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REDIT\CREDIT - FINANCIAL MODELS\Retailers\US\"/>
    </mc:Choice>
  </mc:AlternateContent>
  <xr:revisionPtr revIDLastSave="0" documentId="13_ncr:1_{B3097FCC-D169-48E1-A5DE-E990C2AA82A2}" xr6:coauthVersionLast="40" xr6:coauthVersionMax="40" xr10:uidLastSave="{00000000-0000-0000-0000-000000000000}"/>
  <bookViews>
    <workbookView xWindow="0" yWindow="0" windowWidth="20310" windowHeight="8610" activeTab="3" xr2:uid="{00000000-000D-0000-FFFF-FFFF00000000}"/>
  </bookViews>
  <sheets>
    <sheet name="Summary" sheetId="1" r:id="rId1"/>
    <sheet name="P&amp;L" sheetId="2" r:id="rId2"/>
    <sheet name="Balance sheet" sheetId="3" r:id="rId3"/>
    <sheet name="Cashflow" sheetId="4" r:id="rId4"/>
    <sheet name="Assumptions &amp; Forecasts" sheetId="11" r:id="rId5"/>
    <sheet name="LBO Scenario" sheetId="15" r:id="rId6"/>
    <sheet name="Slide Copy" sheetId="14" r:id="rId7"/>
    <sheet name="Sensitivities" sheetId="13" r:id="rId8"/>
    <sheet name="Asset Coverage" sheetId="12" r:id="rId9"/>
    <sheet name="Common Size" sheetId="10" r:id="rId10"/>
  </sheets>
  <externalReferences>
    <externalReference r:id="rId11"/>
  </externalReferences>
  <definedNames>
    <definedName name="Buyback_Toggle">Sensitivities!$E$21</definedName>
    <definedName name="Case_Name" localSheetId="5">'[1]Assumptions &amp; Forecasts'!$D$2</definedName>
    <definedName name="Case_Name" localSheetId="6">#REF!</definedName>
    <definedName name="Case_Name">'Assumptions &amp; Forecasts'!$D$2</definedName>
    <definedName name="Case_Number" localSheetId="5">'[1]Assumptions &amp; Forecasts'!$C$2</definedName>
    <definedName name="Case_Number" localSheetId="6">#REF!</definedName>
    <definedName name="Case_Number">'Assumptions &amp; Forecasts'!$C$2</definedName>
    <definedName name="Coverage_Assumption">'Asset Coverage'!$D$2</definedName>
    <definedName name="Divi_Toggle">Sensitivities!$E$20</definedName>
    <definedName name="Gross_Margin_Toggle_18" localSheetId="5">[1]Sensitivities!$I$15</definedName>
    <definedName name="Gross_Margin_Toggle_18" localSheetId="6">#REF!</definedName>
    <definedName name="Gross_Margin_Toggle_18">#REF!</definedName>
    <definedName name="Gross_Margin_Toggle_19" localSheetId="5">[1]Sensitivities!$I$16</definedName>
    <definedName name="Gross_Margin_Toggle_19" localSheetId="6">#REF!</definedName>
    <definedName name="Gross_Margin_Toggle_19">#REF!</definedName>
    <definedName name="GrossMargin_Toggle_18">Sensitivities!$D$17</definedName>
    <definedName name="GrossMargin_Toggle_19">Sensitivities!$H$17</definedName>
    <definedName name="GrossMargin_Toggle_20">Sensitivities!$L$17</definedName>
    <definedName name="LFL_Growth_Toggle_18">#REF!</definedName>
    <definedName name="LFL_Growth_Toggle_19">#REF!</definedName>
    <definedName name="Rev_Growth_Toggle_18" localSheetId="5">[1]Sensitivities!$E$15</definedName>
    <definedName name="Rev_Growth_Toggle_18">#REF!</definedName>
    <definedName name="Rev_Growth_Toggle_19" localSheetId="5">[1]Sensitivities!$E$16</definedName>
    <definedName name="Rev_Growth_Toggle_19">#REF!</definedName>
    <definedName name="Rev_Toggle_18">Sensitivities!$D$16</definedName>
    <definedName name="Rev_Toggle_19">Sensitivities!$H$16</definedName>
    <definedName name="Rev_Toggle_20">Sensitivities!$L$16</definedName>
    <definedName name="SGA_Margin_Toggle_18" localSheetId="5">[1]Sensitivities!$M$15</definedName>
    <definedName name="SGA_Margin_Toggle_18" localSheetId="6">#REF!</definedName>
    <definedName name="SGA_Margin_Toggle_18">#REF!</definedName>
    <definedName name="SGA_Margin_Toggle_19" localSheetId="5">[1]Sensitivities!$M$16</definedName>
    <definedName name="SGA_Margin_Toggle_19" localSheetId="6">#REF!</definedName>
    <definedName name="SGA_Margin_Toggle_19">#REF!</definedName>
    <definedName name="SGA_Toggle_18">Sensitivities!$D$18</definedName>
    <definedName name="SGA_Toggle_19">Sensitivities!$H$18</definedName>
    <definedName name="SGA_Toggle_20">Sensitivities!$L$18</definedName>
    <definedName name="Total_Sales_Toggle_18">#REF!</definedName>
    <definedName name="Total_Sales_Toggle_19">#REF!</definedName>
  </definedNames>
  <calcPr calcId="181029" calcMode="manual" calcCompleted="0" calcOnSave="0"/>
  <fileRecoveryPr autoRecover="0"/>
</workbook>
</file>

<file path=xl/calcChain.xml><?xml version="1.0" encoding="utf-8"?>
<calcChain xmlns="http://schemas.openxmlformats.org/spreadsheetml/2006/main">
  <c r="AM17" i="4" l="1"/>
  <c r="AM19" i="4"/>
  <c r="AF17" i="4"/>
  <c r="AF6" i="4"/>
  <c r="AM6" i="4"/>
  <c r="AT63" i="4"/>
  <c r="BA63" i="4"/>
  <c r="BH63" i="4"/>
  <c r="BA61" i="4"/>
  <c r="BH61" i="4"/>
  <c r="BA60" i="4"/>
  <c r="BH60" i="4"/>
  <c r="AT42" i="4"/>
  <c r="BA42" i="4"/>
  <c r="BH42" i="4"/>
  <c r="AT18" i="4"/>
  <c r="AT11" i="4"/>
  <c r="BA18" i="4"/>
  <c r="BA12" i="4"/>
  <c r="BH12" i="4"/>
  <c r="AT17" i="4"/>
  <c r="BH17" i="4"/>
  <c r="BA17" i="4"/>
  <c r="BH18" i="4"/>
  <c r="BG23" i="4"/>
  <c r="BE23" i="4"/>
  <c r="BC23" i="4"/>
  <c r="AZ23" i="4"/>
  <c r="AX23" i="4"/>
  <c r="AV23" i="4"/>
  <c r="AT6" i="4"/>
  <c r="BA6" i="4"/>
  <c r="BH6" i="4"/>
  <c r="BV4" i="4"/>
  <c r="BU4" i="4"/>
  <c r="BT4" i="4"/>
  <c r="BS4" i="4"/>
  <c r="BR4" i="4"/>
  <c r="BQ4" i="4"/>
  <c r="BP4" i="4"/>
  <c r="BO4" i="4"/>
  <c r="BN4" i="4"/>
  <c r="BM4" i="4"/>
  <c r="BL4" i="4"/>
  <c r="BK4" i="4"/>
  <c r="BJ4" i="4"/>
  <c r="BI4" i="4"/>
  <c r="BG4" i="4"/>
  <c r="BF4" i="4"/>
  <c r="BE4" i="4"/>
  <c r="BD4" i="4"/>
  <c r="BC4" i="4"/>
  <c r="BB4" i="4"/>
  <c r="BA4" i="4"/>
  <c r="AZ4" i="4"/>
  <c r="AY4" i="4"/>
  <c r="AX4" i="4"/>
  <c r="AW4" i="4"/>
  <c r="AV4" i="4"/>
  <c r="AU4" i="4"/>
  <c r="AT4" i="4"/>
  <c r="AS4" i="4"/>
  <c r="AR4" i="4"/>
  <c r="AQ4" i="4"/>
  <c r="AP4" i="4"/>
  <c r="AO4" i="4"/>
  <c r="AN4" i="4"/>
  <c r="AM4" i="4"/>
  <c r="AL4" i="4"/>
  <c r="AK4" i="4"/>
  <c r="AJ4" i="4"/>
  <c r="AI4" i="4"/>
  <c r="AH4" i="4"/>
  <c r="AG4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BH4" i="4"/>
  <c r="BA62" i="3"/>
  <c r="BF208" i="11" l="1"/>
  <c r="BE208" i="11"/>
  <c r="BD208" i="11"/>
  <c r="BC208" i="11"/>
  <c r="BB208" i="11"/>
  <c r="BA208" i="11"/>
  <c r="AZ208" i="11"/>
  <c r="AY208" i="11"/>
  <c r="AX208" i="11"/>
  <c r="AW208" i="11"/>
  <c r="AV208" i="11"/>
  <c r="AU208" i="11"/>
  <c r="AS208" i="11"/>
  <c r="AR208" i="11"/>
  <c r="AQ208" i="11"/>
  <c r="AP208" i="11"/>
  <c r="AO208" i="11"/>
  <c r="AN208" i="11"/>
  <c r="AM208" i="11"/>
  <c r="AL208" i="11"/>
  <c r="AK208" i="11"/>
  <c r="AJ208" i="11"/>
  <c r="AI208" i="11"/>
  <c r="AH208" i="11"/>
  <c r="AG208" i="11"/>
  <c r="AF208" i="11"/>
  <c r="AE208" i="11"/>
  <c r="AD208" i="11"/>
  <c r="AC208" i="11"/>
  <c r="AB208" i="11"/>
  <c r="AA208" i="11"/>
  <c r="Z208" i="11"/>
  <c r="Y208" i="11"/>
  <c r="X208" i="11"/>
  <c r="W208" i="11"/>
  <c r="V208" i="11"/>
  <c r="U208" i="11"/>
  <c r="T208" i="11"/>
  <c r="S208" i="11"/>
  <c r="R208" i="11"/>
  <c r="Q208" i="11"/>
  <c r="P208" i="11"/>
  <c r="O208" i="11"/>
  <c r="N208" i="11"/>
  <c r="M208" i="11"/>
  <c r="L208" i="11"/>
  <c r="K208" i="11"/>
  <c r="J208" i="11"/>
  <c r="I208" i="11"/>
  <c r="H208" i="11"/>
  <c r="G208" i="11"/>
  <c r="F208" i="11"/>
  <c r="E208" i="11"/>
  <c r="D208" i="11"/>
  <c r="AV210" i="11"/>
  <c r="BG215" i="11"/>
  <c r="BG213" i="11"/>
  <c r="BG173" i="11"/>
  <c r="BG170" i="11"/>
  <c r="BG179" i="11" s="1"/>
  <c r="BG166" i="11"/>
  <c r="BG162" i="11"/>
  <c r="BG175" i="11" s="1"/>
  <c r="BG131" i="11"/>
  <c r="BG134" i="11" s="1"/>
  <c r="BG123" i="11"/>
  <c r="BG112" i="11"/>
  <c r="BG115" i="11" s="1"/>
  <c r="BG104" i="11"/>
  <c r="BG93" i="11"/>
  <c r="BG96" i="11" s="1"/>
  <c r="BG85" i="11"/>
  <c r="BG74" i="11"/>
  <c r="BG77" i="11" s="1"/>
  <c r="BG66" i="11"/>
  <c r="BG32" i="11"/>
  <c r="BG31" i="11"/>
  <c r="BG27" i="11"/>
  <c r="BG23" i="11"/>
  <c r="BG13" i="11"/>
  <c r="BG9" i="11"/>
  <c r="BG159" i="11" s="1"/>
  <c r="BF214" i="11"/>
  <c r="BF32" i="11" s="1"/>
  <c r="BE214" i="11"/>
  <c r="BE32" i="11" s="1"/>
  <c r="BD214" i="11"/>
  <c r="BD32" i="11" s="1"/>
  <c r="BC214" i="11"/>
  <c r="BC32" i="11" s="1"/>
  <c r="BB214" i="11"/>
  <c r="BB32" i="11" s="1"/>
  <c r="BF210" i="11"/>
  <c r="BE210" i="11"/>
  <c r="BD210" i="11"/>
  <c r="BC210" i="11"/>
  <c r="BB210" i="11"/>
  <c r="BG208" i="11"/>
  <c r="BG210" i="11" s="1"/>
  <c r="BF202" i="11"/>
  <c r="BE202" i="11"/>
  <c r="BD202" i="11"/>
  <c r="BC202" i="11"/>
  <c r="BC23" i="11" s="1"/>
  <c r="BB202" i="11"/>
  <c r="BF201" i="11"/>
  <c r="BE201" i="11"/>
  <c r="BD201" i="11"/>
  <c r="BC201" i="11"/>
  <c r="BB201" i="11"/>
  <c r="BF200" i="11"/>
  <c r="BE200" i="11"/>
  <c r="BD200" i="11"/>
  <c r="BC200" i="11"/>
  <c r="BB200" i="11"/>
  <c r="BF199" i="11"/>
  <c r="BE199" i="11"/>
  <c r="BD199" i="11"/>
  <c r="BC199" i="11"/>
  <c r="BB199" i="11"/>
  <c r="BF198" i="11"/>
  <c r="BE198" i="11"/>
  <c r="BD198" i="11"/>
  <c r="BC198" i="11"/>
  <c r="BB198" i="11"/>
  <c r="BF193" i="11"/>
  <c r="BE193" i="11"/>
  <c r="BD193" i="11"/>
  <c r="BC193" i="11"/>
  <c r="BB193" i="11"/>
  <c r="BB194" i="11" s="1"/>
  <c r="BF192" i="11"/>
  <c r="BG194" i="11" s="1"/>
  <c r="BG193" i="11" s="1"/>
  <c r="BG21" i="11" s="1"/>
  <c r="BE192" i="11"/>
  <c r="BD192" i="11"/>
  <c r="BC192" i="11"/>
  <c r="BB192" i="11"/>
  <c r="BF187" i="11"/>
  <c r="BF27" i="11" s="1"/>
  <c r="BE187" i="11"/>
  <c r="BE27" i="11" s="1"/>
  <c r="BD187" i="11"/>
  <c r="BD27" i="11" s="1"/>
  <c r="BC187" i="11"/>
  <c r="BC27" i="11" s="1"/>
  <c r="BB187" i="11"/>
  <c r="BB27" i="11" s="1"/>
  <c r="BF180" i="11"/>
  <c r="BE180" i="11"/>
  <c r="BD180" i="11"/>
  <c r="BC180" i="11"/>
  <c r="BB180" i="11"/>
  <c r="BF178" i="11"/>
  <c r="BE178" i="11"/>
  <c r="BD178" i="11"/>
  <c r="BC178" i="11"/>
  <c r="BB178" i="11"/>
  <c r="BF176" i="11"/>
  <c r="BE176" i="11"/>
  <c r="BD176" i="11"/>
  <c r="BC176" i="11"/>
  <c r="BB176" i="11"/>
  <c r="BF170" i="11"/>
  <c r="BE170" i="11"/>
  <c r="BD170" i="11"/>
  <c r="BC170" i="11"/>
  <c r="BB170" i="11"/>
  <c r="BF166" i="11"/>
  <c r="BE166" i="11"/>
  <c r="BD166" i="11"/>
  <c r="BC166" i="11"/>
  <c r="BB166" i="11"/>
  <c r="BF162" i="11"/>
  <c r="BE162" i="11"/>
  <c r="BD162" i="11"/>
  <c r="BC162" i="11"/>
  <c r="BB162" i="11"/>
  <c r="BF146" i="11"/>
  <c r="BE146" i="11"/>
  <c r="BD146" i="11"/>
  <c r="BC146" i="11"/>
  <c r="BB146" i="11"/>
  <c r="BF144" i="11"/>
  <c r="BE144" i="11"/>
  <c r="BD144" i="11"/>
  <c r="BC144" i="11"/>
  <c r="BB144" i="11"/>
  <c r="BF142" i="11"/>
  <c r="BE142" i="11"/>
  <c r="BD142" i="11"/>
  <c r="BC142" i="11"/>
  <c r="BC13" i="11" s="1"/>
  <c r="BB142" i="11"/>
  <c r="BB13" i="11" s="1"/>
  <c r="BF127" i="11"/>
  <c r="BF133" i="11" s="1"/>
  <c r="BE127" i="11"/>
  <c r="BE133" i="11" s="1"/>
  <c r="BD127" i="11"/>
  <c r="BD133" i="11" s="1"/>
  <c r="BC127" i="11"/>
  <c r="BC133" i="11" s="1"/>
  <c r="BB127" i="11"/>
  <c r="BB133" i="11" s="1"/>
  <c r="BF125" i="11"/>
  <c r="BE125" i="11"/>
  <c r="BD125" i="11"/>
  <c r="BC125" i="11"/>
  <c r="BB125" i="11"/>
  <c r="BF108" i="11"/>
  <c r="BF114" i="11" s="1"/>
  <c r="BE108" i="11"/>
  <c r="BE114" i="11" s="1"/>
  <c r="BD108" i="11"/>
  <c r="BD114" i="11" s="1"/>
  <c r="BC108" i="11"/>
  <c r="BC114" i="11" s="1"/>
  <c r="BB108" i="11"/>
  <c r="BB114" i="11" s="1"/>
  <c r="BF106" i="11"/>
  <c r="BE106" i="11"/>
  <c r="BD106" i="11"/>
  <c r="BC106" i="11"/>
  <c r="BB106" i="11"/>
  <c r="BF89" i="11"/>
  <c r="BF95" i="11" s="1"/>
  <c r="BE89" i="11"/>
  <c r="BE95" i="11" s="1"/>
  <c r="BD89" i="11"/>
  <c r="BD95" i="11" s="1"/>
  <c r="BC89" i="11"/>
  <c r="BC95" i="11" s="1"/>
  <c r="BB89" i="11"/>
  <c r="BB95" i="11" s="1"/>
  <c r="BF87" i="11"/>
  <c r="BE87" i="11"/>
  <c r="BD87" i="11"/>
  <c r="BC87" i="11"/>
  <c r="BB87" i="11"/>
  <c r="BF70" i="11"/>
  <c r="BF76" i="11" s="1"/>
  <c r="BE70" i="11"/>
  <c r="BE76" i="11" s="1"/>
  <c r="BD70" i="11"/>
  <c r="BD76" i="11" s="1"/>
  <c r="BC70" i="11"/>
  <c r="BC76" i="11" s="1"/>
  <c r="BB70" i="11"/>
  <c r="BB76" i="11" s="1"/>
  <c r="BF68" i="11"/>
  <c r="BE68" i="11"/>
  <c r="BD68" i="11"/>
  <c r="BC68" i="11"/>
  <c r="BB68" i="11"/>
  <c r="BF43" i="11"/>
  <c r="BE43" i="11"/>
  <c r="BD43" i="11"/>
  <c r="BC43" i="11"/>
  <c r="BB43" i="11"/>
  <c r="BF40" i="11"/>
  <c r="BE40" i="11"/>
  <c r="BD40" i="11"/>
  <c r="BC40" i="11"/>
  <c r="BB40" i="11"/>
  <c r="BF37" i="11"/>
  <c r="BG37" i="11" s="1"/>
  <c r="BE37" i="11"/>
  <c r="BD37" i="11"/>
  <c r="BC37" i="11"/>
  <c r="BB37" i="11"/>
  <c r="BF9" i="11"/>
  <c r="BF191" i="11" s="1"/>
  <c r="BE9" i="11"/>
  <c r="BE159" i="11" s="1"/>
  <c r="BD9" i="11"/>
  <c r="BD206" i="11" s="1"/>
  <c r="BC9" i="11"/>
  <c r="BC206" i="11" s="1"/>
  <c r="BB9" i="11"/>
  <c r="BB191" i="11" s="1"/>
  <c r="BC212" i="11" l="1"/>
  <c r="BC31" i="11" s="1"/>
  <c r="BG191" i="11"/>
  <c r="BB74" i="11"/>
  <c r="BB77" i="11" s="1"/>
  <c r="BE212" i="11"/>
  <c r="BE31" i="11" s="1"/>
  <c r="BG206" i="11"/>
  <c r="BG186" i="11"/>
  <c r="BD169" i="11"/>
  <c r="BD171" i="11" s="1"/>
  <c r="BD172" i="11" s="1"/>
  <c r="BD212" i="11"/>
  <c r="BD31" i="11" s="1"/>
  <c r="BG59" i="11"/>
  <c r="BF161" i="11"/>
  <c r="BF163" i="11" s="1"/>
  <c r="BF164" i="11" s="1"/>
  <c r="BF175" i="11" s="1"/>
  <c r="BC93" i="11"/>
  <c r="BC96" i="11" s="1"/>
  <c r="BE161" i="11"/>
  <c r="BE163" i="11" s="1"/>
  <c r="BE164" i="11" s="1"/>
  <c r="BE175" i="11" s="1"/>
  <c r="BE59" i="11"/>
  <c r="BE93" i="11"/>
  <c r="BE96" i="11" s="1"/>
  <c r="BB93" i="11"/>
  <c r="BB96" i="11" s="1"/>
  <c r="BF93" i="11"/>
  <c r="BF96" i="11" s="1"/>
  <c r="BG28" i="11"/>
  <c r="BD93" i="11"/>
  <c r="BD96" i="11" s="1"/>
  <c r="BB131" i="11"/>
  <c r="BB134" i="11" s="1"/>
  <c r="BC161" i="11"/>
  <c r="BC163" i="11" s="1"/>
  <c r="BC164" i="11" s="1"/>
  <c r="BC175" i="11" s="1"/>
  <c r="BB195" i="11"/>
  <c r="BF137" i="11"/>
  <c r="BF143" i="11" s="1"/>
  <c r="BC131" i="11"/>
  <c r="BC134" i="11" s="1"/>
  <c r="BE169" i="11"/>
  <c r="BE171" i="11" s="1"/>
  <c r="BE172" i="11" s="1"/>
  <c r="BE179" i="11" s="1"/>
  <c r="BF169" i="11"/>
  <c r="BF171" i="11" s="1"/>
  <c r="BF172" i="11" s="1"/>
  <c r="BF179" i="11" s="1"/>
  <c r="BD161" i="11"/>
  <c r="BD163" i="11" s="1"/>
  <c r="BD164" i="11" s="1"/>
  <c r="BD175" i="11" s="1"/>
  <c r="BD186" i="11"/>
  <c r="BF206" i="11"/>
  <c r="BF59" i="11"/>
  <c r="BB206" i="11"/>
  <c r="BC186" i="11"/>
  <c r="BE206" i="11"/>
  <c r="BB161" i="11"/>
  <c r="BB163" i="11" s="1"/>
  <c r="BB164" i="11" s="1"/>
  <c r="BB175" i="11" s="1"/>
  <c r="BE41" i="11"/>
  <c r="BD74" i="11"/>
  <c r="BD77" i="11" s="1"/>
  <c r="BD112" i="11"/>
  <c r="BD115" i="11" s="1"/>
  <c r="BC169" i="11"/>
  <c r="BC171" i="11" s="1"/>
  <c r="BC172" i="11" s="1"/>
  <c r="BC179" i="11" s="1"/>
  <c r="BE186" i="11"/>
  <c r="BF186" i="11"/>
  <c r="BF212" i="11"/>
  <c r="BF31" i="11" s="1"/>
  <c r="BC74" i="11"/>
  <c r="BC77" i="11" s="1"/>
  <c r="BB169" i="11"/>
  <c r="BB171" i="11" s="1"/>
  <c r="BB172" i="11" s="1"/>
  <c r="BB179" i="11" s="1"/>
  <c r="BF41" i="11"/>
  <c r="BE74" i="11"/>
  <c r="BE77" i="11" s="1"/>
  <c r="BE112" i="11"/>
  <c r="BE115" i="11" s="1"/>
  <c r="BF159" i="11"/>
  <c r="BC191" i="11"/>
  <c r="BB41" i="11"/>
  <c r="BC41" i="11"/>
  <c r="BD41" i="11"/>
  <c r="BF74" i="11"/>
  <c r="BF77" i="11" s="1"/>
  <c r="BF112" i="11"/>
  <c r="BF115" i="11" s="1"/>
  <c r="BB112" i="11"/>
  <c r="BB115" i="11" s="1"/>
  <c r="BB150" i="11"/>
  <c r="BB138" i="11"/>
  <c r="BB149" i="11" s="1"/>
  <c r="BC112" i="11"/>
  <c r="BC115" i="11" s="1"/>
  <c r="BC138" i="11"/>
  <c r="BC149" i="11" s="1"/>
  <c r="BC150" i="11"/>
  <c r="BE150" i="11"/>
  <c r="BE13" i="11"/>
  <c r="BG14" i="11" s="1"/>
  <c r="BD13" i="11"/>
  <c r="BD150" i="11"/>
  <c r="BF150" i="11"/>
  <c r="BD131" i="11"/>
  <c r="BD134" i="11" s="1"/>
  <c r="BD23" i="11"/>
  <c r="BE23" i="11"/>
  <c r="BF23" i="11"/>
  <c r="BC137" i="11"/>
  <c r="BC194" i="11"/>
  <c r="BC195" i="11" s="1"/>
  <c r="BC21" i="11"/>
  <c r="BD179" i="11"/>
  <c r="BD194" i="11"/>
  <c r="BD195" i="11" s="1"/>
  <c r="BD21" i="11"/>
  <c r="BB159" i="11"/>
  <c r="BB59" i="11"/>
  <c r="BE137" i="11"/>
  <c r="BF138" i="11"/>
  <c r="BF149" i="11" s="1"/>
  <c r="BF194" i="11"/>
  <c r="BF195" i="11" s="1"/>
  <c r="BF21" i="11"/>
  <c r="BB212" i="11"/>
  <c r="BB31" i="11" s="1"/>
  <c r="BF13" i="11"/>
  <c r="BE131" i="11"/>
  <c r="BE134" i="11" s="1"/>
  <c r="BB137" i="11"/>
  <c r="BE21" i="11"/>
  <c r="BE194" i="11"/>
  <c r="BE195" i="11" s="1"/>
  <c r="BB23" i="11"/>
  <c r="BF131" i="11"/>
  <c r="BF134" i="11" s="1"/>
  <c r="BD137" i="11"/>
  <c r="BD138" i="11"/>
  <c r="BD149" i="11" s="1"/>
  <c r="BE138" i="11"/>
  <c r="BE149" i="11" s="1"/>
  <c r="BC59" i="11"/>
  <c r="BC159" i="11"/>
  <c r="BD159" i="11"/>
  <c r="BD191" i="11"/>
  <c r="BB21" i="11"/>
  <c r="BD59" i="11"/>
  <c r="BB186" i="11"/>
  <c r="BE191" i="11"/>
  <c r="AF210" i="11"/>
  <c r="Y210" i="11"/>
  <c r="BA214" i="11"/>
  <c r="AZ214" i="11"/>
  <c r="AY214" i="11"/>
  <c r="AX214" i="11"/>
  <c r="AW214" i="11"/>
  <c r="AV214" i="11"/>
  <c r="AU214" i="11"/>
  <c r="AT214" i="11"/>
  <c r="AS214" i="11"/>
  <c r="AR214" i="11"/>
  <c r="AQ214" i="11"/>
  <c r="AP214" i="11"/>
  <c r="AO214" i="11"/>
  <c r="AN214" i="11"/>
  <c r="AM214" i="11"/>
  <c r="AL214" i="11"/>
  <c r="AK214" i="11"/>
  <c r="AJ214" i="11"/>
  <c r="AI214" i="11"/>
  <c r="AH214" i="11"/>
  <c r="AG214" i="11"/>
  <c r="AF214" i="11"/>
  <c r="AE214" i="11"/>
  <c r="AD214" i="11"/>
  <c r="AC214" i="11"/>
  <c r="AB214" i="11"/>
  <c r="AA214" i="11"/>
  <c r="Z214" i="11"/>
  <c r="Y214" i="11"/>
  <c r="X214" i="11"/>
  <c r="W214" i="11"/>
  <c r="V214" i="11"/>
  <c r="U214" i="11"/>
  <c r="T214" i="11"/>
  <c r="S214" i="11"/>
  <c r="R214" i="11"/>
  <c r="Q214" i="11"/>
  <c r="P214" i="11"/>
  <c r="O214" i="11"/>
  <c r="N214" i="11"/>
  <c r="M214" i="11"/>
  <c r="L214" i="11"/>
  <c r="K214" i="11"/>
  <c r="J214" i="11"/>
  <c r="I214" i="11"/>
  <c r="H214" i="11"/>
  <c r="G214" i="11"/>
  <c r="F214" i="11"/>
  <c r="E214" i="11"/>
  <c r="D214" i="11"/>
  <c r="BA210" i="11"/>
  <c r="AZ210" i="11"/>
  <c r="AY210" i="11"/>
  <c r="AX210" i="11"/>
  <c r="AW210" i="11"/>
  <c r="AU210" i="11"/>
  <c r="AT210" i="11"/>
  <c r="AS210" i="11"/>
  <c r="AR210" i="11"/>
  <c r="AR212" i="11" s="1"/>
  <c r="AQ210" i="11"/>
  <c r="AP210" i="11"/>
  <c r="AO210" i="11"/>
  <c r="AN210" i="11"/>
  <c r="AM210" i="11"/>
  <c r="AL210" i="11"/>
  <c r="AK210" i="11"/>
  <c r="AJ210" i="11"/>
  <c r="AI210" i="11"/>
  <c r="AH210" i="11"/>
  <c r="AG210" i="11"/>
  <c r="AE210" i="11"/>
  <c r="AD210" i="11"/>
  <c r="AC210" i="11"/>
  <c r="AB210" i="11"/>
  <c r="AA210" i="11"/>
  <c r="Z210" i="11"/>
  <c r="X210" i="11"/>
  <c r="W210" i="11"/>
  <c r="V210" i="11"/>
  <c r="U210" i="11"/>
  <c r="T210" i="11"/>
  <c r="S210" i="11"/>
  <c r="R210" i="11"/>
  <c r="Q210" i="11"/>
  <c r="P210" i="11"/>
  <c r="O210" i="11"/>
  <c r="N210" i="11"/>
  <c r="M210" i="11"/>
  <c r="L210" i="11"/>
  <c r="K210" i="11"/>
  <c r="J210" i="11"/>
  <c r="I210" i="11"/>
  <c r="H210" i="11"/>
  <c r="G210" i="11"/>
  <c r="F210" i="11"/>
  <c r="E210" i="11"/>
  <c r="D210" i="11"/>
  <c r="AT208" i="11"/>
  <c r="BA202" i="11"/>
  <c r="AZ202" i="11"/>
  <c r="AY202" i="11"/>
  <c r="AX202" i="11"/>
  <c r="AW202" i="11"/>
  <c r="AV202" i="11"/>
  <c r="AU202" i="11"/>
  <c r="AT202" i="11"/>
  <c r="AS202" i="11"/>
  <c r="AR202" i="11"/>
  <c r="AQ202" i="11"/>
  <c r="AP202" i="11"/>
  <c r="AO202" i="11"/>
  <c r="AN202" i="11"/>
  <c r="AM202" i="11"/>
  <c r="AL202" i="11"/>
  <c r="AK202" i="11"/>
  <c r="AJ202" i="11"/>
  <c r="AI202" i="11"/>
  <c r="AH202" i="11"/>
  <c r="AG202" i="11"/>
  <c r="AF202" i="11"/>
  <c r="AE202" i="11"/>
  <c r="AD202" i="11"/>
  <c r="AC202" i="11"/>
  <c r="AB202" i="11"/>
  <c r="AA202" i="11"/>
  <c r="Z202" i="11"/>
  <c r="Y202" i="11"/>
  <c r="X202" i="11"/>
  <c r="W202" i="11"/>
  <c r="V202" i="11"/>
  <c r="U202" i="11"/>
  <c r="T202" i="11"/>
  <c r="S202" i="11"/>
  <c r="R202" i="11"/>
  <c r="Q202" i="11"/>
  <c r="P202" i="11"/>
  <c r="O202" i="11"/>
  <c r="N202" i="11"/>
  <c r="M202" i="11"/>
  <c r="L202" i="11"/>
  <c r="K202" i="11"/>
  <c r="J202" i="11"/>
  <c r="I202" i="11"/>
  <c r="H202" i="11"/>
  <c r="G202" i="11"/>
  <c r="F202" i="11"/>
  <c r="E202" i="11"/>
  <c r="D202" i="11"/>
  <c r="BA201" i="11"/>
  <c r="AZ201" i="11"/>
  <c r="AY201" i="11"/>
  <c r="AX201" i="11"/>
  <c r="AW201" i="11"/>
  <c r="AV201" i="11"/>
  <c r="AU201" i="11"/>
  <c r="AT201" i="11"/>
  <c r="AS201" i="11"/>
  <c r="AR201" i="11"/>
  <c r="AQ201" i="11"/>
  <c r="AP201" i="11"/>
  <c r="AO201" i="11"/>
  <c r="AN201" i="11"/>
  <c r="AM201" i="11"/>
  <c r="AL201" i="11"/>
  <c r="AK201" i="11"/>
  <c r="AJ201" i="11"/>
  <c r="AI201" i="11"/>
  <c r="AH201" i="11"/>
  <c r="AG201" i="11"/>
  <c r="AF201" i="11"/>
  <c r="AE201" i="11"/>
  <c r="AD201" i="11"/>
  <c r="AC201" i="11"/>
  <c r="AB201" i="11"/>
  <c r="AA201" i="11"/>
  <c r="Z201" i="11"/>
  <c r="Y201" i="11"/>
  <c r="X201" i="11"/>
  <c r="W201" i="11"/>
  <c r="V201" i="11"/>
  <c r="U201" i="11"/>
  <c r="T201" i="11"/>
  <c r="S201" i="11"/>
  <c r="R201" i="11"/>
  <c r="Q201" i="11"/>
  <c r="P201" i="11"/>
  <c r="O201" i="11"/>
  <c r="N201" i="11"/>
  <c r="M201" i="11"/>
  <c r="L201" i="11"/>
  <c r="K201" i="11"/>
  <c r="J201" i="11"/>
  <c r="I201" i="11"/>
  <c r="H201" i="11"/>
  <c r="G201" i="11"/>
  <c r="F201" i="11"/>
  <c r="E201" i="11"/>
  <c r="D201" i="11"/>
  <c r="BA200" i="11"/>
  <c r="AZ200" i="11"/>
  <c r="AY200" i="11"/>
  <c r="AX200" i="11"/>
  <c r="AW200" i="11"/>
  <c r="AV200" i="11"/>
  <c r="AU200" i="11"/>
  <c r="AT200" i="11"/>
  <c r="AS200" i="11"/>
  <c r="AR200" i="11"/>
  <c r="AQ200" i="11"/>
  <c r="AP200" i="11"/>
  <c r="AO200" i="11"/>
  <c r="AN200" i="11"/>
  <c r="AM200" i="11"/>
  <c r="AL200" i="11"/>
  <c r="AK200" i="11"/>
  <c r="AJ200" i="11"/>
  <c r="AI200" i="11"/>
  <c r="AH200" i="11"/>
  <c r="AG200" i="11"/>
  <c r="AF200" i="11"/>
  <c r="AE200" i="11"/>
  <c r="AD200" i="11"/>
  <c r="AC200" i="11"/>
  <c r="AB200" i="11"/>
  <c r="AA200" i="11"/>
  <c r="Z200" i="11"/>
  <c r="Y200" i="11"/>
  <c r="X200" i="11"/>
  <c r="W200" i="11"/>
  <c r="V200" i="11"/>
  <c r="U200" i="11"/>
  <c r="T200" i="11"/>
  <c r="S200" i="11"/>
  <c r="R200" i="11"/>
  <c r="Q200" i="11"/>
  <c r="P200" i="11"/>
  <c r="O200" i="11"/>
  <c r="N200" i="11"/>
  <c r="M200" i="11"/>
  <c r="L200" i="11"/>
  <c r="K200" i="11"/>
  <c r="J200" i="11"/>
  <c r="I200" i="11"/>
  <c r="H200" i="11"/>
  <c r="G200" i="11"/>
  <c r="F200" i="11"/>
  <c r="E200" i="11"/>
  <c r="D200" i="11"/>
  <c r="BA199" i="11"/>
  <c r="AZ199" i="11"/>
  <c r="AY199" i="11"/>
  <c r="AX199" i="11"/>
  <c r="AW199" i="11"/>
  <c r="AV199" i="11"/>
  <c r="AU199" i="11"/>
  <c r="AT199" i="11"/>
  <c r="AS199" i="11"/>
  <c r="AR199" i="11"/>
  <c r="AQ199" i="11"/>
  <c r="AP199" i="11"/>
  <c r="AO199" i="11"/>
  <c r="AN199" i="11"/>
  <c r="AM199" i="11"/>
  <c r="AL199" i="11"/>
  <c r="AK199" i="11"/>
  <c r="AJ199" i="11"/>
  <c r="AI199" i="11"/>
  <c r="AH199" i="11"/>
  <c r="AG199" i="11"/>
  <c r="AF199" i="11"/>
  <c r="AE199" i="11"/>
  <c r="AD199" i="11"/>
  <c r="AC199" i="11"/>
  <c r="AB199" i="11"/>
  <c r="AA199" i="11"/>
  <c r="Z199" i="11"/>
  <c r="Y199" i="11"/>
  <c r="X199" i="11"/>
  <c r="W199" i="11"/>
  <c r="V199" i="11"/>
  <c r="U199" i="11"/>
  <c r="T199" i="11"/>
  <c r="S199" i="11"/>
  <c r="R199" i="11"/>
  <c r="Q199" i="11"/>
  <c r="P199" i="11"/>
  <c r="O199" i="11"/>
  <c r="N199" i="11"/>
  <c r="M199" i="11"/>
  <c r="L199" i="11"/>
  <c r="K199" i="11"/>
  <c r="J199" i="11"/>
  <c r="I199" i="11"/>
  <c r="H199" i="11"/>
  <c r="G199" i="11"/>
  <c r="F199" i="11"/>
  <c r="E199" i="11"/>
  <c r="D199" i="11"/>
  <c r="BA198" i="11"/>
  <c r="AZ198" i="11"/>
  <c r="AY198" i="11"/>
  <c r="AX198" i="11"/>
  <c r="AW198" i="11"/>
  <c r="AV198" i="11"/>
  <c r="AU198" i="11"/>
  <c r="AT198" i="11"/>
  <c r="AS198" i="11"/>
  <c r="AR198" i="11"/>
  <c r="AQ198" i="11"/>
  <c r="AP198" i="11"/>
  <c r="AO198" i="11"/>
  <c r="AN198" i="11"/>
  <c r="AM198" i="11"/>
  <c r="AL198" i="11"/>
  <c r="AK198" i="11"/>
  <c r="AJ198" i="11"/>
  <c r="AI198" i="11"/>
  <c r="AH198" i="11"/>
  <c r="AG198" i="11"/>
  <c r="AF198" i="11"/>
  <c r="AE198" i="11"/>
  <c r="AD198" i="11"/>
  <c r="AC198" i="11"/>
  <c r="AB198" i="11"/>
  <c r="AA198" i="11"/>
  <c r="Z198" i="11"/>
  <c r="Y198" i="11"/>
  <c r="X198" i="11"/>
  <c r="W198" i="11"/>
  <c r="V198" i="11"/>
  <c r="U198" i="11"/>
  <c r="T198" i="11"/>
  <c r="S198" i="11"/>
  <c r="R198" i="11"/>
  <c r="Q198" i="11"/>
  <c r="P198" i="11"/>
  <c r="O198" i="11"/>
  <c r="N198" i="11"/>
  <c r="M198" i="11"/>
  <c r="L198" i="11"/>
  <c r="K198" i="11"/>
  <c r="J198" i="11"/>
  <c r="I198" i="11"/>
  <c r="H198" i="11"/>
  <c r="G198" i="11"/>
  <c r="F198" i="11"/>
  <c r="E198" i="11"/>
  <c r="D198" i="11"/>
  <c r="BA193" i="11"/>
  <c r="BA194" i="11" s="1"/>
  <c r="AZ193" i="11"/>
  <c r="AZ194" i="11" s="1"/>
  <c r="AY193" i="11"/>
  <c r="AY194" i="11" s="1"/>
  <c r="AX193" i="11"/>
  <c r="AX194" i="11" s="1"/>
  <c r="AW193" i="11"/>
  <c r="AW194" i="11" s="1"/>
  <c r="AV193" i="11"/>
  <c r="AV194" i="11" s="1"/>
  <c r="AU193" i="11"/>
  <c r="AU194" i="11" s="1"/>
  <c r="AT193" i="11"/>
  <c r="AT194" i="11" s="1"/>
  <c r="AS193" i="11"/>
  <c r="AS194" i="11" s="1"/>
  <c r="AR193" i="11"/>
  <c r="AR194" i="11" s="1"/>
  <c r="AQ193" i="11"/>
  <c r="AQ194" i="11" s="1"/>
  <c r="AP193" i="11"/>
  <c r="AP194" i="11" s="1"/>
  <c r="AO193" i="11"/>
  <c r="AO194" i="11" s="1"/>
  <c r="AN193" i="11"/>
  <c r="AN194" i="11" s="1"/>
  <c r="AM193" i="11"/>
  <c r="AM194" i="11" s="1"/>
  <c r="AL193" i="11"/>
  <c r="AL194" i="11" s="1"/>
  <c r="AK193" i="11"/>
  <c r="AK194" i="11" s="1"/>
  <c r="AJ193" i="11"/>
  <c r="AJ194" i="11" s="1"/>
  <c r="AI193" i="11"/>
  <c r="AI194" i="11" s="1"/>
  <c r="AH193" i="11"/>
  <c r="AH194" i="11" s="1"/>
  <c r="AG193" i="11"/>
  <c r="AG194" i="11" s="1"/>
  <c r="AF193" i="11"/>
  <c r="AF194" i="11" s="1"/>
  <c r="AE193" i="11"/>
  <c r="AE194" i="11" s="1"/>
  <c r="AD193" i="11"/>
  <c r="AD194" i="11" s="1"/>
  <c r="AC193" i="11"/>
  <c r="AC194" i="11" s="1"/>
  <c r="AB193" i="11"/>
  <c r="AB194" i="11" s="1"/>
  <c r="AA193" i="11"/>
  <c r="AA194" i="11" s="1"/>
  <c r="Z193" i="11"/>
  <c r="Z194" i="11" s="1"/>
  <c r="Y193" i="11"/>
  <c r="Y194" i="11" s="1"/>
  <c r="X193" i="11"/>
  <c r="X194" i="11" s="1"/>
  <c r="W193" i="11"/>
  <c r="W194" i="11" s="1"/>
  <c r="V193" i="11"/>
  <c r="V194" i="11" s="1"/>
  <c r="U193" i="11"/>
  <c r="U194" i="11" s="1"/>
  <c r="T193" i="11"/>
  <c r="T194" i="11" s="1"/>
  <c r="S193" i="11"/>
  <c r="S194" i="11" s="1"/>
  <c r="R193" i="11"/>
  <c r="R194" i="11" s="1"/>
  <c r="Q193" i="11"/>
  <c r="Q194" i="11" s="1"/>
  <c r="P193" i="11"/>
  <c r="P194" i="11" s="1"/>
  <c r="O193" i="11"/>
  <c r="O194" i="11" s="1"/>
  <c r="N193" i="11"/>
  <c r="N194" i="11" s="1"/>
  <c r="M193" i="11"/>
  <c r="M194" i="11" s="1"/>
  <c r="L193" i="11"/>
  <c r="L194" i="11" s="1"/>
  <c r="K193" i="11"/>
  <c r="K194" i="11" s="1"/>
  <c r="J193" i="11"/>
  <c r="J194" i="11" s="1"/>
  <c r="I193" i="11"/>
  <c r="I194" i="11" s="1"/>
  <c r="H193" i="11"/>
  <c r="H194" i="11" s="1"/>
  <c r="G193" i="11"/>
  <c r="G194" i="11" s="1"/>
  <c r="F193" i="11"/>
  <c r="F194" i="11" s="1"/>
  <c r="E193" i="11"/>
  <c r="E194" i="11" s="1"/>
  <c r="D193" i="11"/>
  <c r="D194" i="11" s="1"/>
  <c r="BA192" i="11"/>
  <c r="AZ192" i="11"/>
  <c r="AY192" i="11"/>
  <c r="AX192" i="11"/>
  <c r="AW192" i="11"/>
  <c r="AV192" i="11"/>
  <c r="AU192" i="11"/>
  <c r="AT192" i="11"/>
  <c r="AS192" i="11"/>
  <c r="AR192" i="11"/>
  <c r="AQ192" i="11"/>
  <c r="AP192" i="11"/>
  <c r="AO192" i="11"/>
  <c r="AN192" i="11"/>
  <c r="AM192" i="11"/>
  <c r="AL192" i="11"/>
  <c r="AK192" i="11"/>
  <c r="AJ192" i="11"/>
  <c r="AI192" i="11"/>
  <c r="AH192" i="11"/>
  <c r="AG192" i="11"/>
  <c r="AF192" i="11"/>
  <c r="AE192" i="11"/>
  <c r="AD192" i="11"/>
  <c r="AC192" i="11"/>
  <c r="AB192" i="11"/>
  <c r="AA192" i="11"/>
  <c r="Z192" i="11"/>
  <c r="Y192" i="11"/>
  <c r="X192" i="11"/>
  <c r="W192" i="11"/>
  <c r="V192" i="11"/>
  <c r="U192" i="11"/>
  <c r="T192" i="11"/>
  <c r="S192" i="11"/>
  <c r="R192" i="11"/>
  <c r="Q192" i="11"/>
  <c r="P192" i="11"/>
  <c r="O192" i="11"/>
  <c r="N192" i="11"/>
  <c r="M192" i="11"/>
  <c r="L192" i="11"/>
  <c r="K192" i="11"/>
  <c r="J192" i="11"/>
  <c r="I192" i="11"/>
  <c r="H192" i="11"/>
  <c r="G192" i="11"/>
  <c r="F192" i="11"/>
  <c r="E192" i="11"/>
  <c r="D192" i="11"/>
  <c r="BV112" i="11"/>
  <c r="BV113" i="11" s="1"/>
  <c r="BU112" i="11"/>
  <c r="BU115" i="11" s="1"/>
  <c r="BT112" i="11"/>
  <c r="BT115" i="11" s="1"/>
  <c r="BS112" i="11"/>
  <c r="BS115" i="11" s="1"/>
  <c r="BR112" i="11"/>
  <c r="BR115" i="11" s="1"/>
  <c r="BQ112" i="11"/>
  <c r="BQ115" i="11" s="1"/>
  <c r="BP112" i="11"/>
  <c r="BP115" i="11" s="1"/>
  <c r="BO112" i="11"/>
  <c r="BO115" i="11" s="1"/>
  <c r="BN112" i="11"/>
  <c r="BN115" i="11" s="1"/>
  <c r="BM112" i="11"/>
  <c r="BM115" i="11" s="1"/>
  <c r="BL112" i="11"/>
  <c r="BL115" i="11" s="1"/>
  <c r="BK112" i="11"/>
  <c r="BK115" i="11" s="1"/>
  <c r="BJ112" i="11"/>
  <c r="BJ115" i="11" s="1"/>
  <c r="BI112" i="11"/>
  <c r="BI115" i="11" s="1"/>
  <c r="BH112" i="11"/>
  <c r="BH115" i="11" s="1"/>
  <c r="BV131" i="11"/>
  <c r="BV132" i="11" s="1"/>
  <c r="BU131" i="11"/>
  <c r="BU134" i="11" s="1"/>
  <c r="BT131" i="11"/>
  <c r="BT134" i="11" s="1"/>
  <c r="BS131" i="11"/>
  <c r="BS134" i="11" s="1"/>
  <c r="BR131" i="11"/>
  <c r="BR134" i="11" s="1"/>
  <c r="BQ131" i="11"/>
  <c r="BQ134" i="11" s="1"/>
  <c r="BP131" i="11"/>
  <c r="BP134" i="11" s="1"/>
  <c r="BO131" i="11"/>
  <c r="BO134" i="11" s="1"/>
  <c r="BN131" i="11"/>
  <c r="BN134" i="11" s="1"/>
  <c r="BM131" i="11"/>
  <c r="BM134" i="11" s="1"/>
  <c r="BL131" i="11"/>
  <c r="BL134" i="11" s="1"/>
  <c r="BK131" i="11"/>
  <c r="BK134" i="11" s="1"/>
  <c r="BJ131" i="11"/>
  <c r="BJ134" i="11" s="1"/>
  <c r="BI131" i="11"/>
  <c r="BI134" i="11" s="1"/>
  <c r="BH131" i="11"/>
  <c r="BH134" i="11" s="1"/>
  <c r="BV93" i="11"/>
  <c r="BV96" i="11" s="1"/>
  <c r="BU93" i="11"/>
  <c r="BU96" i="11" s="1"/>
  <c r="BT93" i="11"/>
  <c r="BT96" i="11" s="1"/>
  <c r="BS93" i="11"/>
  <c r="BS96" i="11" s="1"/>
  <c r="BR93" i="11"/>
  <c r="BR96" i="11" s="1"/>
  <c r="BQ93" i="11"/>
  <c r="BQ96" i="11" s="1"/>
  <c r="BP93" i="11"/>
  <c r="BP96" i="11" s="1"/>
  <c r="BO93" i="11"/>
  <c r="BO94" i="11" s="1"/>
  <c r="BN93" i="11"/>
  <c r="BN96" i="11" s="1"/>
  <c r="BM93" i="11"/>
  <c r="BM96" i="11" s="1"/>
  <c r="BL93" i="11"/>
  <c r="BL96" i="11" s="1"/>
  <c r="BK93" i="11"/>
  <c r="BK96" i="11" s="1"/>
  <c r="BJ93" i="11"/>
  <c r="BJ96" i="11" s="1"/>
  <c r="BI93" i="11"/>
  <c r="BI96" i="11" s="1"/>
  <c r="BH93" i="11"/>
  <c r="BH94" i="11" s="1"/>
  <c r="BV74" i="11"/>
  <c r="BV75" i="11" s="1"/>
  <c r="BU74" i="11"/>
  <c r="BU77" i="11" s="1"/>
  <c r="BT74" i="11"/>
  <c r="BT77" i="11" s="1"/>
  <c r="BS74" i="11"/>
  <c r="BS77" i="11" s="1"/>
  <c r="BR74" i="11"/>
  <c r="BR77" i="11" s="1"/>
  <c r="BQ74" i="11"/>
  <c r="BQ77" i="11" s="1"/>
  <c r="BP74" i="11"/>
  <c r="BP77" i="11" s="1"/>
  <c r="BO74" i="11"/>
  <c r="BO75" i="11" s="1"/>
  <c r="BN74" i="11"/>
  <c r="BN77" i="11" s="1"/>
  <c r="BM74" i="11"/>
  <c r="BM77" i="11" s="1"/>
  <c r="BL74" i="11"/>
  <c r="BL77" i="11" s="1"/>
  <c r="BK74" i="11"/>
  <c r="BK77" i="11" s="1"/>
  <c r="BJ74" i="11"/>
  <c r="BJ77" i="11" s="1"/>
  <c r="BI74" i="11"/>
  <c r="BI77" i="11" s="1"/>
  <c r="BH74" i="11"/>
  <c r="BH75" i="11" s="1"/>
  <c r="BR202" i="11"/>
  <c r="BT202" i="11" s="1"/>
  <c r="BK202" i="11"/>
  <c r="BM202" i="11" s="1"/>
  <c r="BT179" i="11"/>
  <c r="BR179" i="11"/>
  <c r="BM179" i="11"/>
  <c r="BK179" i="11"/>
  <c r="BT175" i="11"/>
  <c r="BR175" i="11"/>
  <c r="BM175" i="11"/>
  <c r="BK175" i="11"/>
  <c r="BV32" i="11"/>
  <c r="BU32" i="11"/>
  <c r="BT32" i="11"/>
  <c r="BS32" i="11"/>
  <c r="BR32" i="11"/>
  <c r="BQ32" i="11"/>
  <c r="BP32" i="11"/>
  <c r="BO32" i="11"/>
  <c r="BN32" i="11"/>
  <c r="BM32" i="11"/>
  <c r="BL32" i="11"/>
  <c r="BK32" i="11"/>
  <c r="BJ32" i="11"/>
  <c r="BI32" i="11"/>
  <c r="BH32" i="11"/>
  <c r="BV31" i="11"/>
  <c r="BU31" i="11"/>
  <c r="BT31" i="11"/>
  <c r="BS31" i="11"/>
  <c r="BR31" i="11"/>
  <c r="BQ31" i="11"/>
  <c r="BP31" i="11"/>
  <c r="BO31" i="11"/>
  <c r="BN31" i="11"/>
  <c r="BM31" i="11"/>
  <c r="BL31" i="11"/>
  <c r="BK31" i="11"/>
  <c r="BJ31" i="11"/>
  <c r="BI31" i="11"/>
  <c r="BH31" i="11"/>
  <c r="BU23" i="11"/>
  <c r="BS23" i="11"/>
  <c r="BQ23" i="11"/>
  <c r="BP23" i="11"/>
  <c r="BN23" i="11"/>
  <c r="BL23" i="11"/>
  <c r="BJ23" i="11"/>
  <c r="BI23" i="11"/>
  <c r="BV13" i="11"/>
  <c r="BV14" i="11" s="1"/>
  <c r="BU13" i="11"/>
  <c r="BT13" i="11"/>
  <c r="BS13" i="11"/>
  <c r="BR13" i="11"/>
  <c r="BQ13" i="11"/>
  <c r="BP13" i="11"/>
  <c r="BO13" i="11"/>
  <c r="BO14" i="11" s="1"/>
  <c r="BN13" i="11"/>
  <c r="BM13" i="11"/>
  <c r="BL13" i="11"/>
  <c r="BK13" i="11"/>
  <c r="BJ13" i="11"/>
  <c r="BI13" i="11"/>
  <c r="BH13" i="11"/>
  <c r="BH14" i="11" s="1"/>
  <c r="AZ146" i="11"/>
  <c r="AY146" i="11"/>
  <c r="AX146" i="11"/>
  <c r="AW146" i="11"/>
  <c r="AV146" i="11"/>
  <c r="AU146" i="11"/>
  <c r="AT146" i="11"/>
  <c r="AS146" i="11"/>
  <c r="AR146" i="11"/>
  <c r="AQ146" i="11"/>
  <c r="AP146" i="11"/>
  <c r="AO146" i="11"/>
  <c r="AN146" i="11"/>
  <c r="AM146" i="11"/>
  <c r="AL146" i="11"/>
  <c r="AK146" i="11"/>
  <c r="AJ146" i="11"/>
  <c r="AI146" i="11"/>
  <c r="AH146" i="11"/>
  <c r="AG146" i="11"/>
  <c r="AF146" i="11"/>
  <c r="AE146" i="11"/>
  <c r="AD146" i="11"/>
  <c r="AC146" i="11"/>
  <c r="AB146" i="11"/>
  <c r="AA146" i="11"/>
  <c r="Z146" i="11"/>
  <c r="Y146" i="11"/>
  <c r="X146" i="11"/>
  <c r="W146" i="11"/>
  <c r="V146" i="11"/>
  <c r="U146" i="11"/>
  <c r="T146" i="11"/>
  <c r="S146" i="11"/>
  <c r="R146" i="11"/>
  <c r="Q146" i="11"/>
  <c r="P146" i="11"/>
  <c r="O146" i="11"/>
  <c r="N146" i="11"/>
  <c r="M146" i="11"/>
  <c r="L146" i="11"/>
  <c r="K146" i="11"/>
  <c r="J146" i="11"/>
  <c r="I146" i="11"/>
  <c r="H146" i="11"/>
  <c r="G146" i="11"/>
  <c r="F146" i="11"/>
  <c r="E146" i="11"/>
  <c r="D146" i="11"/>
  <c r="BA146" i="11"/>
  <c r="AZ144" i="11"/>
  <c r="AY144" i="11"/>
  <c r="AX144" i="11"/>
  <c r="AW144" i="11"/>
  <c r="AV144" i="11"/>
  <c r="AU144" i="11"/>
  <c r="AT144" i="11"/>
  <c r="AS144" i="11"/>
  <c r="AR144" i="11"/>
  <c r="AQ144" i="11"/>
  <c r="AP144" i="11"/>
  <c r="AO144" i="11"/>
  <c r="AN144" i="11"/>
  <c r="AM144" i="11"/>
  <c r="AL144" i="11"/>
  <c r="AK144" i="11"/>
  <c r="AJ144" i="11"/>
  <c r="AI144" i="11"/>
  <c r="AH144" i="11"/>
  <c r="AG144" i="11"/>
  <c r="AF144" i="11"/>
  <c r="AE144" i="11"/>
  <c r="AD144" i="11"/>
  <c r="AC144" i="11"/>
  <c r="AB144" i="11"/>
  <c r="AA144" i="11"/>
  <c r="Z144" i="11"/>
  <c r="Y144" i="11"/>
  <c r="X144" i="11"/>
  <c r="W144" i="11"/>
  <c r="V144" i="11"/>
  <c r="U144" i="11"/>
  <c r="T144" i="11"/>
  <c r="S144" i="11"/>
  <c r="R144" i="11"/>
  <c r="Q144" i="11"/>
  <c r="P144" i="11"/>
  <c r="O144" i="11"/>
  <c r="N144" i="11"/>
  <c r="M144" i="11"/>
  <c r="L144" i="11"/>
  <c r="K144" i="11"/>
  <c r="J144" i="11"/>
  <c r="I144" i="11"/>
  <c r="H144" i="11"/>
  <c r="G144" i="11"/>
  <c r="F144" i="11"/>
  <c r="E144" i="11"/>
  <c r="D144" i="11"/>
  <c r="BA144" i="11"/>
  <c r="AZ142" i="11"/>
  <c r="AZ13" i="11" s="1"/>
  <c r="AY142" i="11"/>
  <c r="AY13" i="11" s="1"/>
  <c r="AX142" i="11"/>
  <c r="AX13" i="11" s="1"/>
  <c r="AW142" i="11"/>
  <c r="AW13" i="11" s="1"/>
  <c r="AV142" i="11"/>
  <c r="AV13" i="11" s="1"/>
  <c r="AU142" i="11"/>
  <c r="AU13" i="11" s="1"/>
  <c r="AT142" i="11"/>
  <c r="AT13" i="11" s="1"/>
  <c r="AT14" i="11" s="1"/>
  <c r="AS142" i="11"/>
  <c r="AS13" i="11" s="1"/>
  <c r="AR142" i="11"/>
  <c r="AR13" i="11" s="1"/>
  <c r="AQ142" i="11"/>
  <c r="AQ13" i="11" s="1"/>
  <c r="AP142" i="11"/>
  <c r="AP13" i="11" s="1"/>
  <c r="AO142" i="11"/>
  <c r="AO13" i="11" s="1"/>
  <c r="AN142" i="11"/>
  <c r="AN13" i="11" s="1"/>
  <c r="AM142" i="11"/>
  <c r="AM13" i="11" s="1"/>
  <c r="AM14" i="11" s="1"/>
  <c r="AL142" i="11"/>
  <c r="AL13" i="11" s="1"/>
  <c r="AK142" i="11"/>
  <c r="AK13" i="11" s="1"/>
  <c r="AJ142" i="11"/>
  <c r="AJ13" i="11" s="1"/>
  <c r="AI142" i="11"/>
  <c r="AI13" i="11" s="1"/>
  <c r="AH142" i="11"/>
  <c r="AH13" i="11" s="1"/>
  <c r="AG142" i="11"/>
  <c r="AG13" i="11" s="1"/>
  <c r="AF142" i="11"/>
  <c r="AF13" i="11" s="1"/>
  <c r="AF14" i="11" s="1"/>
  <c r="AE142" i="11"/>
  <c r="AE13" i="11" s="1"/>
  <c r="AD142" i="11"/>
  <c r="AD13" i="11" s="1"/>
  <c r="AC142" i="11"/>
  <c r="AC13" i="11" s="1"/>
  <c r="AB142" i="11"/>
  <c r="AB13" i="11" s="1"/>
  <c r="AA142" i="11"/>
  <c r="AA13" i="11" s="1"/>
  <c r="Z142" i="11"/>
  <c r="Z13" i="11" s="1"/>
  <c r="Y142" i="11"/>
  <c r="Y13" i="11" s="1"/>
  <c r="Y14" i="11" s="1"/>
  <c r="X142" i="11"/>
  <c r="X13" i="11" s="1"/>
  <c r="W142" i="11"/>
  <c r="W13" i="11" s="1"/>
  <c r="V142" i="11"/>
  <c r="V13" i="11" s="1"/>
  <c r="U142" i="11"/>
  <c r="U13" i="11" s="1"/>
  <c r="T142" i="11"/>
  <c r="T13" i="11" s="1"/>
  <c r="S142" i="11"/>
  <c r="S13" i="11" s="1"/>
  <c r="R142" i="11"/>
  <c r="R13" i="11" s="1"/>
  <c r="R14" i="11" s="1"/>
  <c r="Q142" i="11"/>
  <c r="Q13" i="11" s="1"/>
  <c r="P142" i="11"/>
  <c r="P13" i="11" s="1"/>
  <c r="O142" i="11"/>
  <c r="O13" i="11" s="1"/>
  <c r="N142" i="11"/>
  <c r="N13" i="11" s="1"/>
  <c r="M142" i="11"/>
  <c r="M13" i="11" s="1"/>
  <c r="L142" i="11"/>
  <c r="L13" i="11" s="1"/>
  <c r="K142" i="11"/>
  <c r="K13" i="11" s="1"/>
  <c r="K14" i="11" s="1"/>
  <c r="J142" i="11"/>
  <c r="J13" i="11" s="1"/>
  <c r="I142" i="11"/>
  <c r="I13" i="11" s="1"/>
  <c r="H142" i="11"/>
  <c r="H13" i="11" s="1"/>
  <c r="G142" i="11"/>
  <c r="G13" i="11" s="1"/>
  <c r="F142" i="11"/>
  <c r="F13" i="11" s="1"/>
  <c r="E142" i="11"/>
  <c r="E13" i="11" s="1"/>
  <c r="E14" i="11" s="1"/>
  <c r="D142" i="11"/>
  <c r="D13" i="11" s="1"/>
  <c r="D14" i="11" s="1"/>
  <c r="BA142" i="11"/>
  <c r="BA13" i="11" s="1"/>
  <c r="BA14" i="11" s="1"/>
  <c r="AZ127" i="11"/>
  <c r="AZ133" i="11" s="1"/>
  <c r="AY127" i="11"/>
  <c r="AY133" i="11" s="1"/>
  <c r="AX127" i="11"/>
  <c r="AX133" i="11" s="1"/>
  <c r="AW127" i="11"/>
  <c r="AW133" i="11" s="1"/>
  <c r="AV127" i="11"/>
  <c r="AV133" i="11" s="1"/>
  <c r="AU127" i="11"/>
  <c r="AU133" i="11" s="1"/>
  <c r="AT127" i="11"/>
  <c r="AT133" i="11" s="1"/>
  <c r="AS127" i="11"/>
  <c r="AS133" i="11" s="1"/>
  <c r="AR127" i="11"/>
  <c r="AR133" i="11" s="1"/>
  <c r="AQ127" i="11"/>
  <c r="AQ133" i="11" s="1"/>
  <c r="AP127" i="11"/>
  <c r="AP133" i="11" s="1"/>
  <c r="AO127" i="11"/>
  <c r="AO133" i="11" s="1"/>
  <c r="AN127" i="11"/>
  <c r="AN133" i="11" s="1"/>
  <c r="AM127" i="11"/>
  <c r="AM133" i="11" s="1"/>
  <c r="AL127" i="11"/>
  <c r="AL133" i="11" s="1"/>
  <c r="AK127" i="11"/>
  <c r="AK133" i="11" s="1"/>
  <c r="AJ127" i="11"/>
  <c r="AJ133" i="11" s="1"/>
  <c r="AI127" i="11"/>
  <c r="AI133" i="11" s="1"/>
  <c r="AH127" i="11"/>
  <c r="AH133" i="11" s="1"/>
  <c r="AG127" i="11"/>
  <c r="AG133" i="11" s="1"/>
  <c r="AF127" i="11"/>
  <c r="AF133" i="11" s="1"/>
  <c r="AE127" i="11"/>
  <c r="AE133" i="11" s="1"/>
  <c r="AD127" i="11"/>
  <c r="AD133" i="11" s="1"/>
  <c r="AC127" i="11"/>
  <c r="AC133" i="11" s="1"/>
  <c r="AB127" i="11"/>
  <c r="AB133" i="11" s="1"/>
  <c r="AA127" i="11"/>
  <c r="AA133" i="11" s="1"/>
  <c r="Z127" i="11"/>
  <c r="Z133" i="11" s="1"/>
  <c r="Y127" i="11"/>
  <c r="Y133" i="11" s="1"/>
  <c r="X127" i="11"/>
  <c r="W127" i="11"/>
  <c r="W133" i="11" s="1"/>
  <c r="V127" i="11"/>
  <c r="V133" i="11" s="1"/>
  <c r="U127" i="11"/>
  <c r="U133" i="11" s="1"/>
  <c r="T127" i="11"/>
  <c r="T133" i="11" s="1"/>
  <c r="S127" i="11"/>
  <c r="S133" i="11" s="1"/>
  <c r="R127" i="11"/>
  <c r="R133" i="11" s="1"/>
  <c r="Q127" i="11"/>
  <c r="Q133" i="11" s="1"/>
  <c r="P127" i="11"/>
  <c r="P133" i="11" s="1"/>
  <c r="O127" i="11"/>
  <c r="O133" i="11" s="1"/>
  <c r="N127" i="11"/>
  <c r="N133" i="11" s="1"/>
  <c r="M127" i="11"/>
  <c r="M133" i="11" s="1"/>
  <c r="L127" i="11"/>
  <c r="L133" i="11" s="1"/>
  <c r="K127" i="11"/>
  <c r="K133" i="11" s="1"/>
  <c r="J127" i="11"/>
  <c r="J133" i="11" s="1"/>
  <c r="I127" i="11"/>
  <c r="I133" i="11" s="1"/>
  <c r="H127" i="11"/>
  <c r="H133" i="11" s="1"/>
  <c r="G127" i="11"/>
  <c r="G133" i="11" s="1"/>
  <c r="F127" i="11"/>
  <c r="F133" i="11" s="1"/>
  <c r="E127" i="11"/>
  <c r="E133" i="11" s="1"/>
  <c r="D127" i="11"/>
  <c r="D133" i="11" s="1"/>
  <c r="BA127" i="11"/>
  <c r="BA133" i="11" s="1"/>
  <c r="AZ125" i="11"/>
  <c r="BG125" i="11" s="1"/>
  <c r="AY125" i="11"/>
  <c r="BF123" i="11" s="1"/>
  <c r="AX125" i="11"/>
  <c r="BE123" i="11" s="1"/>
  <c r="AW125" i="11"/>
  <c r="BD123" i="11" s="1"/>
  <c r="AV125" i="11"/>
  <c r="BC123" i="11" s="1"/>
  <c r="AU125" i="11"/>
  <c r="BB123" i="11" s="1"/>
  <c r="AT125" i="11"/>
  <c r="AS125" i="11"/>
  <c r="AR125" i="11"/>
  <c r="AQ125" i="11"/>
  <c r="AP125" i="11"/>
  <c r="AO125" i="11"/>
  <c r="AN125" i="11"/>
  <c r="AM125" i="11"/>
  <c r="AL125" i="11"/>
  <c r="AK125" i="11"/>
  <c r="AJ125" i="11"/>
  <c r="AI125" i="11"/>
  <c r="AH125" i="11"/>
  <c r="AG125" i="11"/>
  <c r="AF125" i="11"/>
  <c r="AE125" i="11"/>
  <c r="AD125" i="11"/>
  <c r="AC125" i="11"/>
  <c r="AB125" i="11"/>
  <c r="AA125" i="11"/>
  <c r="Z125" i="11"/>
  <c r="Y125" i="11"/>
  <c r="X125" i="11"/>
  <c r="W125" i="11"/>
  <c r="V125" i="11"/>
  <c r="U125" i="11"/>
  <c r="T125" i="11"/>
  <c r="S125" i="11"/>
  <c r="R125" i="11"/>
  <c r="Q125" i="11"/>
  <c r="P125" i="11"/>
  <c r="O125" i="11"/>
  <c r="N125" i="11"/>
  <c r="M125" i="11"/>
  <c r="L125" i="11"/>
  <c r="K125" i="11"/>
  <c r="J125" i="11"/>
  <c r="J123" i="11" s="1"/>
  <c r="I125" i="11"/>
  <c r="H125" i="11"/>
  <c r="H123" i="11" s="1"/>
  <c r="G125" i="11"/>
  <c r="G123" i="11" s="1"/>
  <c r="F125" i="11"/>
  <c r="F123" i="11" s="1"/>
  <c r="E125" i="11"/>
  <c r="E123" i="11" s="1"/>
  <c r="D125" i="11"/>
  <c r="BA125" i="11"/>
  <c r="BM125" i="11"/>
  <c r="BM133" i="11" s="1"/>
  <c r="BL125" i="11"/>
  <c r="BS125" i="11" s="1"/>
  <c r="BS133" i="11" s="1"/>
  <c r="BK125" i="11"/>
  <c r="BR125" i="11" s="1"/>
  <c r="BR133" i="11" s="1"/>
  <c r="BJ125" i="11"/>
  <c r="BQ125" i="11" s="1"/>
  <c r="BQ133" i="11" s="1"/>
  <c r="BI125" i="11"/>
  <c r="BP125" i="11" s="1"/>
  <c r="BP133" i="11" s="1"/>
  <c r="BV123" i="11"/>
  <c r="BV124" i="11" s="1"/>
  <c r="BU123" i="11"/>
  <c r="BT123" i="11"/>
  <c r="BS123" i="11"/>
  <c r="BR123" i="11"/>
  <c r="BQ123" i="11"/>
  <c r="BP123" i="11"/>
  <c r="BO123" i="11"/>
  <c r="BO124" i="11" s="1"/>
  <c r="BN123" i="11"/>
  <c r="BM123" i="11"/>
  <c r="BL123" i="11"/>
  <c r="BK123" i="11"/>
  <c r="BJ123" i="11"/>
  <c r="BI123" i="11"/>
  <c r="BH123" i="11"/>
  <c r="BH124" i="11" s="1"/>
  <c r="BM106" i="11"/>
  <c r="BT106" i="11" s="1"/>
  <c r="BT114" i="11" s="1"/>
  <c r="BL106" i="11"/>
  <c r="BS106" i="11" s="1"/>
  <c r="BS114" i="11" s="1"/>
  <c r="BK106" i="11"/>
  <c r="BR106" i="11" s="1"/>
  <c r="BR114" i="11" s="1"/>
  <c r="BJ106" i="11"/>
  <c r="BQ106" i="11" s="1"/>
  <c r="BQ114" i="11" s="1"/>
  <c r="BI106" i="11"/>
  <c r="BI114" i="11" s="1"/>
  <c r="BM68" i="11"/>
  <c r="BT68" i="11" s="1"/>
  <c r="BT76" i="11" s="1"/>
  <c r="BL68" i="11"/>
  <c r="BS68" i="11" s="1"/>
  <c r="BS76" i="11" s="1"/>
  <c r="BK68" i="11"/>
  <c r="BR68" i="11" s="1"/>
  <c r="BR76" i="11" s="1"/>
  <c r="BJ68" i="11"/>
  <c r="BQ68" i="11" s="1"/>
  <c r="BQ76" i="11" s="1"/>
  <c r="BI68" i="11"/>
  <c r="BP68" i="11" s="1"/>
  <c r="BP76" i="11" s="1"/>
  <c r="AZ108" i="11"/>
  <c r="AZ114" i="11" s="1"/>
  <c r="AY108" i="11"/>
  <c r="AY114" i="11" s="1"/>
  <c r="AX108" i="11"/>
  <c r="AX114" i="11" s="1"/>
  <c r="AW108" i="11"/>
  <c r="AW114" i="11" s="1"/>
  <c r="AV108" i="11"/>
  <c r="AV114" i="11" s="1"/>
  <c r="AU108" i="11"/>
  <c r="AU114" i="11" s="1"/>
  <c r="AT108" i="11"/>
  <c r="AT114" i="11" s="1"/>
  <c r="AS108" i="11"/>
  <c r="AS114" i="11" s="1"/>
  <c r="AR108" i="11"/>
  <c r="AR114" i="11" s="1"/>
  <c r="AQ108" i="11"/>
  <c r="AQ114" i="11" s="1"/>
  <c r="AP108" i="11"/>
  <c r="AP114" i="11" s="1"/>
  <c r="AO108" i="11"/>
  <c r="AO114" i="11" s="1"/>
  <c r="AN108" i="11"/>
  <c r="AN114" i="11" s="1"/>
  <c r="AM108" i="11"/>
  <c r="AM114" i="11" s="1"/>
  <c r="AL108" i="11"/>
  <c r="AL114" i="11" s="1"/>
  <c r="AK108" i="11"/>
  <c r="AK114" i="11" s="1"/>
  <c r="AJ108" i="11"/>
  <c r="AJ114" i="11" s="1"/>
  <c r="AI108" i="11"/>
  <c r="AI114" i="11" s="1"/>
  <c r="AH108" i="11"/>
  <c r="AH114" i="11" s="1"/>
  <c r="AG108" i="11"/>
  <c r="AG114" i="11" s="1"/>
  <c r="AF108" i="11"/>
  <c r="AF114" i="11" s="1"/>
  <c r="AE108" i="11"/>
  <c r="AE114" i="11" s="1"/>
  <c r="AD108" i="11"/>
  <c r="AD114" i="11" s="1"/>
  <c r="AC108" i="11"/>
  <c r="AC114" i="11" s="1"/>
  <c r="AB108" i="11"/>
  <c r="AB114" i="11" s="1"/>
  <c r="AA108" i="11"/>
  <c r="AA114" i="11" s="1"/>
  <c r="Z108" i="11"/>
  <c r="Z114" i="11" s="1"/>
  <c r="Y108" i="11"/>
  <c r="Y114" i="11" s="1"/>
  <c r="X108" i="11"/>
  <c r="X114" i="11" s="1"/>
  <c r="W108" i="11"/>
  <c r="W114" i="11" s="1"/>
  <c r="V108" i="11"/>
  <c r="V114" i="11" s="1"/>
  <c r="U108" i="11"/>
  <c r="U114" i="11" s="1"/>
  <c r="T108" i="11"/>
  <c r="T114" i="11" s="1"/>
  <c r="S108" i="11"/>
  <c r="S114" i="11" s="1"/>
  <c r="R108" i="11"/>
  <c r="R114" i="11" s="1"/>
  <c r="Q108" i="11"/>
  <c r="Q114" i="11" s="1"/>
  <c r="P108" i="11"/>
  <c r="P114" i="11" s="1"/>
  <c r="O108" i="11"/>
  <c r="O114" i="11" s="1"/>
  <c r="N108" i="11"/>
  <c r="N114" i="11" s="1"/>
  <c r="M108" i="11"/>
  <c r="M114" i="11" s="1"/>
  <c r="L108" i="11"/>
  <c r="L114" i="11" s="1"/>
  <c r="K108" i="11"/>
  <c r="K114" i="11" s="1"/>
  <c r="J108" i="11"/>
  <c r="J114" i="11" s="1"/>
  <c r="I108" i="11"/>
  <c r="I114" i="11" s="1"/>
  <c r="H108" i="11"/>
  <c r="H114" i="11" s="1"/>
  <c r="G108" i="11"/>
  <c r="G114" i="11" s="1"/>
  <c r="F108" i="11"/>
  <c r="F114" i="11" s="1"/>
  <c r="E108" i="11"/>
  <c r="E114" i="11" s="1"/>
  <c r="D108" i="11"/>
  <c r="D114" i="11" s="1"/>
  <c r="BA108" i="11"/>
  <c r="BA114" i="11" s="1"/>
  <c r="AZ106" i="11"/>
  <c r="BG106" i="11" s="1"/>
  <c r="BG114" i="11" s="1"/>
  <c r="AY106" i="11"/>
  <c r="BF104" i="11" s="1"/>
  <c r="AX106" i="11"/>
  <c r="BE104" i="11" s="1"/>
  <c r="AW106" i="11"/>
  <c r="BD104" i="11" s="1"/>
  <c r="AV106" i="11"/>
  <c r="BC104" i="11" s="1"/>
  <c r="AU106" i="11"/>
  <c r="BB104" i="11" s="1"/>
  <c r="AT106" i="11"/>
  <c r="AS106" i="11"/>
  <c r="AR106" i="11"/>
  <c r="AQ106" i="11"/>
  <c r="AP106" i="11"/>
  <c r="AO106" i="11"/>
  <c r="AN106" i="11"/>
  <c r="AM106" i="11"/>
  <c r="AL106" i="11"/>
  <c r="AK106" i="11"/>
  <c r="AJ106" i="11"/>
  <c r="AI106" i="11"/>
  <c r="AH106" i="11"/>
  <c r="AG106" i="11"/>
  <c r="AF106" i="11"/>
  <c r="AE106" i="11"/>
  <c r="AD106" i="11"/>
  <c r="AC106" i="11"/>
  <c r="AB106" i="11"/>
  <c r="AA106" i="11"/>
  <c r="Z106" i="11"/>
  <c r="Y106" i="11"/>
  <c r="X106" i="11"/>
  <c r="W106" i="11"/>
  <c r="V106" i="11"/>
  <c r="U106" i="11"/>
  <c r="T106" i="11"/>
  <c r="S106" i="11"/>
  <c r="R106" i="11"/>
  <c r="Q106" i="11"/>
  <c r="P106" i="11"/>
  <c r="O106" i="11"/>
  <c r="N106" i="11"/>
  <c r="M106" i="11"/>
  <c r="L106" i="11"/>
  <c r="K106" i="11"/>
  <c r="J106" i="11"/>
  <c r="J104" i="11" s="1"/>
  <c r="I106" i="11"/>
  <c r="I104" i="11" s="1"/>
  <c r="H106" i="11"/>
  <c r="H104" i="11" s="1"/>
  <c r="G106" i="11"/>
  <c r="G104" i="11" s="1"/>
  <c r="F106" i="11"/>
  <c r="F104" i="11" s="1"/>
  <c r="E106" i="11"/>
  <c r="E104" i="11" s="1"/>
  <c r="D106" i="11"/>
  <c r="BA106" i="11"/>
  <c r="AZ89" i="11"/>
  <c r="AZ95" i="11" s="1"/>
  <c r="AY89" i="11"/>
  <c r="AY95" i="11" s="1"/>
  <c r="AX89" i="11"/>
  <c r="AX95" i="11" s="1"/>
  <c r="AW89" i="11"/>
  <c r="AW95" i="11" s="1"/>
  <c r="AV89" i="11"/>
  <c r="AV95" i="11" s="1"/>
  <c r="AU89" i="11"/>
  <c r="AU95" i="11" s="1"/>
  <c r="AT89" i="11"/>
  <c r="AT95" i="11" s="1"/>
  <c r="AS89" i="11"/>
  <c r="AS95" i="11" s="1"/>
  <c r="AR89" i="11"/>
  <c r="AR95" i="11" s="1"/>
  <c r="AQ89" i="11"/>
  <c r="AQ95" i="11" s="1"/>
  <c r="AP89" i="11"/>
  <c r="AP95" i="11" s="1"/>
  <c r="AO89" i="11"/>
  <c r="AO95" i="11" s="1"/>
  <c r="AN89" i="11"/>
  <c r="AN95" i="11" s="1"/>
  <c r="AM89" i="11"/>
  <c r="AM95" i="11" s="1"/>
  <c r="AL89" i="11"/>
  <c r="AL95" i="11" s="1"/>
  <c r="AK89" i="11"/>
  <c r="AK95" i="11" s="1"/>
  <c r="AJ89" i="11"/>
  <c r="AJ95" i="11" s="1"/>
  <c r="AI89" i="11"/>
  <c r="AI95" i="11" s="1"/>
  <c r="AH89" i="11"/>
  <c r="AH95" i="11" s="1"/>
  <c r="AG89" i="11"/>
  <c r="AG95" i="11" s="1"/>
  <c r="AF89" i="11"/>
  <c r="AF95" i="11" s="1"/>
  <c r="AE89" i="11"/>
  <c r="AE95" i="11" s="1"/>
  <c r="AD89" i="11"/>
  <c r="AD95" i="11" s="1"/>
  <c r="AC89" i="11"/>
  <c r="AC95" i="11" s="1"/>
  <c r="AB89" i="11"/>
  <c r="AB95" i="11" s="1"/>
  <c r="AA89" i="11"/>
  <c r="AA95" i="11" s="1"/>
  <c r="Z89" i="11"/>
  <c r="Z95" i="11" s="1"/>
  <c r="Y89" i="11"/>
  <c r="Y95" i="11" s="1"/>
  <c r="X89" i="11"/>
  <c r="X95" i="11" s="1"/>
  <c r="W89" i="11"/>
  <c r="W95" i="11" s="1"/>
  <c r="V89" i="11"/>
  <c r="V95" i="11" s="1"/>
  <c r="U89" i="11"/>
  <c r="U95" i="11" s="1"/>
  <c r="T89" i="11"/>
  <c r="T95" i="11" s="1"/>
  <c r="S89" i="11"/>
  <c r="S95" i="11" s="1"/>
  <c r="R89" i="11"/>
  <c r="R95" i="11" s="1"/>
  <c r="Q89" i="11"/>
  <c r="Q95" i="11" s="1"/>
  <c r="P89" i="11"/>
  <c r="P95" i="11" s="1"/>
  <c r="O89" i="11"/>
  <c r="O95" i="11" s="1"/>
  <c r="N89" i="11"/>
  <c r="N95" i="11" s="1"/>
  <c r="M89" i="11"/>
  <c r="M95" i="11" s="1"/>
  <c r="L89" i="11"/>
  <c r="L95" i="11" s="1"/>
  <c r="K89" i="11"/>
  <c r="K95" i="11" s="1"/>
  <c r="J89" i="11"/>
  <c r="J95" i="11" s="1"/>
  <c r="I89" i="11"/>
  <c r="I95" i="11" s="1"/>
  <c r="H89" i="11"/>
  <c r="H95" i="11" s="1"/>
  <c r="G89" i="11"/>
  <c r="G95" i="11" s="1"/>
  <c r="F89" i="11"/>
  <c r="F95" i="11" s="1"/>
  <c r="E89" i="11"/>
  <c r="E95" i="11" s="1"/>
  <c r="D89" i="11"/>
  <c r="D95" i="11" s="1"/>
  <c r="BA89" i="11"/>
  <c r="BA95" i="11" s="1"/>
  <c r="AZ87" i="11"/>
  <c r="BG87" i="11" s="1"/>
  <c r="BG95" i="11" s="1"/>
  <c r="AY87" i="11"/>
  <c r="BF85" i="11" s="1"/>
  <c r="AX87" i="11"/>
  <c r="BE85" i="11" s="1"/>
  <c r="AW87" i="11"/>
  <c r="BD85" i="11" s="1"/>
  <c r="AV87" i="11"/>
  <c r="BC85" i="11" s="1"/>
  <c r="AU87" i="11"/>
  <c r="BB85" i="11" s="1"/>
  <c r="AT87" i="11"/>
  <c r="AS87" i="11"/>
  <c r="AR87" i="11"/>
  <c r="AQ87" i="11"/>
  <c r="AP87" i="11"/>
  <c r="AO87" i="11"/>
  <c r="AN87" i="11"/>
  <c r="AM87" i="11"/>
  <c r="AL87" i="11"/>
  <c r="AK87" i="11"/>
  <c r="AJ87" i="11"/>
  <c r="AI87" i="11"/>
  <c r="AH87" i="11"/>
  <c r="AG87" i="11"/>
  <c r="AF87" i="11"/>
  <c r="AE87" i="11"/>
  <c r="AD87" i="11"/>
  <c r="AC87" i="11"/>
  <c r="AB87" i="11"/>
  <c r="AA87" i="11"/>
  <c r="Z87" i="11"/>
  <c r="Y87" i="11"/>
  <c r="X87" i="11"/>
  <c r="W87" i="11"/>
  <c r="V87" i="11"/>
  <c r="U87" i="11"/>
  <c r="T87" i="11"/>
  <c r="S87" i="11"/>
  <c r="R87" i="11"/>
  <c r="Q87" i="11"/>
  <c r="P87" i="11"/>
  <c r="O87" i="11"/>
  <c r="N87" i="11"/>
  <c r="M87" i="11"/>
  <c r="L87" i="11"/>
  <c r="K87" i="11"/>
  <c r="J87" i="11"/>
  <c r="I87" i="11"/>
  <c r="H87" i="11"/>
  <c r="G87" i="11"/>
  <c r="G85" i="11" s="1"/>
  <c r="F87" i="11"/>
  <c r="F85" i="11" s="1"/>
  <c r="E87" i="11"/>
  <c r="E85" i="11" s="1"/>
  <c r="D87" i="11"/>
  <c r="BA87" i="11"/>
  <c r="BA70" i="11"/>
  <c r="BA76" i="11" s="1"/>
  <c r="AZ70" i="11"/>
  <c r="AZ76" i="11" s="1"/>
  <c r="AY70" i="11"/>
  <c r="AY76" i="11" s="1"/>
  <c r="AX70" i="11"/>
  <c r="AX76" i="11" s="1"/>
  <c r="AW70" i="11"/>
  <c r="AW76" i="11" s="1"/>
  <c r="AV70" i="11"/>
  <c r="AV76" i="11" s="1"/>
  <c r="AU70" i="11"/>
  <c r="AU76" i="11" s="1"/>
  <c r="AT70" i="11"/>
  <c r="AT76" i="11" s="1"/>
  <c r="AS70" i="11"/>
  <c r="AS76" i="11" s="1"/>
  <c r="AR70" i="11"/>
  <c r="AR76" i="11" s="1"/>
  <c r="AQ70" i="11"/>
  <c r="AQ76" i="11" s="1"/>
  <c r="AP70" i="11"/>
  <c r="AP76" i="11" s="1"/>
  <c r="AO70" i="11"/>
  <c r="AO76" i="11" s="1"/>
  <c r="AN70" i="11"/>
  <c r="AN76" i="11" s="1"/>
  <c r="AM70" i="11"/>
  <c r="AM76" i="11" s="1"/>
  <c r="AL70" i="11"/>
  <c r="AL76" i="11" s="1"/>
  <c r="AK70" i="11"/>
  <c r="AK76" i="11" s="1"/>
  <c r="AJ70" i="11"/>
  <c r="AJ76" i="11" s="1"/>
  <c r="AI70" i="11"/>
  <c r="AI76" i="11" s="1"/>
  <c r="AH70" i="11"/>
  <c r="AH76" i="11" s="1"/>
  <c r="AG70" i="11"/>
  <c r="AG76" i="11" s="1"/>
  <c r="AF70" i="11"/>
  <c r="AF76" i="11" s="1"/>
  <c r="AE70" i="11"/>
  <c r="AE76" i="11" s="1"/>
  <c r="AD70" i="11"/>
  <c r="AD76" i="11" s="1"/>
  <c r="AC70" i="11"/>
  <c r="AC76" i="11" s="1"/>
  <c r="AB70" i="11"/>
  <c r="AB76" i="11" s="1"/>
  <c r="AA70" i="11"/>
  <c r="AA76" i="11" s="1"/>
  <c r="Z70" i="11"/>
  <c r="Z76" i="11" s="1"/>
  <c r="Y70" i="11"/>
  <c r="Y76" i="11" s="1"/>
  <c r="X70" i="11"/>
  <c r="X76" i="11" s="1"/>
  <c r="W70" i="11"/>
  <c r="W76" i="11" s="1"/>
  <c r="V70" i="11"/>
  <c r="V76" i="11" s="1"/>
  <c r="U70" i="11"/>
  <c r="U76" i="11" s="1"/>
  <c r="T70" i="11"/>
  <c r="T76" i="11" s="1"/>
  <c r="S70" i="11"/>
  <c r="S76" i="11" s="1"/>
  <c r="R70" i="11"/>
  <c r="R76" i="11" s="1"/>
  <c r="Q70" i="11"/>
  <c r="Q76" i="11" s="1"/>
  <c r="P70" i="11"/>
  <c r="P76" i="11" s="1"/>
  <c r="O70" i="11"/>
  <c r="O76" i="11" s="1"/>
  <c r="N70" i="11"/>
  <c r="N76" i="11" s="1"/>
  <c r="M70" i="11"/>
  <c r="M76" i="11" s="1"/>
  <c r="L70" i="11"/>
  <c r="L76" i="11" s="1"/>
  <c r="K70" i="11"/>
  <c r="K76" i="11" s="1"/>
  <c r="J70" i="11"/>
  <c r="J76" i="11" s="1"/>
  <c r="I70" i="11"/>
  <c r="I76" i="11" s="1"/>
  <c r="H70" i="11"/>
  <c r="H76" i="11" s="1"/>
  <c r="G70" i="11"/>
  <c r="G76" i="11" s="1"/>
  <c r="F70" i="11"/>
  <c r="F76" i="11" s="1"/>
  <c r="E70" i="11"/>
  <c r="E76" i="11" s="1"/>
  <c r="D70" i="11"/>
  <c r="D76" i="11" s="1"/>
  <c r="BA68" i="11"/>
  <c r="AZ68" i="11"/>
  <c r="BG68" i="11" s="1"/>
  <c r="BG76" i="11" s="1"/>
  <c r="AY68" i="11"/>
  <c r="BF66" i="11" s="1"/>
  <c r="AX68" i="11"/>
  <c r="BE66" i="11" s="1"/>
  <c r="AW68" i="11"/>
  <c r="BD66" i="11" s="1"/>
  <c r="AV68" i="11"/>
  <c r="BC66" i="11" s="1"/>
  <c r="AU68" i="11"/>
  <c r="BB66" i="11" s="1"/>
  <c r="AT68" i="11"/>
  <c r="AS68" i="11"/>
  <c r="AR68" i="11"/>
  <c r="AQ68" i="11"/>
  <c r="AP68" i="11"/>
  <c r="AO68" i="11"/>
  <c r="AN68" i="11"/>
  <c r="AM68" i="11"/>
  <c r="AL68" i="11"/>
  <c r="AK68" i="11"/>
  <c r="AJ68" i="11"/>
  <c r="AI68" i="11"/>
  <c r="AH68" i="11"/>
  <c r="AG68" i="11"/>
  <c r="AF68" i="11"/>
  <c r="AE68" i="11"/>
  <c r="AD68" i="11"/>
  <c r="AC68" i="11"/>
  <c r="AB68" i="11"/>
  <c r="AA68" i="11"/>
  <c r="Z68" i="11"/>
  <c r="Y68" i="11"/>
  <c r="X68" i="11"/>
  <c r="W68" i="11"/>
  <c r="V68" i="11"/>
  <c r="U68" i="11"/>
  <c r="T68" i="11"/>
  <c r="S68" i="11"/>
  <c r="R68" i="11"/>
  <c r="Q68" i="11"/>
  <c r="P68" i="11"/>
  <c r="O68" i="11"/>
  <c r="N68" i="11"/>
  <c r="M68" i="11"/>
  <c r="L68" i="11"/>
  <c r="K68" i="11"/>
  <c r="J68" i="11"/>
  <c r="I68" i="11"/>
  <c r="H68" i="11"/>
  <c r="G68" i="11"/>
  <c r="F68" i="11"/>
  <c r="E68" i="11"/>
  <c r="D68" i="11"/>
  <c r="BV104" i="11"/>
  <c r="BV105" i="11" s="1"/>
  <c r="BU104" i="11"/>
  <c r="BT104" i="11"/>
  <c r="BS104" i="11"/>
  <c r="BR104" i="11"/>
  <c r="BQ104" i="11"/>
  <c r="BP104" i="11"/>
  <c r="BO104" i="11"/>
  <c r="BO105" i="11" s="1"/>
  <c r="BN104" i="11"/>
  <c r="BM104" i="11"/>
  <c r="BL104" i="11"/>
  <c r="BK104" i="11"/>
  <c r="BJ104" i="11"/>
  <c r="BI104" i="11"/>
  <c r="BH104" i="11"/>
  <c r="BH105" i="11" s="1"/>
  <c r="BM87" i="11"/>
  <c r="BM95" i="11" s="1"/>
  <c r="BL87" i="11"/>
  <c r="BL95" i="11" s="1"/>
  <c r="BK87" i="11"/>
  <c r="BK95" i="11" s="1"/>
  <c r="BJ87" i="11"/>
  <c r="BJ95" i="11" s="1"/>
  <c r="BI87" i="11"/>
  <c r="BI95" i="11" s="1"/>
  <c r="BV85" i="11"/>
  <c r="BV86" i="11" s="1"/>
  <c r="BU85" i="11"/>
  <c r="BT85" i="11"/>
  <c r="BS85" i="11"/>
  <c r="BR85" i="11"/>
  <c r="BQ85" i="11"/>
  <c r="BP85" i="11"/>
  <c r="BO85" i="11"/>
  <c r="BO86" i="11" s="1"/>
  <c r="BN85" i="11"/>
  <c r="BM85" i="11"/>
  <c r="BL85" i="11"/>
  <c r="BK85" i="11"/>
  <c r="BJ85" i="11"/>
  <c r="BI85" i="11"/>
  <c r="BH85" i="11"/>
  <c r="BH86" i="11" s="1"/>
  <c r="BV66" i="11"/>
  <c r="BV67" i="11" s="1"/>
  <c r="BU66" i="11"/>
  <c r="BT66" i="11"/>
  <c r="BS66" i="11"/>
  <c r="BR66" i="11"/>
  <c r="BQ66" i="11"/>
  <c r="BP66" i="11"/>
  <c r="BO66" i="11"/>
  <c r="BN66" i="11"/>
  <c r="BM66" i="11"/>
  <c r="BL66" i="11"/>
  <c r="BK66" i="11"/>
  <c r="BJ66" i="11"/>
  <c r="BI66" i="11"/>
  <c r="BH66" i="11"/>
  <c r="BH67" i="11" s="1"/>
  <c r="N212" i="11" l="1"/>
  <c r="AD212" i="11"/>
  <c r="BG22" i="11"/>
  <c r="BG24" i="11"/>
  <c r="L212" i="11"/>
  <c r="AB212" i="11"/>
  <c r="BF165" i="11"/>
  <c r="BF167" i="11" s="1"/>
  <c r="BF168" i="11" s="1"/>
  <c r="BF188" i="11"/>
  <c r="BG133" i="11"/>
  <c r="BG137" i="11"/>
  <c r="BF141" i="11"/>
  <c r="BN87" i="11"/>
  <c r="BN95" i="11" s="1"/>
  <c r="BF145" i="11"/>
  <c r="BN68" i="11"/>
  <c r="BU68" i="11" s="1"/>
  <c r="BU76" i="11" s="1"/>
  <c r="BD14" i="11"/>
  <c r="BD42" i="11" s="1"/>
  <c r="BD44" i="11" s="1"/>
  <c r="BN106" i="11"/>
  <c r="BU106" i="11" s="1"/>
  <c r="BU114" i="11" s="1"/>
  <c r="BN125" i="11"/>
  <c r="BU125" i="11" s="1"/>
  <c r="BU133" i="11" s="1"/>
  <c r="BF148" i="11"/>
  <c r="BF197" i="11" s="1"/>
  <c r="BF152" i="11"/>
  <c r="BB14" i="11"/>
  <c r="BB42" i="11" s="1"/>
  <c r="BF14" i="11"/>
  <c r="BF42" i="11" s="1"/>
  <c r="BE14" i="11"/>
  <c r="BE42" i="11" s="1"/>
  <c r="BB148" i="11"/>
  <c r="BB197" i="11" s="1"/>
  <c r="BB152" i="11"/>
  <c r="BC165" i="11"/>
  <c r="BC167" i="11" s="1"/>
  <c r="BC168" i="11" s="1"/>
  <c r="BC173" i="11" s="1"/>
  <c r="BC141" i="11"/>
  <c r="BC188" i="11"/>
  <c r="BC143" i="11"/>
  <c r="BC145" i="11"/>
  <c r="BE148" i="11"/>
  <c r="BE197" i="11" s="1"/>
  <c r="BE152" i="11"/>
  <c r="BC14" i="11"/>
  <c r="BC42" i="11" s="1"/>
  <c r="BD165" i="11"/>
  <c r="BD167" i="11" s="1"/>
  <c r="BD168" i="11" s="1"/>
  <c r="BD173" i="11" s="1"/>
  <c r="BD143" i="11"/>
  <c r="BD188" i="11"/>
  <c r="BD145" i="11"/>
  <c r="BD148" i="11"/>
  <c r="BD197" i="11" s="1"/>
  <c r="BD152" i="11"/>
  <c r="BE165" i="11"/>
  <c r="BE167" i="11" s="1"/>
  <c r="BE168" i="11" s="1"/>
  <c r="BE173" i="11" s="1"/>
  <c r="BE145" i="11"/>
  <c r="BE188" i="11"/>
  <c r="BE143" i="11"/>
  <c r="BD141" i="11"/>
  <c r="BB165" i="11"/>
  <c r="BB167" i="11" s="1"/>
  <c r="BB168" i="11" s="1"/>
  <c r="BB173" i="11" s="1"/>
  <c r="BB141" i="11"/>
  <c r="BB188" i="11"/>
  <c r="BB143" i="11"/>
  <c r="BB145" i="11"/>
  <c r="BC148" i="11"/>
  <c r="BC197" i="11" s="1"/>
  <c r="BC152" i="11"/>
  <c r="BE141" i="11"/>
  <c r="R212" i="11"/>
  <c r="AH212" i="11"/>
  <c r="AX212" i="11"/>
  <c r="Q212" i="11"/>
  <c r="AG212" i="11"/>
  <c r="AW212" i="11"/>
  <c r="P212" i="11"/>
  <c r="AF212" i="11"/>
  <c r="AV212" i="11"/>
  <c r="AV31" i="11" s="1"/>
  <c r="R195" i="11"/>
  <c r="AX195" i="11"/>
  <c r="F212" i="11"/>
  <c r="V212" i="11"/>
  <c r="AL212" i="11"/>
  <c r="G195" i="11"/>
  <c r="G212" i="11"/>
  <c r="W212" i="11"/>
  <c r="AM212" i="11"/>
  <c r="H212" i="11"/>
  <c r="X212" i="11"/>
  <c r="AN212" i="11"/>
  <c r="AU195" i="11"/>
  <c r="Z212" i="11"/>
  <c r="M212" i="11"/>
  <c r="AC212" i="11"/>
  <c r="AS212" i="11"/>
  <c r="I212" i="11"/>
  <c r="AT212" i="11"/>
  <c r="AO212" i="11"/>
  <c r="J212" i="11"/>
  <c r="O212" i="11"/>
  <c r="AE212" i="11"/>
  <c r="AU212" i="11"/>
  <c r="K212" i="11"/>
  <c r="U195" i="11"/>
  <c r="AK195" i="11"/>
  <c r="BA195" i="11"/>
  <c r="F195" i="11"/>
  <c r="V195" i="11"/>
  <c r="AL195" i="11"/>
  <c r="E195" i="11"/>
  <c r="AA212" i="11"/>
  <c r="W195" i="11"/>
  <c r="AM195" i="11"/>
  <c r="S212" i="11"/>
  <c r="AI212" i="11"/>
  <c r="AY212" i="11"/>
  <c r="Y212" i="11"/>
  <c r="AP212" i="11"/>
  <c r="D212" i="11"/>
  <c r="T212" i="11"/>
  <c r="AJ212" i="11"/>
  <c r="AZ212" i="11"/>
  <c r="AQ212" i="11"/>
  <c r="E212" i="11"/>
  <c r="U212" i="11"/>
  <c r="AK212" i="11"/>
  <c r="BA212" i="11"/>
  <c r="H195" i="11"/>
  <c r="X195" i="11"/>
  <c r="AN195" i="11"/>
  <c r="I195" i="11"/>
  <c r="Y195" i="11"/>
  <c r="AO195" i="11"/>
  <c r="O195" i="11"/>
  <c r="J195" i="11"/>
  <c r="Z195" i="11"/>
  <c r="AP195" i="11"/>
  <c r="K195" i="11"/>
  <c r="AA195" i="11"/>
  <c r="AQ195" i="11"/>
  <c r="L195" i="11"/>
  <c r="AB195" i="11"/>
  <c r="AR195" i="11"/>
  <c r="M195" i="11"/>
  <c r="AC195" i="11"/>
  <c r="AS195" i="11"/>
  <c r="N195" i="11"/>
  <c r="AD195" i="11"/>
  <c r="AT195" i="11"/>
  <c r="AE195" i="11"/>
  <c r="AH195" i="11"/>
  <c r="P195" i="11"/>
  <c r="AF195" i="11"/>
  <c r="AV195" i="11"/>
  <c r="Q195" i="11"/>
  <c r="AG195" i="11"/>
  <c r="AW195" i="11"/>
  <c r="S195" i="11"/>
  <c r="AI195" i="11"/>
  <c r="AY195" i="11"/>
  <c r="D195" i="11"/>
  <c r="T195" i="11"/>
  <c r="AJ195" i="11"/>
  <c r="AZ195" i="11"/>
  <c r="BI24" i="11"/>
  <c r="F14" i="11"/>
  <c r="G14" i="11"/>
  <c r="BN14" i="11"/>
  <c r="I14" i="11"/>
  <c r="BN24" i="11"/>
  <c r="L14" i="11"/>
  <c r="X14" i="11"/>
  <c r="AN14" i="11"/>
  <c r="AP14" i="11"/>
  <c r="J14" i="11"/>
  <c r="Z14" i="11"/>
  <c r="BP14" i="11"/>
  <c r="BR14" i="11"/>
  <c r="BT14" i="11"/>
  <c r="W14" i="11"/>
  <c r="AL14" i="11"/>
  <c r="BU14" i="11"/>
  <c r="BL14" i="11"/>
  <c r="AB14" i="11"/>
  <c r="AA14" i="11"/>
  <c r="AR14" i="11"/>
  <c r="AQ14" i="11"/>
  <c r="M14" i="11"/>
  <c r="N14" i="11"/>
  <c r="AC14" i="11"/>
  <c r="AD14" i="11"/>
  <c r="AS14" i="11"/>
  <c r="AU14" i="11"/>
  <c r="AW14" i="11"/>
  <c r="AY14" i="11"/>
  <c r="AE14" i="11"/>
  <c r="AH14" i="11"/>
  <c r="Q14" i="11"/>
  <c r="P14" i="11"/>
  <c r="O14" i="11"/>
  <c r="AG14" i="11"/>
  <c r="BP24" i="11"/>
  <c r="AI14" i="11"/>
  <c r="BT24" i="11"/>
  <c r="S14" i="11"/>
  <c r="AK14" i="11"/>
  <c r="BU24" i="11"/>
  <c r="T14" i="11"/>
  <c r="BI14" i="11"/>
  <c r="U14" i="11"/>
  <c r="V14" i="11"/>
  <c r="BM14" i="11"/>
  <c r="BR24" i="11"/>
  <c r="AO14" i="11"/>
  <c r="H14" i="11"/>
  <c r="BS24" i="11"/>
  <c r="BK14" i="11"/>
  <c r="BJ14" i="11"/>
  <c r="BQ14" i="11"/>
  <c r="AJ14" i="11"/>
  <c r="AZ14" i="11"/>
  <c r="AV14" i="11"/>
  <c r="BS14" i="11"/>
  <c r="BM24" i="11"/>
  <c r="BL24" i="11"/>
  <c r="BK24" i="11"/>
  <c r="BJ24" i="11"/>
  <c r="AX14" i="11"/>
  <c r="BQ24" i="11"/>
  <c r="H150" i="11"/>
  <c r="H152" i="11" s="1"/>
  <c r="H155" i="11" s="1"/>
  <c r="H11" i="11" s="1"/>
  <c r="J138" i="11"/>
  <c r="Z138" i="11"/>
  <c r="H138" i="11"/>
  <c r="AP138" i="11"/>
  <c r="K138" i="11"/>
  <c r="AA138" i="11"/>
  <c r="AQ138" i="11"/>
  <c r="M138" i="11"/>
  <c r="AC138" i="11"/>
  <c r="AS138" i="11"/>
  <c r="N138" i="11"/>
  <c r="AD138" i="11"/>
  <c r="AT138" i="11"/>
  <c r="O138" i="11"/>
  <c r="AE138" i="11"/>
  <c r="AU138" i="11"/>
  <c r="I138" i="11"/>
  <c r="Y138" i="11"/>
  <c r="AO138" i="11"/>
  <c r="P138" i="11"/>
  <c r="AF138" i="11"/>
  <c r="AV138" i="11"/>
  <c r="Q138" i="11"/>
  <c r="AG138" i="11"/>
  <c r="AW138" i="11"/>
  <c r="R138" i="11"/>
  <c r="AH138" i="11"/>
  <c r="AX138" i="11"/>
  <c r="AR138" i="11"/>
  <c r="BA138" i="11"/>
  <c r="S138" i="11"/>
  <c r="AI138" i="11"/>
  <c r="AY138" i="11"/>
  <c r="D138" i="11"/>
  <c r="T138" i="11"/>
  <c r="AJ138" i="11"/>
  <c r="AZ138" i="11"/>
  <c r="E138" i="11"/>
  <c r="U138" i="11"/>
  <c r="AK138" i="11"/>
  <c r="AN138" i="11"/>
  <c r="AB138" i="11"/>
  <c r="F138" i="11"/>
  <c r="V138" i="11"/>
  <c r="AL138" i="11"/>
  <c r="L138" i="11"/>
  <c r="G138" i="11"/>
  <c r="W138" i="11"/>
  <c r="AM138" i="11"/>
  <c r="AL150" i="11"/>
  <c r="AB150" i="11"/>
  <c r="O150" i="11"/>
  <c r="O152" i="11" s="1"/>
  <c r="AE150" i="11"/>
  <c r="AE152" i="11" s="1"/>
  <c r="AE155" i="11" s="1"/>
  <c r="AE11" i="11" s="1"/>
  <c r="AU150" i="11"/>
  <c r="AU152" i="11" s="1"/>
  <c r="AU155" i="11" s="1"/>
  <c r="AU11" i="11" s="1"/>
  <c r="AO150" i="11"/>
  <c r="AO152" i="11" s="1"/>
  <c r="AO155" i="11" s="1"/>
  <c r="AO11" i="11" s="1"/>
  <c r="M150" i="11"/>
  <c r="M152" i="11" s="1"/>
  <c r="M155" i="11" s="1"/>
  <c r="M11" i="11" s="1"/>
  <c r="N150" i="11"/>
  <c r="N152" i="11" s="1"/>
  <c r="N155" i="11" s="1"/>
  <c r="N11" i="11" s="1"/>
  <c r="N15" i="11" s="1"/>
  <c r="P150" i="11"/>
  <c r="P152" i="11" s="1"/>
  <c r="P155" i="11" s="1"/>
  <c r="P11" i="11" s="1"/>
  <c r="P15" i="11" s="1"/>
  <c r="AF150" i="11"/>
  <c r="AF152" i="11" s="1"/>
  <c r="AF155" i="11" s="1"/>
  <c r="AF11" i="11" s="1"/>
  <c r="AV150" i="11"/>
  <c r="AV152" i="11" s="1"/>
  <c r="AV155" i="11" s="1"/>
  <c r="AV11" i="11" s="1"/>
  <c r="AM150" i="11"/>
  <c r="AM152" i="11" s="1"/>
  <c r="AM155" i="11" s="1"/>
  <c r="AM11" i="11" s="1"/>
  <c r="Y150" i="11"/>
  <c r="Y152" i="11" s="1"/>
  <c r="Y155" i="11" s="1"/>
  <c r="Y11" i="11" s="1"/>
  <c r="Z150" i="11"/>
  <c r="Z152" i="11" s="1"/>
  <c r="Q150" i="11"/>
  <c r="Q152" i="11" s="1"/>
  <c r="Q155" i="11" s="1"/>
  <c r="Q11" i="11" s="1"/>
  <c r="AG150" i="11"/>
  <c r="AG152" i="11" s="1"/>
  <c r="AW150" i="11"/>
  <c r="F150" i="11"/>
  <c r="F152" i="11" s="1"/>
  <c r="G150" i="11"/>
  <c r="G152" i="11" s="1"/>
  <c r="G155" i="11" s="1"/>
  <c r="AT150" i="11"/>
  <c r="AT152" i="11" s="1"/>
  <c r="AT155" i="11" s="1"/>
  <c r="AT11" i="11" s="1"/>
  <c r="R150" i="11"/>
  <c r="R152" i="11" s="1"/>
  <c r="R155" i="11" s="1"/>
  <c r="R11" i="11" s="1"/>
  <c r="AH150" i="11"/>
  <c r="AH152" i="11" s="1"/>
  <c r="AH155" i="11" s="1"/>
  <c r="AH11" i="11" s="1"/>
  <c r="AX150" i="11"/>
  <c r="AX152" i="11" s="1"/>
  <c r="AX155" i="11" s="1"/>
  <c r="AX11" i="11" s="1"/>
  <c r="V150" i="11"/>
  <c r="V152" i="11" s="1"/>
  <c r="V155" i="11" s="1"/>
  <c r="V11" i="11" s="1"/>
  <c r="AP150" i="11"/>
  <c r="AP152" i="11" s="1"/>
  <c r="AP155" i="11" s="1"/>
  <c r="AP11" i="11" s="1"/>
  <c r="AP15" i="11" s="1"/>
  <c r="AA150" i="11"/>
  <c r="AR150" i="11"/>
  <c r="AR152" i="11" s="1"/>
  <c r="AR155" i="11" s="1"/>
  <c r="AR11" i="11" s="1"/>
  <c r="AR15" i="11" s="1"/>
  <c r="BA150" i="11"/>
  <c r="BA152" i="11" s="1"/>
  <c r="BA155" i="11" s="1"/>
  <c r="BA11" i="11" s="1"/>
  <c r="S150" i="11"/>
  <c r="AI150" i="11"/>
  <c r="AY150" i="11"/>
  <c r="I150" i="11"/>
  <c r="I152" i="11" s="1"/>
  <c r="J150" i="11"/>
  <c r="K150" i="11"/>
  <c r="K152" i="11" s="1"/>
  <c r="L150" i="11"/>
  <c r="L152" i="11" s="1"/>
  <c r="L155" i="11" s="1"/>
  <c r="AC150" i="11"/>
  <c r="AC152" i="11" s="1"/>
  <c r="AC155" i="11" s="1"/>
  <c r="AC11" i="11" s="1"/>
  <c r="AD150" i="11"/>
  <c r="AD152" i="11" s="1"/>
  <c r="AD155" i="11" s="1"/>
  <c r="AD11" i="11" s="1"/>
  <c r="AD15" i="11" s="1"/>
  <c r="D150" i="11"/>
  <c r="D152" i="11" s="1"/>
  <c r="D155" i="11" s="1"/>
  <c r="D11" i="11" s="1"/>
  <c r="T150" i="11"/>
  <c r="T152" i="11" s="1"/>
  <c r="T155" i="11" s="1"/>
  <c r="T11" i="11" s="1"/>
  <c r="AJ150" i="11"/>
  <c r="AJ152" i="11" s="1"/>
  <c r="AJ155" i="11" s="1"/>
  <c r="AJ11" i="11" s="1"/>
  <c r="AZ150" i="11"/>
  <c r="AZ152" i="11" s="1"/>
  <c r="AZ155" i="11" s="1"/>
  <c r="AZ11" i="11" s="1"/>
  <c r="W150" i="11"/>
  <c r="W152" i="11" s="1"/>
  <c r="W155" i="11" s="1"/>
  <c r="W11" i="11" s="1"/>
  <c r="W15" i="11" s="1"/>
  <c r="AN150" i="11"/>
  <c r="AN152" i="11" s="1"/>
  <c r="AN155" i="11" s="1"/>
  <c r="AN11" i="11" s="1"/>
  <c r="AQ150" i="11"/>
  <c r="AQ152" i="11" s="1"/>
  <c r="AS150" i="11"/>
  <c r="AS152" i="11" s="1"/>
  <c r="E150" i="11"/>
  <c r="E152" i="11" s="1"/>
  <c r="E155" i="11" s="1"/>
  <c r="E11" i="11" s="1"/>
  <c r="U150" i="11"/>
  <c r="U152" i="11" s="1"/>
  <c r="AK150" i="11"/>
  <c r="AC123" i="11"/>
  <c r="AD123" i="11"/>
  <c r="AG131" i="11"/>
  <c r="AG134" i="11" s="1"/>
  <c r="AV131" i="11"/>
  <c r="AV134" i="11" s="1"/>
  <c r="BC135" i="11" s="1"/>
  <c r="T131" i="11"/>
  <c r="T134" i="11" s="1"/>
  <c r="BH125" i="11"/>
  <c r="BO125" i="11" s="1"/>
  <c r="BN135" i="11"/>
  <c r="BL135" i="11"/>
  <c r="BO135" i="11"/>
  <c r="AG123" i="11"/>
  <c r="AW123" i="11"/>
  <c r="K123" i="11"/>
  <c r="AH123" i="11"/>
  <c r="BM135" i="11"/>
  <c r="AY123" i="11"/>
  <c r="BA123" i="11"/>
  <c r="M123" i="11"/>
  <c r="P131" i="11"/>
  <c r="P134" i="11" s="1"/>
  <c r="AA137" i="11"/>
  <c r="AF131" i="11"/>
  <c r="AF134" i="11" s="1"/>
  <c r="D131" i="11"/>
  <c r="D134" i="11" s="1"/>
  <c r="D135" i="11" s="1"/>
  <c r="AJ131" i="11"/>
  <c r="AJ134" i="11" s="1"/>
  <c r="AZ131" i="11"/>
  <c r="AZ134" i="11" s="1"/>
  <c r="BG135" i="11" s="1"/>
  <c r="R131" i="11"/>
  <c r="R134" i="11" s="1"/>
  <c r="AH131" i="11"/>
  <c r="AH134" i="11" s="1"/>
  <c r="AI131" i="11"/>
  <c r="AI134" i="11" s="1"/>
  <c r="AZ123" i="11"/>
  <c r="U131" i="11"/>
  <c r="U134" i="11" s="1"/>
  <c r="AQ137" i="11"/>
  <c r="V123" i="11"/>
  <c r="AL123" i="11"/>
  <c r="K137" i="11"/>
  <c r="AP131" i="11"/>
  <c r="AP134" i="11" s="1"/>
  <c r="N123" i="11"/>
  <c r="AA123" i="11"/>
  <c r="N137" i="11"/>
  <c r="AD137" i="11"/>
  <c r="AT123" i="11"/>
  <c r="L131" i="11"/>
  <c r="L134" i="11" s="1"/>
  <c r="AR131" i="11"/>
  <c r="AR134" i="11" s="1"/>
  <c r="Z137" i="11"/>
  <c r="AP137" i="11"/>
  <c r="AU131" i="11"/>
  <c r="AU134" i="11" s="1"/>
  <c r="BB135" i="11" s="1"/>
  <c r="M131" i="11"/>
  <c r="M134" i="11" s="1"/>
  <c r="AC131" i="11"/>
  <c r="AC134" i="11" s="1"/>
  <c r="AS131" i="11"/>
  <c r="AS134" i="11" s="1"/>
  <c r="AA131" i="11"/>
  <c r="AA134" i="11" s="1"/>
  <c r="P137" i="11"/>
  <c r="AF137" i="11"/>
  <c r="AV123" i="11"/>
  <c r="L137" i="11"/>
  <c r="AB137" i="11"/>
  <c r="AR137" i="11"/>
  <c r="AB131" i="11"/>
  <c r="AB134" i="11" s="1"/>
  <c r="Q137" i="11"/>
  <c r="AG137" i="11"/>
  <c r="AW137" i="11"/>
  <c r="O131" i="11"/>
  <c r="O134" i="11" s="1"/>
  <c r="M137" i="11"/>
  <c r="AC137" i="11"/>
  <c r="AS137" i="11"/>
  <c r="R137" i="11"/>
  <c r="AH137" i="11"/>
  <c r="AX123" i="11"/>
  <c r="BA137" i="11"/>
  <c r="S137" i="11"/>
  <c r="AI137" i="11"/>
  <c r="AY137" i="11"/>
  <c r="Q131" i="11"/>
  <c r="Q134" i="11" s="1"/>
  <c r="X133" i="11"/>
  <c r="X138" i="11" s="1"/>
  <c r="D137" i="11"/>
  <c r="T137" i="11"/>
  <c r="AJ137" i="11"/>
  <c r="AZ137" i="11"/>
  <c r="U137" i="11"/>
  <c r="AK137" i="11"/>
  <c r="BA131" i="11"/>
  <c r="BA134" i="11" s="1"/>
  <c r="BH135" i="11" s="1"/>
  <c r="F137" i="11"/>
  <c r="V137" i="11"/>
  <c r="AL137" i="11"/>
  <c r="J137" i="11"/>
  <c r="N131" i="11"/>
  <c r="N134" i="11" s="1"/>
  <c r="AT131" i="11"/>
  <c r="AT134" i="11" s="1"/>
  <c r="BI137" i="11"/>
  <c r="BJ137" i="11"/>
  <c r="AD131" i="11"/>
  <c r="AD134" i="11" s="1"/>
  <c r="AT137" i="11"/>
  <c r="BK137" i="11"/>
  <c r="AE131" i="11"/>
  <c r="AE134" i="11" s="1"/>
  <c r="O137" i="11"/>
  <c r="AE137" i="11"/>
  <c r="AU137" i="11"/>
  <c r="BL137" i="11"/>
  <c r="AV137" i="11"/>
  <c r="BM137" i="11"/>
  <c r="S131" i="11"/>
  <c r="S134" i="11" s="1"/>
  <c r="AX137" i="11"/>
  <c r="W123" i="11"/>
  <c r="AM123" i="11"/>
  <c r="E131" i="11"/>
  <c r="E134" i="11" s="1"/>
  <c r="E135" i="11" s="1"/>
  <c r="AK131" i="11"/>
  <c r="AK134" i="11" s="1"/>
  <c r="X123" i="11"/>
  <c r="AN123" i="11"/>
  <c r="F131" i="11"/>
  <c r="F134" i="11" s="1"/>
  <c r="F135" i="11" s="1"/>
  <c r="V131" i="11"/>
  <c r="V134" i="11" s="1"/>
  <c r="AL131" i="11"/>
  <c r="AL134" i="11" s="1"/>
  <c r="AW131" i="11"/>
  <c r="AW134" i="11" s="1"/>
  <c r="BD135" i="11" s="1"/>
  <c r="P123" i="11"/>
  <c r="Y123" i="11"/>
  <c r="AO123" i="11"/>
  <c r="G131" i="11"/>
  <c r="G134" i="11" s="1"/>
  <c r="G135" i="11" s="1"/>
  <c r="W131" i="11"/>
  <c r="W134" i="11" s="1"/>
  <c r="AM131" i="11"/>
  <c r="AM134" i="11" s="1"/>
  <c r="E137" i="11"/>
  <c r="AU123" i="11"/>
  <c r="AX131" i="11"/>
  <c r="AX134" i="11" s="1"/>
  <c r="BE135" i="11" s="1"/>
  <c r="Q123" i="11"/>
  <c r="Z123" i="11"/>
  <c r="AP123" i="11"/>
  <c r="H131" i="11"/>
  <c r="H134" i="11" s="1"/>
  <c r="H135" i="11" s="1"/>
  <c r="AN131" i="11"/>
  <c r="AN134" i="11" s="1"/>
  <c r="AY131" i="11"/>
  <c r="AY134" i="11" s="1"/>
  <c r="BF135" i="11" s="1"/>
  <c r="R123" i="11"/>
  <c r="AQ123" i="11"/>
  <c r="I131" i="11"/>
  <c r="I134" i="11" s="1"/>
  <c r="I135" i="11" s="1"/>
  <c r="AO131" i="11"/>
  <c r="AO134" i="11" s="1"/>
  <c r="G137" i="11"/>
  <c r="W137" i="11"/>
  <c r="AM137" i="11"/>
  <c r="S123" i="11"/>
  <c r="AI123" i="11"/>
  <c r="J131" i="11"/>
  <c r="J134" i="11" s="1"/>
  <c r="J135" i="11" s="1"/>
  <c r="H137" i="11"/>
  <c r="X137" i="11"/>
  <c r="AN137" i="11"/>
  <c r="T123" i="11"/>
  <c r="AJ123" i="11"/>
  <c r="AS123" i="11"/>
  <c r="K131" i="11"/>
  <c r="K134" i="11" s="1"/>
  <c r="AQ131" i="11"/>
  <c r="AQ134" i="11" s="1"/>
  <c r="I137" i="11"/>
  <c r="Y137" i="11"/>
  <c r="AO137" i="11"/>
  <c r="I123" i="11"/>
  <c r="AE123" i="11"/>
  <c r="AF123" i="11"/>
  <c r="BT125" i="11"/>
  <c r="O123" i="11"/>
  <c r="BJ114" i="11"/>
  <c r="BM114" i="11"/>
  <c r="BO132" i="11"/>
  <c r="Z131" i="11"/>
  <c r="Z134" i="11" s="1"/>
  <c r="BI135" i="11"/>
  <c r="Y131" i="11"/>
  <c r="Y134" i="11" s="1"/>
  <c r="BJ135" i="11"/>
  <c r="U123" i="11"/>
  <c r="AK123" i="11"/>
  <c r="BK135" i="11"/>
  <c r="BQ135" i="11"/>
  <c r="BR135" i="11"/>
  <c r="BS135" i="11"/>
  <c r="BT135" i="11"/>
  <c r="BU135" i="11"/>
  <c r="BP135" i="11"/>
  <c r="L123" i="11"/>
  <c r="AB123" i="11"/>
  <c r="AR123" i="11"/>
  <c r="BI133" i="11"/>
  <c r="BJ133" i="11"/>
  <c r="BK133" i="11"/>
  <c r="BL133" i="11"/>
  <c r="BK114" i="11"/>
  <c r="BH132" i="11"/>
  <c r="BV134" i="11"/>
  <c r="BV135" i="11" s="1"/>
  <c r="BL114" i="11"/>
  <c r="AY112" i="11"/>
  <c r="AY115" i="11" s="1"/>
  <c r="BF116" i="11" s="1"/>
  <c r="AJ112" i="11"/>
  <c r="AJ115" i="11" s="1"/>
  <c r="BH106" i="11"/>
  <c r="BP106" i="11"/>
  <c r="BP114" i="11" s="1"/>
  <c r="AI112" i="11"/>
  <c r="AI115" i="11" s="1"/>
  <c r="BH87" i="11"/>
  <c r="BO87" i="11" s="1"/>
  <c r="BV87" i="11" s="1"/>
  <c r="BA112" i="11"/>
  <c r="BA115" i="11" s="1"/>
  <c r="BH116" i="11" s="1"/>
  <c r="D112" i="11"/>
  <c r="D115" i="11" s="1"/>
  <c r="D116" i="11" s="1"/>
  <c r="T112" i="11"/>
  <c r="T115" i="11" s="1"/>
  <c r="BH68" i="11"/>
  <c r="BH76" i="11" s="1"/>
  <c r="S112" i="11"/>
  <c r="S115" i="11" s="1"/>
  <c r="BO113" i="11"/>
  <c r="F112" i="11"/>
  <c r="F115" i="11" s="1"/>
  <c r="F116" i="11" s="1"/>
  <c r="R112" i="11"/>
  <c r="R115" i="11" s="1"/>
  <c r="AA112" i="11"/>
  <c r="AA115" i="11" s="1"/>
  <c r="AC112" i="11"/>
  <c r="AC115" i="11" s="1"/>
  <c r="AF112" i="11"/>
  <c r="AF115" i="11" s="1"/>
  <c r="AV112" i="11"/>
  <c r="AV115" i="11" s="1"/>
  <c r="BC116" i="11" s="1"/>
  <c r="E112" i="11"/>
  <c r="E115" i="11" s="1"/>
  <c r="E116" i="11" s="1"/>
  <c r="U112" i="11"/>
  <c r="U115" i="11" s="1"/>
  <c r="AK112" i="11"/>
  <c r="AK115" i="11" s="1"/>
  <c r="BL116" i="11"/>
  <c r="V112" i="11"/>
  <c r="V115" i="11" s="1"/>
  <c r="AL112" i="11"/>
  <c r="AL115" i="11" s="1"/>
  <c r="BM116" i="11"/>
  <c r="BN116" i="11"/>
  <c r="Q93" i="11"/>
  <c r="Q96" i="11" s="1"/>
  <c r="AX112" i="11"/>
  <c r="AX115" i="11" s="1"/>
  <c r="BE116" i="11" s="1"/>
  <c r="AG112" i="11"/>
  <c r="AG115" i="11" s="1"/>
  <c r="AH112" i="11"/>
  <c r="AH115" i="11" s="1"/>
  <c r="AZ112" i="11"/>
  <c r="AZ115" i="11" s="1"/>
  <c r="BG116" i="11" s="1"/>
  <c r="H112" i="11"/>
  <c r="H115" i="11" s="1"/>
  <c r="H116" i="11" s="1"/>
  <c r="BO116" i="11"/>
  <c r="I112" i="11"/>
  <c r="I115" i="11" s="1"/>
  <c r="I116" i="11" s="1"/>
  <c r="J112" i="11"/>
  <c r="J115" i="11" s="1"/>
  <c r="J116" i="11" s="1"/>
  <c r="K112" i="11"/>
  <c r="K115" i="11" s="1"/>
  <c r="AS112" i="11"/>
  <c r="AS115" i="11" s="1"/>
  <c r="AT112" i="11"/>
  <c r="AT115" i="11" s="1"/>
  <c r="AU112" i="11"/>
  <c r="AU115" i="11" s="1"/>
  <c r="BB116" i="11" s="1"/>
  <c r="AA93" i="11"/>
  <c r="AA96" i="11" s="1"/>
  <c r="P112" i="11"/>
  <c r="P115" i="11" s="1"/>
  <c r="AE112" i="11"/>
  <c r="AE115" i="11" s="1"/>
  <c r="AM112" i="11"/>
  <c r="AM115" i="11" s="1"/>
  <c r="X112" i="11"/>
  <c r="X115" i="11" s="1"/>
  <c r="AN112" i="11"/>
  <c r="AN115" i="11" s="1"/>
  <c r="Y112" i="11"/>
  <c r="Y115" i="11" s="1"/>
  <c r="AO112" i="11"/>
  <c r="AO115" i="11" s="1"/>
  <c r="AQ112" i="11"/>
  <c r="AQ115" i="11" s="1"/>
  <c r="L112" i="11"/>
  <c r="L115" i="11" s="1"/>
  <c r="AB112" i="11"/>
  <c r="AB115" i="11" s="1"/>
  <c r="N93" i="11"/>
  <c r="N96" i="11" s="1"/>
  <c r="AD93" i="11"/>
  <c r="AD96" i="11" s="1"/>
  <c r="AT93" i="11"/>
  <c r="AT96" i="11" s="1"/>
  <c r="M112" i="11"/>
  <c r="M115" i="11" s="1"/>
  <c r="AD112" i="11"/>
  <c r="AD115" i="11" s="1"/>
  <c r="N112" i="11"/>
  <c r="N115" i="11" s="1"/>
  <c r="AR112" i="11"/>
  <c r="AR115" i="11" s="1"/>
  <c r="BV115" i="11"/>
  <c r="BV116" i="11" s="1"/>
  <c r="AW112" i="11"/>
  <c r="AW115" i="11" s="1"/>
  <c r="BD116" i="11" s="1"/>
  <c r="G112" i="11"/>
  <c r="G115" i="11" s="1"/>
  <c r="G116" i="11" s="1"/>
  <c r="W112" i="11"/>
  <c r="W115" i="11" s="1"/>
  <c r="AP112" i="11"/>
  <c r="AP115" i="11" s="1"/>
  <c r="Z112" i="11"/>
  <c r="Z115" i="11" s="1"/>
  <c r="Q112" i="11"/>
  <c r="Q115" i="11" s="1"/>
  <c r="BK116" i="11"/>
  <c r="K93" i="11"/>
  <c r="K96" i="11" s="1"/>
  <c r="AQ93" i="11"/>
  <c r="AQ96" i="11" s="1"/>
  <c r="L93" i="11"/>
  <c r="L96" i="11" s="1"/>
  <c r="AB93" i="11"/>
  <c r="AB96" i="11" s="1"/>
  <c r="AR93" i="11"/>
  <c r="AR96" i="11" s="1"/>
  <c r="M93" i="11"/>
  <c r="M96" i="11" s="1"/>
  <c r="AS93" i="11"/>
  <c r="AS96" i="11" s="1"/>
  <c r="J93" i="11"/>
  <c r="J96" i="11" s="1"/>
  <c r="J97" i="11" s="1"/>
  <c r="AP93" i="11"/>
  <c r="AP96" i="11" s="1"/>
  <c r="O93" i="11"/>
  <c r="O96" i="11" s="1"/>
  <c r="AE93" i="11"/>
  <c r="AE96" i="11" s="1"/>
  <c r="AU93" i="11"/>
  <c r="AU96" i="11" s="1"/>
  <c r="BB97" i="11" s="1"/>
  <c r="Z93" i="11"/>
  <c r="Z96" i="11" s="1"/>
  <c r="P93" i="11"/>
  <c r="P96" i="11" s="1"/>
  <c r="AF93" i="11"/>
  <c r="AF96" i="11" s="1"/>
  <c r="AV93" i="11"/>
  <c r="AV96" i="11" s="1"/>
  <c r="BC97" i="11" s="1"/>
  <c r="O112" i="11"/>
  <c r="O115" i="11" s="1"/>
  <c r="BI116" i="11"/>
  <c r="AG93" i="11"/>
  <c r="AG96" i="11" s="1"/>
  <c r="AW93" i="11"/>
  <c r="AW96" i="11" s="1"/>
  <c r="BD97" i="11" s="1"/>
  <c r="BJ116" i="11"/>
  <c r="BP116" i="11"/>
  <c r="BQ116" i="11"/>
  <c r="BR116" i="11"/>
  <c r="BS116" i="11"/>
  <c r="BT116" i="11"/>
  <c r="BU116" i="11"/>
  <c r="R93" i="11"/>
  <c r="R96" i="11" s="1"/>
  <c r="AH93" i="11"/>
  <c r="AH96" i="11" s="1"/>
  <c r="AX93" i="11"/>
  <c r="AX96" i="11" s="1"/>
  <c r="BE97" i="11" s="1"/>
  <c r="BA93" i="11"/>
  <c r="BA96" i="11" s="1"/>
  <c r="S93" i="11"/>
  <c r="S96" i="11" s="1"/>
  <c r="AI93" i="11"/>
  <c r="AI96" i="11" s="1"/>
  <c r="AY93" i="11"/>
  <c r="AY96" i="11" s="1"/>
  <c r="BF97" i="11" s="1"/>
  <c r="D93" i="11"/>
  <c r="D96" i="11" s="1"/>
  <c r="D97" i="11" s="1"/>
  <c r="T93" i="11"/>
  <c r="T96" i="11" s="1"/>
  <c r="AJ93" i="11"/>
  <c r="AJ96" i="11" s="1"/>
  <c r="AZ93" i="11"/>
  <c r="AZ96" i="11" s="1"/>
  <c r="BG97" i="11" s="1"/>
  <c r="E93" i="11"/>
  <c r="E96" i="11" s="1"/>
  <c r="E97" i="11" s="1"/>
  <c r="U93" i="11"/>
  <c r="U96" i="11" s="1"/>
  <c r="AK93" i="11"/>
  <c r="AK96" i="11" s="1"/>
  <c r="AC93" i="11"/>
  <c r="AC96" i="11" s="1"/>
  <c r="F93" i="11"/>
  <c r="F96" i="11" s="1"/>
  <c r="F97" i="11" s="1"/>
  <c r="V93" i="11"/>
  <c r="V96" i="11" s="1"/>
  <c r="AL93" i="11"/>
  <c r="AL96" i="11" s="1"/>
  <c r="AV85" i="11"/>
  <c r="G93" i="11"/>
  <c r="G96" i="11" s="1"/>
  <c r="G97" i="11" s="1"/>
  <c r="W93" i="11"/>
  <c r="W96" i="11" s="1"/>
  <c r="AM93" i="11"/>
  <c r="AM96" i="11" s="1"/>
  <c r="Q85" i="11"/>
  <c r="AG85" i="11"/>
  <c r="AW85" i="11"/>
  <c r="H93" i="11"/>
  <c r="H96" i="11" s="1"/>
  <c r="H97" i="11" s="1"/>
  <c r="X93" i="11"/>
  <c r="X96" i="11" s="1"/>
  <c r="AN93" i="11"/>
  <c r="AN96" i="11" s="1"/>
  <c r="I93" i="11"/>
  <c r="I96" i="11" s="1"/>
  <c r="I97" i="11" s="1"/>
  <c r="Y93" i="11"/>
  <c r="Y96" i="11" s="1"/>
  <c r="AO93" i="11"/>
  <c r="AO96" i="11" s="1"/>
  <c r="J85" i="11"/>
  <c r="P85" i="11"/>
  <c r="I85" i="11"/>
  <c r="H85" i="11"/>
  <c r="AF104" i="11"/>
  <c r="BU97" i="11"/>
  <c r="P104" i="11"/>
  <c r="AV104" i="11"/>
  <c r="Q104" i="11"/>
  <c r="AN104" i="11"/>
  <c r="AW104" i="11"/>
  <c r="R104" i="11"/>
  <c r="AX104" i="11"/>
  <c r="AH104" i="11"/>
  <c r="K104" i="11"/>
  <c r="AQ104" i="11"/>
  <c r="AZ104" i="11"/>
  <c r="T104" i="11"/>
  <c r="T85" i="11"/>
  <c r="V85" i="11"/>
  <c r="AZ85" i="11"/>
  <c r="U85" i="11"/>
  <c r="BA85" i="11"/>
  <c r="W85" i="11"/>
  <c r="X85" i="11"/>
  <c r="Y85" i="11"/>
  <c r="BR87" i="11"/>
  <c r="BR95" i="11" s="1"/>
  <c r="BR138" i="11" s="1"/>
  <c r="AA104" i="11"/>
  <c r="X104" i="11"/>
  <c r="N85" i="11"/>
  <c r="AD85" i="11"/>
  <c r="AT85" i="11"/>
  <c r="O85" i="11"/>
  <c r="AE85" i="11"/>
  <c r="AU85" i="11"/>
  <c r="BO96" i="11"/>
  <c r="BV97" i="11" s="1"/>
  <c r="BI97" i="11"/>
  <c r="BL97" i="11"/>
  <c r="AJ104" i="11"/>
  <c r="K85" i="11"/>
  <c r="AA85" i="11"/>
  <c r="BJ78" i="11"/>
  <c r="L85" i="11"/>
  <c r="AB85" i="11"/>
  <c r="AR85" i="11"/>
  <c r="BP87" i="11"/>
  <c r="BP95" i="11" s="1"/>
  <c r="N104" i="11"/>
  <c r="AD104" i="11"/>
  <c r="AT104" i="11"/>
  <c r="AQ85" i="11"/>
  <c r="BQ87" i="11"/>
  <c r="BQ95" i="11" s="1"/>
  <c r="BQ138" i="11" s="1"/>
  <c r="O104" i="11"/>
  <c r="AE104" i="11"/>
  <c r="AU104" i="11"/>
  <c r="BH96" i="11"/>
  <c r="BK97" i="11"/>
  <c r="AG104" i="11"/>
  <c r="AX85" i="11"/>
  <c r="U104" i="11"/>
  <c r="AK104" i="11"/>
  <c r="BA104" i="11"/>
  <c r="AJ85" i="11"/>
  <c r="V104" i="11"/>
  <c r="AL104" i="11"/>
  <c r="AH85" i="11"/>
  <c r="W104" i="11"/>
  <c r="AM104" i="11"/>
  <c r="BV94" i="11"/>
  <c r="AL85" i="11"/>
  <c r="AY85" i="11"/>
  <c r="AK85" i="11"/>
  <c r="AM85" i="11"/>
  <c r="BP97" i="11"/>
  <c r="Y104" i="11"/>
  <c r="AO104" i="11"/>
  <c r="AN85" i="11"/>
  <c r="Z104" i="11"/>
  <c r="AP104" i="11"/>
  <c r="AC85" i="11"/>
  <c r="AF85" i="11"/>
  <c r="S85" i="11"/>
  <c r="BM97" i="11"/>
  <c r="BN97" i="11"/>
  <c r="AO85" i="11"/>
  <c r="R85" i="11"/>
  <c r="AI85" i="11"/>
  <c r="M85" i="11"/>
  <c r="AS85" i="11"/>
  <c r="BS97" i="11"/>
  <c r="L104" i="11"/>
  <c r="AB104" i="11"/>
  <c r="AR104" i="11"/>
  <c r="Z85" i="11"/>
  <c r="AP85" i="11"/>
  <c r="M104" i="11"/>
  <c r="AC104" i="11"/>
  <c r="AS104" i="11"/>
  <c r="BT97" i="11"/>
  <c r="BJ97" i="11"/>
  <c r="BQ97" i="11"/>
  <c r="BR97" i="11"/>
  <c r="BH113" i="11"/>
  <c r="S104" i="11"/>
  <c r="AI104" i="11"/>
  <c r="AY104" i="11"/>
  <c r="BS87" i="11"/>
  <c r="BS95" i="11" s="1"/>
  <c r="BS138" i="11" s="1"/>
  <c r="BT87" i="11"/>
  <c r="BT95" i="11" s="1"/>
  <c r="BR78" i="11"/>
  <c r="BU87" i="11"/>
  <c r="BU95" i="11" s="1"/>
  <c r="BS78" i="11"/>
  <c r="BU78" i="11"/>
  <c r="BT78" i="11"/>
  <c r="BQ78" i="11"/>
  <c r="BN78" i="11"/>
  <c r="BI78" i="11"/>
  <c r="BP78" i="11"/>
  <c r="BK78" i="11"/>
  <c r="BM78" i="11"/>
  <c r="BH77" i="11"/>
  <c r="BL78" i="11"/>
  <c r="BI76" i="11"/>
  <c r="BO77" i="11"/>
  <c r="BV77" i="11"/>
  <c r="BJ76" i="11"/>
  <c r="BK76" i="11"/>
  <c r="BM76" i="11"/>
  <c r="BL76" i="11"/>
  <c r="BN76" i="11" l="1"/>
  <c r="BU138" i="11"/>
  <c r="BN114" i="11"/>
  <c r="BD177" i="11"/>
  <c r="BD181" i="11" s="1"/>
  <c r="BN133" i="11"/>
  <c r="BC177" i="11"/>
  <c r="BC181" i="11" s="1"/>
  <c r="BN137" i="11"/>
  <c r="BN188" i="11" s="1"/>
  <c r="BG145" i="11"/>
  <c r="BG143" i="11"/>
  <c r="BG141" i="11"/>
  <c r="BG177" i="11"/>
  <c r="BG181" i="11" s="1"/>
  <c r="BG188" i="11"/>
  <c r="BG150" i="11"/>
  <c r="BG138" i="11"/>
  <c r="BF177" i="11"/>
  <c r="BF181" i="11" s="1"/>
  <c r="BF173" i="11"/>
  <c r="BC207" i="11"/>
  <c r="BC209" i="11" s="1"/>
  <c r="BC211" i="11" s="1"/>
  <c r="BC203" i="11"/>
  <c r="BB207" i="11"/>
  <c r="BB209" i="11" s="1"/>
  <c r="BB211" i="11" s="1"/>
  <c r="BB203" i="11"/>
  <c r="BD207" i="11"/>
  <c r="BD209" i="11" s="1"/>
  <c r="BD211" i="11" s="1"/>
  <c r="BD203" i="11"/>
  <c r="BB177" i="11"/>
  <c r="BB181" i="11" s="1"/>
  <c r="BB151" i="11"/>
  <c r="BB153" i="11"/>
  <c r="BB155" i="11"/>
  <c r="BC44" i="11"/>
  <c r="BE44" i="11"/>
  <c r="BC151" i="11"/>
  <c r="BC153" i="11"/>
  <c r="BC155" i="11"/>
  <c r="BE207" i="11"/>
  <c r="BE209" i="11" s="1"/>
  <c r="BE211" i="11" s="1"/>
  <c r="BE203" i="11"/>
  <c r="BF44" i="11"/>
  <c r="BB44" i="11"/>
  <c r="BE153" i="11"/>
  <c r="BE155" i="11"/>
  <c r="BE151" i="11"/>
  <c r="BF153" i="11"/>
  <c r="BF155" i="11"/>
  <c r="BF151" i="11"/>
  <c r="BF207" i="11"/>
  <c r="BF209" i="11" s="1"/>
  <c r="BF211" i="11" s="1"/>
  <c r="BF203" i="11"/>
  <c r="BE177" i="11"/>
  <c r="BE181" i="11" s="1"/>
  <c r="BD153" i="11"/>
  <c r="BD155" i="11"/>
  <c r="BD151" i="11"/>
  <c r="AK135" i="11"/>
  <c r="BL188" i="11"/>
  <c r="BJ188" i="11"/>
  <c r="BI188" i="11"/>
  <c r="BK145" i="11"/>
  <c r="BK177" i="11"/>
  <c r="BJ145" i="11"/>
  <c r="BI145" i="11"/>
  <c r="BN145" i="11"/>
  <c r="BM145" i="11"/>
  <c r="BM177" i="11"/>
  <c r="BL145" i="11"/>
  <c r="AO141" i="11"/>
  <c r="Y141" i="11"/>
  <c r="AL141" i="11"/>
  <c r="F143" i="11"/>
  <c r="AQ141" i="11"/>
  <c r="U143" i="11"/>
  <c r="G141" i="11"/>
  <c r="V145" i="11"/>
  <c r="AZ145" i="11"/>
  <c r="AP143" i="11"/>
  <c r="AN143" i="11"/>
  <c r="AJ145" i="11"/>
  <c r="Z143" i="11"/>
  <c r="T145" i="11"/>
  <c r="H141" i="11"/>
  <c r="D145" i="11"/>
  <c r="X141" i="11"/>
  <c r="AR143" i="11"/>
  <c r="BA145" i="11"/>
  <c r="K141" i="11"/>
  <c r="AK143" i="11"/>
  <c r="E143" i="11"/>
  <c r="AY145" i="11"/>
  <c r="AB143" i="11"/>
  <c r="I141" i="11"/>
  <c r="AM141" i="11"/>
  <c r="AI145" i="11"/>
  <c r="L143" i="11"/>
  <c r="AA141" i="11"/>
  <c r="J143" i="11"/>
  <c r="W141" i="11"/>
  <c r="S145" i="11"/>
  <c r="AV15" i="11"/>
  <c r="AF15" i="11"/>
  <c r="AF12" i="11"/>
  <c r="BA15" i="11"/>
  <c r="BA12" i="11"/>
  <c r="AZ15" i="11"/>
  <c r="AZ12" i="11"/>
  <c r="AJ15" i="11"/>
  <c r="V15" i="11"/>
  <c r="AN15" i="11"/>
  <c r="T15" i="11"/>
  <c r="AX15" i="11"/>
  <c r="M15" i="11"/>
  <c r="D15" i="11"/>
  <c r="D12" i="11"/>
  <c r="AH15" i="11"/>
  <c r="AO15" i="11"/>
  <c r="R12" i="11"/>
  <c r="R15" i="11"/>
  <c r="AU15" i="11"/>
  <c r="E15" i="11"/>
  <c r="E12" i="11"/>
  <c r="AM15" i="11"/>
  <c r="AM12" i="11"/>
  <c r="AC15" i="11"/>
  <c r="AT15" i="11"/>
  <c r="AT12" i="11"/>
  <c r="AE15" i="11"/>
  <c r="H15" i="11"/>
  <c r="L154" i="11"/>
  <c r="L11" i="11"/>
  <c r="G154" i="11"/>
  <c r="G11" i="11"/>
  <c r="G15" i="11" s="1"/>
  <c r="Y15" i="11"/>
  <c r="Y12" i="11"/>
  <c r="Q15" i="11"/>
  <c r="Q154" i="11"/>
  <c r="E154" i="11"/>
  <c r="Y154" i="11"/>
  <c r="BA154" i="11"/>
  <c r="AM154" i="11"/>
  <c r="AN154" i="11"/>
  <c r="AR154" i="11"/>
  <c r="AV154" i="11"/>
  <c r="W154" i="11"/>
  <c r="AF154" i="11"/>
  <c r="AZ154" i="11"/>
  <c r="AP154" i="11"/>
  <c r="P154" i="11"/>
  <c r="AJ154" i="11"/>
  <c r="V154" i="11"/>
  <c r="N154" i="11"/>
  <c r="T154" i="11"/>
  <c r="AX154" i="11"/>
  <c r="M154" i="11"/>
  <c r="D154" i="11"/>
  <c r="AH154" i="11"/>
  <c r="AO154" i="11"/>
  <c r="AD154" i="11"/>
  <c r="R154" i="11"/>
  <c r="AU154" i="11"/>
  <c r="AC154" i="11"/>
  <c r="AT154" i="11"/>
  <c r="AE154" i="11"/>
  <c r="H154" i="11"/>
  <c r="I151" i="11"/>
  <c r="I155" i="11"/>
  <c r="U151" i="11"/>
  <c r="U155" i="11"/>
  <c r="Z151" i="11"/>
  <c r="Z155" i="11"/>
  <c r="AS151" i="11"/>
  <c r="AS155" i="11"/>
  <c r="K151" i="11"/>
  <c r="K155" i="11"/>
  <c r="AQ151" i="11"/>
  <c r="AQ155" i="11"/>
  <c r="F151" i="11"/>
  <c r="F155" i="11"/>
  <c r="O151" i="11"/>
  <c r="O155" i="11"/>
  <c r="AG151" i="11"/>
  <c r="AG155" i="11"/>
  <c r="L151" i="11"/>
  <c r="G151" i="11"/>
  <c r="Q151" i="11"/>
  <c r="E151" i="11"/>
  <c r="Y151" i="11"/>
  <c r="BA151" i="11"/>
  <c r="AM151" i="11"/>
  <c r="AN151" i="11"/>
  <c r="AR151" i="11"/>
  <c r="AV151" i="11"/>
  <c r="W151" i="11"/>
  <c r="AF151" i="11"/>
  <c r="AZ151" i="11"/>
  <c r="AP151" i="11"/>
  <c r="P151" i="11"/>
  <c r="AJ151" i="11"/>
  <c r="V151" i="11"/>
  <c r="N151" i="11"/>
  <c r="T151" i="11"/>
  <c r="AX151" i="11"/>
  <c r="M151" i="11"/>
  <c r="D151" i="11"/>
  <c r="AH151" i="11"/>
  <c r="AO151" i="11"/>
  <c r="BM138" i="11"/>
  <c r="AD151" i="11"/>
  <c r="R151" i="11"/>
  <c r="AU151" i="11"/>
  <c r="AC151" i="11"/>
  <c r="AT151" i="11"/>
  <c r="AE151" i="11"/>
  <c r="H151" i="11"/>
  <c r="AB148" i="11"/>
  <c r="AB197" i="11" s="1"/>
  <c r="AB152" i="11"/>
  <c r="J148" i="11"/>
  <c r="J197" i="11" s="1"/>
  <c r="J152" i="11"/>
  <c r="AW148" i="11"/>
  <c r="AW197" i="11" s="1"/>
  <c r="AW152" i="11"/>
  <c r="AL148" i="11"/>
  <c r="AL197" i="11" s="1"/>
  <c r="AL152" i="11"/>
  <c r="AK148" i="11"/>
  <c r="AK197" i="11" s="1"/>
  <c r="AK152" i="11"/>
  <c r="AY148" i="11"/>
  <c r="AY197" i="11" s="1"/>
  <c r="AY152" i="11"/>
  <c r="AI148" i="11"/>
  <c r="AI197" i="11" s="1"/>
  <c r="AI152" i="11"/>
  <c r="S148" i="11"/>
  <c r="S197" i="11" s="1"/>
  <c r="S152" i="11"/>
  <c r="BL138" i="11"/>
  <c r="AA148" i="11"/>
  <c r="AA197" i="11" s="1"/>
  <c r="AA152" i="11"/>
  <c r="K148" i="11"/>
  <c r="K197" i="11" s="1"/>
  <c r="F148" i="11"/>
  <c r="F197" i="11" s="1"/>
  <c r="I148" i="11"/>
  <c r="I197" i="11" s="1"/>
  <c r="AG148" i="11"/>
  <c r="AG197" i="11" s="1"/>
  <c r="BK138" i="11"/>
  <c r="U148" i="11"/>
  <c r="U197" i="11" s="1"/>
  <c r="Q148" i="11"/>
  <c r="Q197" i="11" s="1"/>
  <c r="BJ138" i="11"/>
  <c r="E148" i="11"/>
  <c r="E197" i="11" s="1"/>
  <c r="Z148" i="11"/>
  <c r="Z197" i="11" s="1"/>
  <c r="BI138" i="11"/>
  <c r="V135" i="11"/>
  <c r="AS148" i="11"/>
  <c r="AS197" i="11" s="1"/>
  <c r="Y148" i="11"/>
  <c r="Y197" i="11" s="1"/>
  <c r="AQ148" i="11"/>
  <c r="AQ197" i="11" s="1"/>
  <c r="BA149" i="11"/>
  <c r="BA148" i="11"/>
  <c r="BA197" i="11" s="1"/>
  <c r="AM148" i="11"/>
  <c r="AM197" i="11" s="1"/>
  <c r="AN148" i="11"/>
  <c r="AN197" i="11" s="1"/>
  <c r="AR148" i="11"/>
  <c r="AR197" i="11" s="1"/>
  <c r="AV148" i="11"/>
  <c r="AV197" i="11" s="1"/>
  <c r="W148" i="11"/>
  <c r="W197" i="11" s="1"/>
  <c r="AF148" i="11"/>
  <c r="AF197" i="11" s="1"/>
  <c r="BP150" i="11"/>
  <c r="BP152" i="11" s="1"/>
  <c r="AZ148" i="11"/>
  <c r="AZ197" i="11" s="1"/>
  <c r="AP148" i="11"/>
  <c r="AP197" i="11" s="1"/>
  <c r="P148" i="11"/>
  <c r="P197" i="11" s="1"/>
  <c r="BP138" i="11"/>
  <c r="BN138" i="11"/>
  <c r="AJ148" i="11"/>
  <c r="AJ197" i="11" s="1"/>
  <c r="V148" i="11"/>
  <c r="V197" i="11" s="1"/>
  <c r="N148" i="11"/>
  <c r="N197" i="11" s="1"/>
  <c r="T148" i="11"/>
  <c r="T197" i="11" s="1"/>
  <c r="AX148" i="11"/>
  <c r="AX197" i="11" s="1"/>
  <c r="M148" i="11"/>
  <c r="M197" i="11" s="1"/>
  <c r="D148" i="11"/>
  <c r="D197" i="11" s="1"/>
  <c r="AH148" i="11"/>
  <c r="AH197" i="11" s="1"/>
  <c r="AO148" i="11"/>
  <c r="AO197" i="11" s="1"/>
  <c r="H148" i="11"/>
  <c r="H197" i="11" s="1"/>
  <c r="AD148" i="11"/>
  <c r="AD197" i="11" s="1"/>
  <c r="R148" i="11"/>
  <c r="R197" i="11" s="1"/>
  <c r="AU148" i="11"/>
  <c r="AU197" i="11" s="1"/>
  <c r="AC148" i="11"/>
  <c r="AC197" i="11" s="1"/>
  <c r="AT148" i="11"/>
  <c r="AT197" i="11" s="1"/>
  <c r="AE148" i="11"/>
  <c r="AE197" i="11" s="1"/>
  <c r="L148" i="11"/>
  <c r="L197" i="11" s="1"/>
  <c r="G148" i="11"/>
  <c r="G197" i="11" s="1"/>
  <c r="O148" i="11"/>
  <c r="O197" i="11" s="1"/>
  <c r="BN150" i="11"/>
  <c r="BL150" i="11"/>
  <c r="BK150" i="11"/>
  <c r="BQ150" i="11"/>
  <c r="BQ152" i="11" s="1"/>
  <c r="BQ155" i="11" s="1"/>
  <c r="BQ11" i="11" s="1"/>
  <c r="BJ150" i="11"/>
  <c r="BI150" i="11"/>
  <c r="BU150" i="11"/>
  <c r="BU152" i="11" s="1"/>
  <c r="BU155" i="11" s="1"/>
  <c r="BU11" i="11" s="1"/>
  <c r="BS150" i="11"/>
  <c r="BS152" i="11" s="1"/>
  <c r="BS155" i="11" s="1"/>
  <c r="BS11" i="11" s="1"/>
  <c r="BM150" i="11"/>
  <c r="BR150" i="11"/>
  <c r="BR152" i="11" s="1"/>
  <c r="X150" i="11"/>
  <c r="AG135" i="11"/>
  <c r="AQ145" i="11"/>
  <c r="AA145" i="11"/>
  <c r="L145" i="11"/>
  <c r="H145" i="11"/>
  <c r="R143" i="11"/>
  <c r="R145" i="11"/>
  <c r="J145" i="11"/>
  <c r="P143" i="11"/>
  <c r="P145" i="11"/>
  <c r="AV143" i="11"/>
  <c r="AV145" i="11"/>
  <c r="AU143" i="11"/>
  <c r="AU145" i="11"/>
  <c r="AS143" i="11"/>
  <c r="AS145" i="11"/>
  <c r="AE143" i="11"/>
  <c r="AE145" i="11"/>
  <c r="AC143" i="11"/>
  <c r="AC145" i="11"/>
  <c r="E145" i="11"/>
  <c r="O143" i="11"/>
  <c r="O145" i="11"/>
  <c r="M143" i="11"/>
  <c r="M145" i="11"/>
  <c r="AR145" i="11"/>
  <c r="AP145" i="11"/>
  <c r="AH143" i="11"/>
  <c r="AH145" i="11"/>
  <c r="AW143" i="11"/>
  <c r="AW145" i="11"/>
  <c r="J141" i="11"/>
  <c r="Y145" i="11"/>
  <c r="AN145" i="11"/>
  <c r="AT143" i="11"/>
  <c r="AT145" i="11"/>
  <c r="AG143" i="11"/>
  <c r="AG145" i="11"/>
  <c r="V143" i="11"/>
  <c r="G145" i="11"/>
  <c r="AK145" i="11"/>
  <c r="AF143" i="11"/>
  <c r="AF145" i="11"/>
  <c r="Q143" i="11"/>
  <c r="Q145" i="11"/>
  <c r="V141" i="11"/>
  <c r="AB145" i="11"/>
  <c r="AM145" i="11"/>
  <c r="AO145" i="11"/>
  <c r="F141" i="11"/>
  <c r="Z145" i="11"/>
  <c r="X145" i="11"/>
  <c r="AD143" i="11"/>
  <c r="AD145" i="11"/>
  <c r="I145" i="11"/>
  <c r="U145" i="11"/>
  <c r="W145" i="11"/>
  <c r="N143" i="11"/>
  <c r="N145" i="11"/>
  <c r="K145" i="11"/>
  <c r="AL145" i="11"/>
  <c r="AX143" i="11"/>
  <c r="AX145" i="11"/>
  <c r="F145" i="11"/>
  <c r="AL143" i="11"/>
  <c r="AK141" i="11"/>
  <c r="R141" i="11"/>
  <c r="AQ143" i="11"/>
  <c r="K143" i="11"/>
  <c r="H143" i="11"/>
  <c r="Y143" i="11"/>
  <c r="Z141" i="11"/>
  <c r="AZ143" i="11"/>
  <c r="AZ141" i="11"/>
  <c r="AT141" i="11"/>
  <c r="BK141" i="11"/>
  <c r="BK143" i="11"/>
  <c r="AJ143" i="11"/>
  <c r="AJ141" i="11"/>
  <c r="AP141" i="11"/>
  <c r="AO143" i="11"/>
  <c r="D143" i="11"/>
  <c r="D141" i="11"/>
  <c r="AA143" i="11"/>
  <c r="I143" i="11"/>
  <c r="BJ141" i="11"/>
  <c r="BJ143" i="11"/>
  <c r="X143" i="11"/>
  <c r="U141" i="11"/>
  <c r="AU141" i="11"/>
  <c r="L141" i="11"/>
  <c r="E141" i="11"/>
  <c r="AW141" i="11"/>
  <c r="AE141" i="11"/>
  <c r="BI143" i="11"/>
  <c r="BI141" i="11"/>
  <c r="AY143" i="11"/>
  <c r="AY141" i="11"/>
  <c r="AN141" i="11"/>
  <c r="AG141" i="11"/>
  <c r="O141" i="11"/>
  <c r="AI141" i="11"/>
  <c r="AI143" i="11"/>
  <c r="AD141" i="11"/>
  <c r="Q141" i="11"/>
  <c r="AB141" i="11"/>
  <c r="BN141" i="11"/>
  <c r="BN143" i="11"/>
  <c r="S141" i="11"/>
  <c r="S143" i="11"/>
  <c r="AR141" i="11"/>
  <c r="AM143" i="11"/>
  <c r="BA143" i="11"/>
  <c r="BA141" i="11"/>
  <c r="N141" i="11"/>
  <c r="W143" i="11"/>
  <c r="BM143" i="11"/>
  <c r="BM141" i="11"/>
  <c r="G143" i="11"/>
  <c r="AS141" i="11"/>
  <c r="T143" i="11"/>
  <c r="T141" i="11"/>
  <c r="BL141" i="11"/>
  <c r="BL143" i="11"/>
  <c r="AV141" i="11"/>
  <c r="AC141" i="11"/>
  <c r="AX141" i="11"/>
  <c r="AF141" i="11"/>
  <c r="M141" i="11"/>
  <c r="AH141" i="11"/>
  <c r="P141" i="11"/>
  <c r="AR135" i="11"/>
  <c r="W135" i="11"/>
  <c r="AB135" i="11"/>
  <c r="AV135" i="11"/>
  <c r="T135" i="11"/>
  <c r="L135" i="11"/>
  <c r="AP135" i="11"/>
  <c r="AO149" i="11"/>
  <c r="AE149" i="11"/>
  <c r="BH133" i="11"/>
  <c r="AK149" i="11"/>
  <c r="AI149" i="11"/>
  <c r="AD149" i="11"/>
  <c r="K149" i="11"/>
  <c r="E149" i="11"/>
  <c r="I149" i="11"/>
  <c r="AF149" i="11"/>
  <c r="AX149" i="11"/>
  <c r="AQ149" i="11"/>
  <c r="N149" i="11"/>
  <c r="Y149" i="11"/>
  <c r="J149" i="11"/>
  <c r="P149" i="11"/>
  <c r="O149" i="11"/>
  <c r="AA149" i="11"/>
  <c r="AH149" i="11"/>
  <c r="AM149" i="11"/>
  <c r="W149" i="11"/>
  <c r="G149" i="11"/>
  <c r="AY149" i="11"/>
  <c r="X149" i="11"/>
  <c r="R149" i="11"/>
  <c r="AU149" i="11"/>
  <c r="AS149" i="11"/>
  <c r="AR149" i="11"/>
  <c r="S149" i="11"/>
  <c r="F149" i="11"/>
  <c r="V149" i="11"/>
  <c r="U149" i="11"/>
  <c r="AC149" i="11"/>
  <c r="L149" i="11"/>
  <c r="AG149" i="11"/>
  <c r="X131" i="11"/>
  <c r="X134" i="11" s="1"/>
  <c r="AE135" i="11" s="1"/>
  <c r="AT149" i="11"/>
  <c r="AZ149" i="11"/>
  <c r="M149" i="11"/>
  <c r="Z149" i="11"/>
  <c r="AU135" i="11"/>
  <c r="Q149" i="11"/>
  <c r="AV149" i="11"/>
  <c r="K135" i="11"/>
  <c r="AW149" i="11"/>
  <c r="H149" i="11"/>
  <c r="AP149" i="11"/>
  <c r="D149" i="11"/>
  <c r="AL149" i="11"/>
  <c r="AB149" i="11"/>
  <c r="AY135" i="11"/>
  <c r="AL135" i="11"/>
  <c r="T149" i="11"/>
  <c r="AJ149" i="11"/>
  <c r="AN149" i="11"/>
  <c r="AS135" i="11"/>
  <c r="AJ135" i="11"/>
  <c r="AM135" i="11"/>
  <c r="BA135" i="11"/>
  <c r="AI135" i="11"/>
  <c r="N135" i="11"/>
  <c r="S135" i="11"/>
  <c r="AF135" i="11"/>
  <c r="AQ135" i="11"/>
  <c r="AZ135" i="11"/>
  <c r="AH135" i="11"/>
  <c r="AW135" i="11"/>
  <c r="R135" i="11"/>
  <c r="AT135" i="11"/>
  <c r="AA135" i="11"/>
  <c r="BS137" i="11"/>
  <c r="BQ137" i="11"/>
  <c r="AO135" i="11"/>
  <c r="AX135" i="11"/>
  <c r="AD135" i="11"/>
  <c r="U135" i="11"/>
  <c r="AC135" i="11"/>
  <c r="P135" i="11"/>
  <c r="BP137" i="11"/>
  <c r="Z135" i="11"/>
  <c r="BH137" i="11"/>
  <c r="BU137" i="11"/>
  <c r="O135" i="11"/>
  <c r="AN135" i="11"/>
  <c r="M135" i="11"/>
  <c r="Z116" i="11"/>
  <c r="AA116" i="11"/>
  <c r="AP116" i="11"/>
  <c r="BT133" i="11"/>
  <c r="BT138" i="11" s="1"/>
  <c r="BT137" i="11"/>
  <c r="BR137" i="11"/>
  <c r="Q135" i="11"/>
  <c r="Y135" i="11"/>
  <c r="AJ116" i="11"/>
  <c r="BO133" i="11"/>
  <c r="BV125" i="11"/>
  <c r="AY116" i="11"/>
  <c r="AQ116" i="11"/>
  <c r="BO106" i="11"/>
  <c r="BH114" i="11"/>
  <c r="AI116" i="11"/>
  <c r="S116" i="11"/>
  <c r="BH95" i="11"/>
  <c r="AH116" i="11"/>
  <c r="T116" i="11"/>
  <c r="AV116" i="11"/>
  <c r="R116" i="11"/>
  <c r="AS116" i="11"/>
  <c r="AC116" i="11"/>
  <c r="AF116" i="11"/>
  <c r="AO116" i="11"/>
  <c r="AM116" i="11"/>
  <c r="AL116" i="11"/>
  <c r="U116" i="11"/>
  <c r="K116" i="11"/>
  <c r="BO95" i="11"/>
  <c r="AN116" i="11"/>
  <c r="O116" i="11"/>
  <c r="AD116" i="11"/>
  <c r="AW116" i="11"/>
  <c r="AU116" i="11"/>
  <c r="AE116" i="11"/>
  <c r="AB116" i="11"/>
  <c r="Q116" i="11"/>
  <c r="AT116" i="11"/>
  <c r="P116" i="11"/>
  <c r="Y116" i="11"/>
  <c r="AR116" i="11"/>
  <c r="AZ116" i="11"/>
  <c r="AG116" i="11"/>
  <c r="AX116" i="11"/>
  <c r="W116" i="11"/>
  <c r="BA116" i="11"/>
  <c r="M116" i="11"/>
  <c r="L116" i="11"/>
  <c r="X116" i="11"/>
  <c r="P97" i="11"/>
  <c r="AK116" i="11"/>
  <c r="N116" i="11"/>
  <c r="O97" i="11"/>
  <c r="V116" i="11"/>
  <c r="AE97" i="11"/>
  <c r="N97" i="11"/>
  <c r="BO97" i="11"/>
  <c r="AF97" i="11"/>
  <c r="AZ97" i="11"/>
  <c r="R97" i="11"/>
  <c r="AU97" i="11"/>
  <c r="AR97" i="11"/>
  <c r="L97" i="11"/>
  <c r="AJ97" i="11"/>
  <c r="BA97" i="11"/>
  <c r="Z97" i="11"/>
  <c r="AB97" i="11"/>
  <c r="AW97" i="11"/>
  <c r="T97" i="11"/>
  <c r="AT97" i="11"/>
  <c r="AG97" i="11"/>
  <c r="BO78" i="11"/>
  <c r="Q97" i="11"/>
  <c r="S97" i="11"/>
  <c r="AV97" i="11"/>
  <c r="AM97" i="11"/>
  <c r="AI97" i="11"/>
  <c r="AY97" i="11"/>
  <c r="AA97" i="11"/>
  <c r="AD97" i="11"/>
  <c r="AL97" i="11"/>
  <c r="AQ97" i="11"/>
  <c r="AP97" i="11"/>
  <c r="AS97" i="11"/>
  <c r="W97" i="11"/>
  <c r="AC97" i="11"/>
  <c r="BH97" i="11"/>
  <c r="K97" i="11"/>
  <c r="M97" i="11"/>
  <c r="BV78" i="11"/>
  <c r="V97" i="11"/>
  <c r="AH97" i="11"/>
  <c r="AK97" i="11"/>
  <c r="AN97" i="11"/>
  <c r="BV95" i="11"/>
  <c r="AO97" i="11"/>
  <c r="Y97" i="11"/>
  <c r="AX97" i="11"/>
  <c r="U97" i="11"/>
  <c r="X97" i="11"/>
  <c r="BG148" i="11" l="1"/>
  <c r="BG197" i="11" s="1"/>
  <c r="BG152" i="11"/>
  <c r="BG183" i="11"/>
  <c r="BG17" i="11" s="1"/>
  <c r="BF154" i="11"/>
  <c r="BF11" i="11"/>
  <c r="BE154" i="11"/>
  <c r="BE11" i="11"/>
  <c r="BB11" i="11"/>
  <c r="BB154" i="11"/>
  <c r="BD154" i="11"/>
  <c r="BD11" i="11"/>
  <c r="BE183" i="11"/>
  <c r="BE17" i="11" s="1"/>
  <c r="BC183" i="11"/>
  <c r="BC17" i="11" s="1"/>
  <c r="BC11" i="11"/>
  <c r="BC154" i="11"/>
  <c r="L203" i="11"/>
  <c r="L207" i="11"/>
  <c r="L209" i="11" s="1"/>
  <c r="L211" i="11" s="1"/>
  <c r="AJ207" i="11"/>
  <c r="AJ209" i="11" s="1"/>
  <c r="AJ211" i="11" s="1"/>
  <c r="AJ203" i="11"/>
  <c r="AY207" i="11"/>
  <c r="AY209" i="11" s="1"/>
  <c r="AY211" i="11" s="1"/>
  <c r="AY203" i="11"/>
  <c r="AT207" i="11"/>
  <c r="AT209" i="11" s="1"/>
  <c r="AT211" i="11" s="1"/>
  <c r="AT203" i="11"/>
  <c r="AC207" i="11"/>
  <c r="AC209" i="11" s="1"/>
  <c r="AC211" i="11" s="1"/>
  <c r="AC203" i="11"/>
  <c r="P207" i="11"/>
  <c r="P209" i="11" s="1"/>
  <c r="P211" i="11" s="1"/>
  <c r="P203" i="11"/>
  <c r="AU207" i="11"/>
  <c r="AU209" i="11" s="1"/>
  <c r="AU211" i="11" s="1"/>
  <c r="AU203" i="11"/>
  <c r="AK207" i="11"/>
  <c r="AK209" i="11" s="1"/>
  <c r="AK211" i="11" s="1"/>
  <c r="AK203" i="11"/>
  <c r="AS207" i="11"/>
  <c r="AS209" i="11" s="1"/>
  <c r="AS211" i="11" s="1"/>
  <c r="AS203" i="11"/>
  <c r="Z207" i="11"/>
  <c r="Z209" i="11" s="1"/>
  <c r="Z211" i="11" s="1"/>
  <c r="Z203" i="11"/>
  <c r="R207" i="11"/>
  <c r="R209" i="11" s="1"/>
  <c r="R211" i="11" s="1"/>
  <c r="R203" i="11"/>
  <c r="AZ207" i="11"/>
  <c r="AZ209" i="11" s="1"/>
  <c r="AZ211" i="11" s="1"/>
  <c r="AZ203" i="11"/>
  <c r="E207" i="11"/>
  <c r="E209" i="11" s="1"/>
  <c r="E211" i="11" s="1"/>
  <c r="E203" i="11"/>
  <c r="AD207" i="11"/>
  <c r="AD209" i="11" s="1"/>
  <c r="AD211" i="11" s="1"/>
  <c r="AD203" i="11"/>
  <c r="AL207" i="11"/>
  <c r="AL209" i="11" s="1"/>
  <c r="AL211" i="11" s="1"/>
  <c r="AL203" i="11"/>
  <c r="H207" i="11"/>
  <c r="H209" i="11" s="1"/>
  <c r="H211" i="11" s="1"/>
  <c r="H203" i="11"/>
  <c r="AF207" i="11"/>
  <c r="AF209" i="11" s="1"/>
  <c r="AF211" i="11" s="1"/>
  <c r="AF203" i="11"/>
  <c r="Q207" i="11"/>
  <c r="Q209" i="11" s="1"/>
  <c r="Q211" i="11" s="1"/>
  <c r="Q203" i="11"/>
  <c r="AP207" i="11"/>
  <c r="AP209" i="11" s="1"/>
  <c r="AP211" i="11" s="1"/>
  <c r="AP203" i="11"/>
  <c r="AO207" i="11"/>
  <c r="AO209" i="11" s="1"/>
  <c r="AO211" i="11" s="1"/>
  <c r="AO203" i="11"/>
  <c r="W207" i="11"/>
  <c r="W209" i="11" s="1"/>
  <c r="W211" i="11" s="1"/>
  <c r="W203" i="11"/>
  <c r="U207" i="11"/>
  <c r="U209" i="11" s="1"/>
  <c r="U211" i="11" s="1"/>
  <c r="U203" i="11"/>
  <c r="S207" i="11"/>
  <c r="S209" i="11" s="1"/>
  <c r="S211" i="11" s="1"/>
  <c r="S203" i="11"/>
  <c r="AW207" i="11"/>
  <c r="AW209" i="11" s="1"/>
  <c r="AW211" i="11" s="1"/>
  <c r="AW203" i="11"/>
  <c r="AH207" i="11"/>
  <c r="AH209" i="11" s="1"/>
  <c r="AH211" i="11" s="1"/>
  <c r="AH203" i="11"/>
  <c r="AV207" i="11"/>
  <c r="AV209" i="11" s="1"/>
  <c r="AV211" i="11" s="1"/>
  <c r="AV203" i="11"/>
  <c r="AE207" i="11"/>
  <c r="AE209" i="11" s="1"/>
  <c r="AE211" i="11" s="1"/>
  <c r="AE203" i="11"/>
  <c r="D207" i="11"/>
  <c r="D209" i="11" s="1"/>
  <c r="D211" i="11" s="1"/>
  <c r="D203" i="11"/>
  <c r="AR207" i="11"/>
  <c r="AR209" i="11" s="1"/>
  <c r="AR211" i="11" s="1"/>
  <c r="AR203" i="11"/>
  <c r="AG207" i="11"/>
  <c r="AG209" i="11" s="1"/>
  <c r="AG211" i="11" s="1"/>
  <c r="AG203" i="11"/>
  <c r="J207" i="11"/>
  <c r="J209" i="11" s="1"/>
  <c r="J211" i="11" s="1"/>
  <c r="J203" i="11"/>
  <c r="AA207" i="11"/>
  <c r="AA209" i="11" s="1"/>
  <c r="AA211" i="11" s="1"/>
  <c r="AA203" i="11"/>
  <c r="M207" i="11"/>
  <c r="M209" i="11" s="1"/>
  <c r="M211" i="11" s="1"/>
  <c r="M203" i="11"/>
  <c r="I207" i="11"/>
  <c r="I209" i="11" s="1"/>
  <c r="I211" i="11" s="1"/>
  <c r="I203" i="11"/>
  <c r="AI207" i="11"/>
  <c r="AI209" i="11" s="1"/>
  <c r="AI211" i="11" s="1"/>
  <c r="AI203" i="11"/>
  <c r="AB203" i="11"/>
  <c r="AB207" i="11"/>
  <c r="AB209" i="11" s="1"/>
  <c r="AB211" i="11" s="1"/>
  <c r="F207" i="11"/>
  <c r="F209" i="11" s="1"/>
  <c r="F211" i="11" s="1"/>
  <c r="F203" i="11"/>
  <c r="T207" i="11"/>
  <c r="T209" i="11" s="1"/>
  <c r="T211" i="11" s="1"/>
  <c r="T203" i="11"/>
  <c r="BA207" i="11"/>
  <c r="BA209" i="11" s="1"/>
  <c r="BA211" i="11" s="1"/>
  <c r="BA203" i="11"/>
  <c r="AM207" i="11"/>
  <c r="AM209" i="11" s="1"/>
  <c r="AM211" i="11" s="1"/>
  <c r="AM203" i="11"/>
  <c r="O207" i="11"/>
  <c r="O209" i="11" s="1"/>
  <c r="O211" i="11" s="1"/>
  <c r="O203" i="11"/>
  <c r="N207" i="11"/>
  <c r="N209" i="11" s="1"/>
  <c r="N211" i="11" s="1"/>
  <c r="N203" i="11"/>
  <c r="G207" i="11"/>
  <c r="G209" i="11" s="1"/>
  <c r="G211" i="11" s="1"/>
  <c r="G203" i="11"/>
  <c r="V207" i="11"/>
  <c r="V209" i="11" s="1"/>
  <c r="V211" i="11" s="1"/>
  <c r="V203" i="11"/>
  <c r="AQ203" i="11"/>
  <c r="AQ207" i="11"/>
  <c r="AQ209" i="11" s="1"/>
  <c r="AQ211" i="11" s="1"/>
  <c r="K207" i="11"/>
  <c r="K209" i="11" s="1"/>
  <c r="K211" i="11" s="1"/>
  <c r="K203" i="11"/>
  <c r="Y207" i="11"/>
  <c r="Y209" i="11" s="1"/>
  <c r="Y211" i="11" s="1"/>
  <c r="Y203" i="11"/>
  <c r="AN207" i="11"/>
  <c r="AN209" i="11" s="1"/>
  <c r="AN211" i="11" s="1"/>
  <c r="AN203" i="11"/>
  <c r="AX207" i="11"/>
  <c r="AX209" i="11" s="1"/>
  <c r="AX211" i="11" s="1"/>
  <c r="AX203" i="11"/>
  <c r="BU188" i="11"/>
  <c r="BH188" i="11"/>
  <c r="BP188" i="11"/>
  <c r="BQ188" i="11"/>
  <c r="BS188" i="11"/>
  <c r="BQ145" i="11"/>
  <c r="BH145" i="11"/>
  <c r="BP145" i="11"/>
  <c r="BU145" i="11"/>
  <c r="BR145" i="11"/>
  <c r="BR177" i="11"/>
  <c r="BS145" i="11"/>
  <c r="BT145" i="11"/>
  <c r="BT177" i="11"/>
  <c r="F154" i="11"/>
  <c r="F11" i="11"/>
  <c r="E16" i="11"/>
  <c r="L15" i="11"/>
  <c r="O154" i="11"/>
  <c r="O11" i="11"/>
  <c r="AQ154" i="11"/>
  <c r="AQ11" i="11"/>
  <c r="R16" i="11"/>
  <c r="K154" i="11"/>
  <c r="K11" i="11"/>
  <c r="AZ16" i="11"/>
  <c r="BS15" i="11"/>
  <c r="D16" i="11"/>
  <c r="BU15" i="11"/>
  <c r="AS154" i="11"/>
  <c r="AS11" i="11"/>
  <c r="BA16" i="11"/>
  <c r="Z154" i="11"/>
  <c r="Z11" i="11"/>
  <c r="AF16" i="11"/>
  <c r="BQ15" i="11"/>
  <c r="AT16" i="11"/>
  <c r="AM16" i="11"/>
  <c r="U154" i="11"/>
  <c r="U11" i="11"/>
  <c r="U15" i="11" s="1"/>
  <c r="Y16" i="11"/>
  <c r="AG154" i="11"/>
  <c r="AG11" i="11"/>
  <c r="I154" i="11"/>
  <c r="I11" i="11"/>
  <c r="I15" i="11" s="1"/>
  <c r="BS154" i="11"/>
  <c r="BU154" i="11"/>
  <c r="BQ154" i="11"/>
  <c r="AK151" i="11"/>
  <c r="AK155" i="11"/>
  <c r="BR151" i="11"/>
  <c r="BR155" i="11"/>
  <c r="AL151" i="11"/>
  <c r="AL155" i="11"/>
  <c r="BP151" i="11"/>
  <c r="BP155" i="11"/>
  <c r="S151" i="11"/>
  <c r="S155" i="11"/>
  <c r="AW151" i="11"/>
  <c r="AW155" i="11"/>
  <c r="AY151" i="11"/>
  <c r="AY155" i="11"/>
  <c r="J151" i="11"/>
  <c r="J155" i="11"/>
  <c r="AI151" i="11"/>
  <c r="AI155" i="11"/>
  <c r="AB151" i="11"/>
  <c r="AB155" i="11"/>
  <c r="AA151" i="11"/>
  <c r="AA155" i="11"/>
  <c r="BU151" i="11"/>
  <c r="BQ151" i="11"/>
  <c r="BS151" i="11"/>
  <c r="BN148" i="11"/>
  <c r="BN152" i="11"/>
  <c r="X148" i="11"/>
  <c r="X197" i="11" s="1"/>
  <c r="X152" i="11"/>
  <c r="BM148" i="11"/>
  <c r="BM152" i="11"/>
  <c r="BI148" i="11"/>
  <c r="BI152" i="11"/>
  <c r="BJ148" i="11"/>
  <c r="BJ152" i="11"/>
  <c r="BK148" i="11"/>
  <c r="BK152" i="11"/>
  <c r="BL148" i="11"/>
  <c r="BL152" i="11"/>
  <c r="BH138" i="11"/>
  <c r="BR148" i="11"/>
  <c r="BS148" i="11"/>
  <c r="BP148" i="11"/>
  <c r="BU148" i="11"/>
  <c r="BQ148" i="11"/>
  <c r="BH150" i="11"/>
  <c r="BT150" i="11"/>
  <c r="BH143" i="11"/>
  <c r="BH141" i="11"/>
  <c r="BP141" i="11"/>
  <c r="BP143" i="11"/>
  <c r="BR143" i="11"/>
  <c r="BR141" i="11"/>
  <c r="BT143" i="11"/>
  <c r="BT141" i="11"/>
  <c r="BU143" i="11"/>
  <c r="BU141" i="11"/>
  <c r="BQ143" i="11"/>
  <c r="BQ141" i="11"/>
  <c r="BS143" i="11"/>
  <c r="BS141" i="11"/>
  <c r="X135" i="11"/>
  <c r="BV133" i="11"/>
  <c r="BV106" i="11"/>
  <c r="BV114" i="11" s="1"/>
  <c r="BO114" i="11"/>
  <c r="BG155" i="11" l="1"/>
  <c r="BG151" i="11"/>
  <c r="BG207" i="11"/>
  <c r="BG209" i="11" s="1"/>
  <c r="BG211" i="11" s="1"/>
  <c r="BG203" i="11"/>
  <c r="BD56" i="11"/>
  <c r="BD15" i="11"/>
  <c r="BD49" i="11"/>
  <c r="BB12" i="11"/>
  <c r="BB56" i="11"/>
  <c r="BB15" i="11"/>
  <c r="BB49" i="11"/>
  <c r="BE56" i="11"/>
  <c r="BF12" i="11"/>
  <c r="BE12" i="11"/>
  <c r="BE15" i="11"/>
  <c r="BE49" i="11"/>
  <c r="BC12" i="11"/>
  <c r="BD12" i="11"/>
  <c r="BC15" i="11"/>
  <c r="BC56" i="11"/>
  <c r="BC49" i="11"/>
  <c r="BF56" i="11"/>
  <c r="BF15" i="11"/>
  <c r="BF49" i="11"/>
  <c r="X207" i="11"/>
  <c r="X209" i="11" s="1"/>
  <c r="X211" i="11" s="1"/>
  <c r="X203" i="11"/>
  <c r="AG15" i="11"/>
  <c r="AI12" i="11"/>
  <c r="AH12" i="11"/>
  <c r="AK12" i="11"/>
  <c r="AJ12" i="11"/>
  <c r="AY154" i="11"/>
  <c r="AY11" i="11"/>
  <c r="AY15" i="11" s="1"/>
  <c r="AK154" i="11"/>
  <c r="AK11" i="11"/>
  <c r="AK15" i="11" s="1"/>
  <c r="K12" i="11"/>
  <c r="K15" i="11"/>
  <c r="AS15" i="11"/>
  <c r="AS12" i="11"/>
  <c r="AW12" i="11"/>
  <c r="AV12" i="11"/>
  <c r="AY12" i="11"/>
  <c r="AX12" i="11"/>
  <c r="AU12" i="11"/>
  <c r="AA154" i="11"/>
  <c r="AA11" i="11"/>
  <c r="AG12" i="11" s="1"/>
  <c r="AW154" i="11"/>
  <c r="AW11" i="11"/>
  <c r="AW15" i="11" s="1"/>
  <c r="S154" i="11"/>
  <c r="S11" i="11"/>
  <c r="AB154" i="11"/>
  <c r="AB11" i="11"/>
  <c r="AB15" i="11" s="1"/>
  <c r="BP154" i="11"/>
  <c r="BP11" i="11"/>
  <c r="Z15" i="11"/>
  <c r="AQ15" i="11"/>
  <c r="AI154" i="11"/>
  <c r="AI11" i="11"/>
  <c r="AI15" i="11" s="1"/>
  <c r="AL154" i="11"/>
  <c r="AL11" i="11"/>
  <c r="G12" i="11"/>
  <c r="F15" i="11"/>
  <c r="F12" i="11"/>
  <c r="I12" i="11"/>
  <c r="H12" i="11"/>
  <c r="O15" i="11"/>
  <c r="Q12" i="11"/>
  <c r="BR154" i="11"/>
  <c r="BR11" i="11"/>
  <c r="BR15" i="11" s="1"/>
  <c r="J154" i="11"/>
  <c r="J11" i="11"/>
  <c r="BI151" i="11"/>
  <c r="BI155" i="11"/>
  <c r="BM151" i="11"/>
  <c r="BM155" i="11"/>
  <c r="X151" i="11"/>
  <c r="X155" i="11"/>
  <c r="BN151" i="11"/>
  <c r="BN155" i="11"/>
  <c r="BJ151" i="11"/>
  <c r="BJ155" i="11"/>
  <c r="BL151" i="11"/>
  <c r="BL155" i="11"/>
  <c r="BK151" i="11"/>
  <c r="BK155" i="11"/>
  <c r="BT148" i="11"/>
  <c r="BT152" i="11"/>
  <c r="BH148" i="11"/>
  <c r="BH152" i="11"/>
  <c r="BG154" i="11" l="1"/>
  <c r="BG11" i="11"/>
  <c r="BF50" i="11"/>
  <c r="BF51" i="11"/>
  <c r="BF52" i="11"/>
  <c r="BF47" i="11"/>
  <c r="BE50" i="11"/>
  <c r="BE51" i="11"/>
  <c r="BB16" i="11"/>
  <c r="BB48" i="11" s="1"/>
  <c r="BB52" i="11"/>
  <c r="BB47" i="11"/>
  <c r="BB50" i="11"/>
  <c r="BB51" i="11"/>
  <c r="BE16" i="11"/>
  <c r="BE48" i="11" s="1"/>
  <c r="BE52" i="11"/>
  <c r="BF16" i="11"/>
  <c r="BF48" i="11" s="1"/>
  <c r="BE19" i="11"/>
  <c r="BE47" i="11"/>
  <c r="BC19" i="11"/>
  <c r="BC16" i="11"/>
  <c r="BC48" i="11" s="1"/>
  <c r="BD16" i="11"/>
  <c r="BD48" i="11" s="1"/>
  <c r="BC52" i="11"/>
  <c r="BC47" i="11"/>
  <c r="BD50" i="11"/>
  <c r="BD51" i="11"/>
  <c r="BD52" i="11"/>
  <c r="BD47" i="11"/>
  <c r="BC50" i="11"/>
  <c r="BC51" i="11"/>
  <c r="BM154" i="11"/>
  <c r="BM11" i="11"/>
  <c r="BM15" i="11" s="1"/>
  <c r="K16" i="11"/>
  <c r="BI154" i="11"/>
  <c r="BI11" i="11"/>
  <c r="S12" i="11"/>
  <c r="S15" i="11"/>
  <c r="W12" i="11"/>
  <c r="V12" i="11"/>
  <c r="T12" i="11"/>
  <c r="U12" i="11"/>
  <c r="F16" i="11"/>
  <c r="G16" i="11"/>
  <c r="I16" i="11"/>
  <c r="H16" i="11"/>
  <c r="AL15" i="11"/>
  <c r="AL12" i="11"/>
  <c r="AN12" i="11"/>
  <c r="AP12" i="11"/>
  <c r="AO12" i="11"/>
  <c r="AS16" i="11"/>
  <c r="AW16" i="11"/>
  <c r="AU16" i="11"/>
  <c r="AV16" i="11"/>
  <c r="AX16" i="11"/>
  <c r="AY16" i="11"/>
  <c r="BK154" i="11"/>
  <c r="BK11" i="11"/>
  <c r="BK15" i="11" s="1"/>
  <c r="J12" i="11"/>
  <c r="J15" i="11"/>
  <c r="P16" i="11" s="1"/>
  <c r="M12" i="11"/>
  <c r="N12" i="11"/>
  <c r="L12" i="11"/>
  <c r="BL154" i="11"/>
  <c r="BL11" i="11"/>
  <c r="AQ12" i="11"/>
  <c r="AI16" i="11"/>
  <c r="AH16" i="11"/>
  <c r="AK16" i="11"/>
  <c r="AJ16" i="11"/>
  <c r="BJ154" i="11"/>
  <c r="BJ11" i="11"/>
  <c r="AR12" i="11"/>
  <c r="Q16" i="11"/>
  <c r="AA15" i="11"/>
  <c r="AE12" i="11"/>
  <c r="BN154" i="11"/>
  <c r="BN11" i="11"/>
  <c r="BS12" i="11" s="1"/>
  <c r="O12" i="11"/>
  <c r="P12" i="11"/>
  <c r="X154" i="11"/>
  <c r="X11" i="11"/>
  <c r="AB12" i="11" s="1"/>
  <c r="BP15" i="11"/>
  <c r="BU12" i="11"/>
  <c r="BT151" i="11"/>
  <c r="BT155" i="11"/>
  <c r="BH151" i="11"/>
  <c r="BH155" i="11"/>
  <c r="O16" i="11" l="1"/>
  <c r="BG15" i="11"/>
  <c r="BG12" i="11"/>
  <c r="BG56" i="11"/>
  <c r="BE25" i="11"/>
  <c r="BE53" i="11"/>
  <c r="BC25" i="11"/>
  <c r="BC53" i="11"/>
  <c r="AC12" i="11"/>
  <c r="AD12" i="11"/>
  <c r="BQ12" i="11"/>
  <c r="AA12" i="11"/>
  <c r="BN12" i="11"/>
  <c r="BN15" i="11"/>
  <c r="BT16" i="11" s="1"/>
  <c r="BK12" i="11"/>
  <c r="BJ12" i="11"/>
  <c r="BJ15" i="11"/>
  <c r="BM12" i="11"/>
  <c r="BL12" i="11"/>
  <c r="BL15" i="11"/>
  <c r="BT12" i="11"/>
  <c r="S16" i="11"/>
  <c r="U16" i="11"/>
  <c r="T16" i="11"/>
  <c r="W16" i="11"/>
  <c r="V16" i="11"/>
  <c r="BP12" i="11"/>
  <c r="AL16" i="11"/>
  <c r="AN16" i="11"/>
  <c r="AP16" i="11"/>
  <c r="AO16" i="11"/>
  <c r="BS16" i="11"/>
  <c r="BU16" i="11"/>
  <c r="J16" i="11"/>
  <c r="N16" i="11"/>
  <c r="M16" i="11"/>
  <c r="L16" i="11"/>
  <c r="BI15" i="11"/>
  <c r="BI12" i="11"/>
  <c r="BT154" i="11"/>
  <c r="BT11" i="11"/>
  <c r="BT15" i="11" s="1"/>
  <c r="BR12" i="11"/>
  <c r="X15" i="11"/>
  <c r="X12" i="11"/>
  <c r="Z12" i="11"/>
  <c r="AE16" i="11"/>
  <c r="AG16" i="11"/>
  <c r="AQ16" i="11"/>
  <c r="BH154" i="11"/>
  <c r="BH11" i="11"/>
  <c r="AR16" i="11"/>
  <c r="BG16" i="11" l="1"/>
  <c r="BG52" i="11"/>
  <c r="BG19" i="11"/>
  <c r="BP16" i="11"/>
  <c r="BC29" i="11"/>
  <c r="BE29" i="11"/>
  <c r="BQ16" i="11"/>
  <c r="BR16" i="11"/>
  <c r="X16" i="11"/>
  <c r="Z16" i="11"/>
  <c r="BH12" i="11"/>
  <c r="BH15" i="11"/>
  <c r="BM16" i="11"/>
  <c r="BL16" i="11"/>
  <c r="AC16" i="11"/>
  <c r="BJ16" i="11"/>
  <c r="BK16" i="11"/>
  <c r="AD16" i="11"/>
  <c r="AA16" i="11"/>
  <c r="AB16" i="11"/>
  <c r="BI16" i="11"/>
  <c r="BN16" i="11"/>
  <c r="BG53" i="11" l="1"/>
  <c r="BG25" i="11"/>
  <c r="BE54" i="11"/>
  <c r="BE33" i="11"/>
  <c r="BC54" i="11"/>
  <c r="BC33" i="11"/>
  <c r="BH16" i="11"/>
  <c r="BG29" i="11" l="1"/>
  <c r="BE55" i="11"/>
  <c r="BC55" i="11"/>
  <c r="AS66" i="11"/>
  <c r="AR66" i="11"/>
  <c r="AQ66" i="11"/>
  <c r="AP66" i="11"/>
  <c r="AO66" i="11"/>
  <c r="AN66" i="11"/>
  <c r="AD66" i="11"/>
  <c r="AC66" i="11"/>
  <c r="AB66" i="11"/>
  <c r="AA66" i="11"/>
  <c r="Z66" i="11"/>
  <c r="Y66" i="11"/>
  <c r="X66" i="11"/>
  <c r="N66" i="11"/>
  <c r="M66" i="11"/>
  <c r="L66" i="11"/>
  <c r="K66" i="11"/>
  <c r="J66" i="11"/>
  <c r="I66" i="11"/>
  <c r="H66" i="11"/>
  <c r="G66" i="11"/>
  <c r="F66" i="11"/>
  <c r="E66" i="11"/>
  <c r="AZ74" i="11"/>
  <c r="AZ77" i="11" s="1"/>
  <c r="BG78" i="11" s="1"/>
  <c r="AY74" i="11"/>
  <c r="AY77" i="11" s="1"/>
  <c r="BF78" i="11" s="1"/>
  <c r="AX74" i="11"/>
  <c r="AX77" i="11" s="1"/>
  <c r="BE78" i="11" s="1"/>
  <c r="AU74" i="11"/>
  <c r="AU77" i="11" s="1"/>
  <c r="BB78" i="11" s="1"/>
  <c r="AT74" i="11"/>
  <c r="AT77" i="11" s="1"/>
  <c r="AS74" i="11"/>
  <c r="AS77" i="11" s="1"/>
  <c r="AP74" i="11"/>
  <c r="AP77" i="11" s="1"/>
  <c r="AL74" i="11"/>
  <c r="AL77" i="11" s="1"/>
  <c r="AK74" i="11"/>
  <c r="AK77" i="11" s="1"/>
  <c r="AJ74" i="11"/>
  <c r="AJ77" i="11" s="1"/>
  <c r="AI74" i="11"/>
  <c r="AI77" i="11" s="1"/>
  <c r="AH74" i="11"/>
  <c r="AH77" i="11" s="1"/>
  <c r="AG74" i="11"/>
  <c r="AG77" i="11" s="1"/>
  <c r="AF74" i="11"/>
  <c r="AF77" i="11" s="1"/>
  <c r="AE74" i="11"/>
  <c r="AE77" i="11" s="1"/>
  <c r="AD74" i="11"/>
  <c r="AD77" i="11" s="1"/>
  <c r="AC74" i="11"/>
  <c r="AC77" i="11" s="1"/>
  <c r="Z74" i="11"/>
  <c r="Z77" i="11" s="1"/>
  <c r="V74" i="11"/>
  <c r="V77" i="11" s="1"/>
  <c r="U74" i="11"/>
  <c r="U77" i="11" s="1"/>
  <c r="T74" i="11"/>
  <c r="T77" i="11" s="1"/>
  <c r="S74" i="11"/>
  <c r="S77" i="11" s="1"/>
  <c r="R74" i="11"/>
  <c r="R77" i="11" s="1"/>
  <c r="P74" i="11"/>
  <c r="P77" i="11" s="1"/>
  <c r="O74" i="11"/>
  <c r="O77" i="11" s="1"/>
  <c r="M74" i="11"/>
  <c r="M77" i="11" s="1"/>
  <c r="J74" i="11"/>
  <c r="J77" i="11" s="1"/>
  <c r="J78" i="11" s="1"/>
  <c r="F74" i="11"/>
  <c r="F77" i="11" s="1"/>
  <c r="F78" i="11" s="1"/>
  <c r="E74" i="11"/>
  <c r="E77" i="11" s="1"/>
  <c r="E78" i="11" s="1"/>
  <c r="D74" i="11"/>
  <c r="D77" i="11" s="1"/>
  <c r="D78" i="11" s="1"/>
  <c r="BA74" i="11"/>
  <c r="BA77" i="11" s="1"/>
  <c r="BG33" i="11" l="1"/>
  <c r="Z78" i="11"/>
  <c r="AP78" i="11"/>
  <c r="AC78" i="11"/>
  <c r="AS78" i="11"/>
  <c r="M78" i="11"/>
  <c r="N74" i="11"/>
  <c r="N77" i="11" s="1"/>
  <c r="U78" i="11" s="1"/>
  <c r="T78" i="11"/>
  <c r="AJ78" i="11"/>
  <c r="AZ78" i="11"/>
  <c r="Q74" i="11"/>
  <c r="Q77" i="11" s="1"/>
  <c r="Q78" i="11" s="1"/>
  <c r="AG78" i="11"/>
  <c r="BA78" i="11"/>
  <c r="BH78" i="11"/>
  <c r="AK78" i="11"/>
  <c r="V78" i="11"/>
  <c r="AL78" i="11"/>
  <c r="AV74" i="11"/>
  <c r="AV77" i="11" s="1"/>
  <c r="BC78" i="11" s="1"/>
  <c r="AW74" i="11"/>
  <c r="AW77" i="11" s="1"/>
  <c r="BD78" i="11" s="1"/>
  <c r="AT66" i="11"/>
  <c r="AU66" i="11"/>
  <c r="AF66" i="11"/>
  <c r="Q66" i="11"/>
  <c r="AG66" i="11"/>
  <c r="AW66" i="11"/>
  <c r="P66" i="11"/>
  <c r="R66" i="11"/>
  <c r="AH66" i="11"/>
  <c r="AX66" i="11"/>
  <c r="BA66" i="11"/>
  <c r="S66" i="11"/>
  <c r="AI66" i="11"/>
  <c r="AY66" i="11"/>
  <c r="AV66" i="11"/>
  <c r="T66" i="11"/>
  <c r="AJ66" i="11"/>
  <c r="AZ66" i="11"/>
  <c r="U66" i="11"/>
  <c r="AK66" i="11"/>
  <c r="AE66" i="11"/>
  <c r="V66" i="11"/>
  <c r="AL66" i="11"/>
  <c r="O66" i="11"/>
  <c r="W66" i="11"/>
  <c r="I74" i="11"/>
  <c r="I77" i="11" s="1"/>
  <c r="I78" i="11" s="1"/>
  <c r="Y74" i="11"/>
  <c r="Y77" i="11" s="1"/>
  <c r="Y78" i="11" s="1"/>
  <c r="AO74" i="11"/>
  <c r="AO77" i="11" s="1"/>
  <c r="AO78" i="11" s="1"/>
  <c r="AM66" i="11"/>
  <c r="G74" i="11"/>
  <c r="G77" i="11" s="1"/>
  <c r="G78" i="11" s="1"/>
  <c r="W74" i="11"/>
  <c r="W77" i="11" s="1"/>
  <c r="W78" i="11" s="1"/>
  <c r="AM74" i="11"/>
  <c r="AM77" i="11" s="1"/>
  <c r="AM78" i="11" s="1"/>
  <c r="H74" i="11"/>
  <c r="H77" i="11" s="1"/>
  <c r="H78" i="11" s="1"/>
  <c r="X74" i="11"/>
  <c r="X77" i="11" s="1"/>
  <c r="AE78" i="11" s="1"/>
  <c r="AN74" i="11"/>
  <c r="AN77" i="11" s="1"/>
  <c r="AN78" i="11" s="1"/>
  <c r="K74" i="11"/>
  <c r="K77" i="11" s="1"/>
  <c r="K78" i="11" s="1"/>
  <c r="AA74" i="11"/>
  <c r="AA77" i="11" s="1"/>
  <c r="AA78" i="11" s="1"/>
  <c r="AQ74" i="11"/>
  <c r="AQ77" i="11" s="1"/>
  <c r="AQ78" i="11" s="1"/>
  <c r="L74" i="11"/>
  <c r="L77" i="11" s="1"/>
  <c r="L78" i="11" s="1"/>
  <c r="AB74" i="11"/>
  <c r="AB77" i="11" s="1"/>
  <c r="AB78" i="11" s="1"/>
  <c r="AR74" i="11"/>
  <c r="AR77" i="11" s="1"/>
  <c r="AR78" i="11" s="1"/>
  <c r="BV131" i="2"/>
  <c r="BT131" i="2"/>
  <c r="BR131" i="2"/>
  <c r="BP131" i="2"/>
  <c r="BO131" i="2"/>
  <c r="BM131" i="2"/>
  <c r="BK131" i="2"/>
  <c r="BI131" i="2"/>
  <c r="BH131" i="2"/>
  <c r="BD131" i="2"/>
  <c r="BB131" i="2"/>
  <c r="AY131" i="2"/>
  <c r="AW131" i="2"/>
  <c r="AU131" i="2"/>
  <c r="AR131" i="2"/>
  <c r="AP131" i="2"/>
  <c r="AN131" i="2"/>
  <c r="AM131" i="2"/>
  <c r="AK131" i="2"/>
  <c r="AI131" i="2"/>
  <c r="AG131" i="2"/>
  <c r="AF131" i="2"/>
  <c r="AD131" i="2"/>
  <c r="AB131" i="2"/>
  <c r="Z131" i="2"/>
  <c r="Y131" i="2"/>
  <c r="W131" i="2"/>
  <c r="U131" i="2"/>
  <c r="S131" i="2"/>
  <c r="R131" i="2"/>
  <c r="P131" i="2"/>
  <c r="N131" i="2"/>
  <c r="L131" i="2"/>
  <c r="K131" i="2"/>
  <c r="I131" i="2"/>
  <c r="G131" i="2"/>
  <c r="E131" i="2"/>
  <c r="D131" i="2"/>
  <c r="BV127" i="2"/>
  <c r="BT127" i="2"/>
  <c r="BR127" i="2"/>
  <c r="BP127" i="2"/>
  <c r="BO127" i="2"/>
  <c r="BM127" i="2"/>
  <c r="BK127" i="2"/>
  <c r="BI127" i="2"/>
  <c r="BH127" i="2"/>
  <c r="BD127" i="2"/>
  <c r="BB127" i="2"/>
  <c r="AY127" i="2"/>
  <c r="AW127" i="2"/>
  <c r="AU127" i="2"/>
  <c r="AR127" i="2"/>
  <c r="AP127" i="2"/>
  <c r="AN127" i="2"/>
  <c r="AM127" i="2"/>
  <c r="AK127" i="2"/>
  <c r="AI127" i="2"/>
  <c r="AG127" i="2"/>
  <c r="AF127" i="2"/>
  <c r="AD127" i="2"/>
  <c r="AB127" i="2"/>
  <c r="Z127" i="2"/>
  <c r="Y127" i="2"/>
  <c r="W127" i="2"/>
  <c r="U127" i="2"/>
  <c r="S127" i="2"/>
  <c r="R127" i="2"/>
  <c r="P127" i="2"/>
  <c r="N127" i="2"/>
  <c r="L127" i="2"/>
  <c r="K127" i="2"/>
  <c r="I127" i="2"/>
  <c r="G127" i="2"/>
  <c r="E127" i="2"/>
  <c r="D127" i="2"/>
  <c r="BV123" i="2"/>
  <c r="BT123" i="2"/>
  <c r="BR123" i="2"/>
  <c r="BP123" i="2"/>
  <c r="BO123" i="2"/>
  <c r="BM123" i="2"/>
  <c r="BK123" i="2"/>
  <c r="BI123" i="2"/>
  <c r="BH123" i="2"/>
  <c r="BD123" i="2"/>
  <c r="BB123" i="2"/>
  <c r="AY123" i="2"/>
  <c r="AW123" i="2"/>
  <c r="AU123" i="2"/>
  <c r="AR123" i="2"/>
  <c r="AP123" i="2"/>
  <c r="AN123" i="2"/>
  <c r="AM123" i="2"/>
  <c r="AK123" i="2"/>
  <c r="AI123" i="2"/>
  <c r="AG123" i="2"/>
  <c r="AF123" i="2"/>
  <c r="AD123" i="2"/>
  <c r="AB123" i="2"/>
  <c r="Z123" i="2"/>
  <c r="Y123" i="2"/>
  <c r="W123" i="2"/>
  <c r="U123" i="2"/>
  <c r="S123" i="2"/>
  <c r="R123" i="2"/>
  <c r="P123" i="2"/>
  <c r="N123" i="2"/>
  <c r="L123" i="2"/>
  <c r="K123" i="2"/>
  <c r="I123" i="2"/>
  <c r="G123" i="2"/>
  <c r="E123" i="2"/>
  <c r="D123" i="2"/>
  <c r="BF131" i="2"/>
  <c r="BF127" i="2"/>
  <c r="BF123" i="2"/>
  <c r="BV119" i="2"/>
  <c r="BT119" i="2"/>
  <c r="BR119" i="2"/>
  <c r="BP119" i="2"/>
  <c r="BO119" i="2"/>
  <c r="BM119" i="2"/>
  <c r="BK119" i="2"/>
  <c r="BI119" i="2"/>
  <c r="BH119" i="2"/>
  <c r="BD119" i="2"/>
  <c r="BB119" i="2"/>
  <c r="AY119" i="2"/>
  <c r="AW119" i="2"/>
  <c r="AU119" i="2"/>
  <c r="AR119" i="2"/>
  <c r="AP119" i="2"/>
  <c r="AN119" i="2"/>
  <c r="AM119" i="2"/>
  <c r="AK119" i="2"/>
  <c r="AI119" i="2"/>
  <c r="AG119" i="2"/>
  <c r="AF119" i="2"/>
  <c r="AD119" i="2"/>
  <c r="AB119" i="2"/>
  <c r="Z119" i="2"/>
  <c r="Y119" i="2"/>
  <c r="W119" i="2"/>
  <c r="U119" i="2"/>
  <c r="S119" i="2"/>
  <c r="R119" i="2"/>
  <c r="P119" i="2"/>
  <c r="N119" i="2"/>
  <c r="L119" i="2"/>
  <c r="K119" i="2"/>
  <c r="I119" i="2"/>
  <c r="G119" i="2"/>
  <c r="E119" i="2"/>
  <c r="D119" i="2"/>
  <c r="BF119" i="2"/>
  <c r="AZ128" i="2"/>
  <c r="AX128" i="2"/>
  <c r="AX129" i="2" s="1"/>
  <c r="AX124" i="2"/>
  <c r="AX120" i="2"/>
  <c r="AX116" i="2"/>
  <c r="AV128" i="2"/>
  <c r="AV124" i="2"/>
  <c r="AV120" i="2"/>
  <c r="AV116" i="2"/>
  <c r="F116" i="2"/>
  <c r="I129" i="2"/>
  <c r="G129" i="2"/>
  <c r="E129" i="2"/>
  <c r="J128" i="2"/>
  <c r="H128" i="2"/>
  <c r="F128" i="2"/>
  <c r="I125" i="2"/>
  <c r="G125" i="2"/>
  <c r="E125" i="2"/>
  <c r="J124" i="2"/>
  <c r="J125" i="2" s="1"/>
  <c r="H124" i="2"/>
  <c r="F124" i="2"/>
  <c r="I121" i="2"/>
  <c r="G121" i="2"/>
  <c r="E121" i="2"/>
  <c r="J120" i="2"/>
  <c r="J121" i="2" s="1"/>
  <c r="H120" i="2"/>
  <c r="F120" i="2"/>
  <c r="I117" i="2"/>
  <c r="G117" i="2"/>
  <c r="E117" i="2"/>
  <c r="J116" i="2"/>
  <c r="J117" i="2" s="1"/>
  <c r="H116" i="2"/>
  <c r="H117" i="2" s="1"/>
  <c r="P129" i="2"/>
  <c r="N129" i="2"/>
  <c r="L129" i="2"/>
  <c r="Q128" i="2"/>
  <c r="Q129" i="2" s="1"/>
  <c r="O128" i="2"/>
  <c r="O129" i="2" s="1"/>
  <c r="M128" i="2"/>
  <c r="P125" i="2"/>
  <c r="N125" i="2"/>
  <c r="L125" i="2"/>
  <c r="Q124" i="2"/>
  <c r="Q125" i="2" s="1"/>
  <c r="O124" i="2"/>
  <c r="O125" i="2" s="1"/>
  <c r="M124" i="2"/>
  <c r="M125" i="2" s="1"/>
  <c r="P121" i="2"/>
  <c r="N121" i="2"/>
  <c r="L121" i="2"/>
  <c r="Q120" i="2"/>
  <c r="Q121" i="2" s="1"/>
  <c r="O120" i="2"/>
  <c r="O121" i="2" s="1"/>
  <c r="M120" i="2"/>
  <c r="M121" i="2" s="1"/>
  <c r="P117" i="2"/>
  <c r="N117" i="2"/>
  <c r="L117" i="2"/>
  <c r="Q116" i="2"/>
  <c r="Q117" i="2" s="1"/>
  <c r="O116" i="2"/>
  <c r="O117" i="2" s="1"/>
  <c r="M116" i="2"/>
  <c r="M117" i="2" s="1"/>
  <c r="W129" i="2"/>
  <c r="U129" i="2"/>
  <c r="S129" i="2"/>
  <c r="X128" i="2"/>
  <c r="X129" i="2" s="1"/>
  <c r="V128" i="2"/>
  <c r="V129" i="2" s="1"/>
  <c r="T128" i="2"/>
  <c r="T129" i="2" s="1"/>
  <c r="W125" i="2"/>
  <c r="U125" i="2"/>
  <c r="S125" i="2"/>
  <c r="X124" i="2"/>
  <c r="X125" i="2" s="1"/>
  <c r="V124" i="2"/>
  <c r="V125" i="2" s="1"/>
  <c r="T124" i="2"/>
  <c r="T125" i="2" s="1"/>
  <c r="W121" i="2"/>
  <c r="U121" i="2"/>
  <c r="S121" i="2"/>
  <c r="X120" i="2"/>
  <c r="X121" i="2" s="1"/>
  <c r="V120" i="2"/>
  <c r="V121" i="2" s="1"/>
  <c r="T120" i="2"/>
  <c r="T121" i="2" s="1"/>
  <c r="W117" i="2"/>
  <c r="U117" i="2"/>
  <c r="S117" i="2"/>
  <c r="X116" i="2"/>
  <c r="X117" i="2" s="1"/>
  <c r="V116" i="2"/>
  <c r="V117" i="2" s="1"/>
  <c r="T116" i="2"/>
  <c r="T117" i="2" s="1"/>
  <c r="AD129" i="2"/>
  <c r="AB129" i="2"/>
  <c r="Z129" i="2"/>
  <c r="AE128" i="2"/>
  <c r="AE129" i="2" s="1"/>
  <c r="AC128" i="2"/>
  <c r="AC129" i="2" s="1"/>
  <c r="AA128" i="2"/>
  <c r="AA129" i="2" s="1"/>
  <c r="AD125" i="2"/>
  <c r="AB125" i="2"/>
  <c r="Z125" i="2"/>
  <c r="AE124" i="2"/>
  <c r="AC124" i="2"/>
  <c r="AC125" i="2" s="1"/>
  <c r="AA124" i="2"/>
  <c r="AA125" i="2" s="1"/>
  <c r="AD121" i="2"/>
  <c r="AB121" i="2"/>
  <c r="Z121" i="2"/>
  <c r="AE120" i="2"/>
  <c r="AC120" i="2"/>
  <c r="AA120" i="2"/>
  <c r="AA121" i="2" s="1"/>
  <c r="AD117" i="2"/>
  <c r="AB117" i="2"/>
  <c r="Z117" i="2"/>
  <c r="AE116" i="2"/>
  <c r="AC116" i="2"/>
  <c r="AA116" i="2"/>
  <c r="AA117" i="2" s="1"/>
  <c r="AK129" i="2"/>
  <c r="AI129" i="2"/>
  <c r="AG129" i="2"/>
  <c r="AL128" i="2"/>
  <c r="AJ128" i="2"/>
  <c r="AH128" i="2"/>
  <c r="AH129" i="2" s="1"/>
  <c r="AK125" i="2"/>
  <c r="AI125" i="2"/>
  <c r="AG125" i="2"/>
  <c r="AL124" i="2"/>
  <c r="AL125" i="2" s="1"/>
  <c r="AJ124" i="2"/>
  <c r="AH124" i="2"/>
  <c r="AK121" i="2"/>
  <c r="AI121" i="2"/>
  <c r="AG121" i="2"/>
  <c r="AL120" i="2"/>
  <c r="AL121" i="2" s="1"/>
  <c r="AJ120" i="2"/>
  <c r="AH120" i="2"/>
  <c r="AK117" i="2"/>
  <c r="AI117" i="2"/>
  <c r="AG117" i="2"/>
  <c r="AL116" i="2"/>
  <c r="AL117" i="2" s="1"/>
  <c r="AJ116" i="2"/>
  <c r="AJ117" i="2" s="1"/>
  <c r="AH116" i="2"/>
  <c r="AR129" i="2"/>
  <c r="AP129" i="2"/>
  <c r="AN129" i="2"/>
  <c r="AQ128" i="2"/>
  <c r="AO128" i="2"/>
  <c r="AR125" i="2"/>
  <c r="AP125" i="2"/>
  <c r="AN125" i="2"/>
  <c r="AQ124" i="2"/>
  <c r="AO124" i="2"/>
  <c r="AR121" i="2"/>
  <c r="AP121" i="2"/>
  <c r="AN121" i="2"/>
  <c r="AS120" i="2"/>
  <c r="AS121" i="2" s="1"/>
  <c r="AQ120" i="2"/>
  <c r="AQ121" i="2" s="1"/>
  <c r="AO120" i="2"/>
  <c r="AO121" i="2" s="1"/>
  <c r="AR117" i="2"/>
  <c r="AP117" i="2"/>
  <c r="AN117" i="2"/>
  <c r="AS116" i="2"/>
  <c r="AS117" i="2" s="1"/>
  <c r="AQ116" i="2"/>
  <c r="AQ117" i="2" s="1"/>
  <c r="AO116" i="2"/>
  <c r="AO117" i="2" s="1"/>
  <c r="BT129" i="2"/>
  <c r="BR129" i="2"/>
  <c r="BP129" i="2"/>
  <c r="BU128" i="2"/>
  <c r="BU129" i="2" s="1"/>
  <c r="BS128" i="2"/>
  <c r="BS129" i="2" s="1"/>
  <c r="BQ128" i="2"/>
  <c r="BQ129" i="2" s="1"/>
  <c r="BT125" i="2"/>
  <c r="BR125" i="2"/>
  <c r="BP125" i="2"/>
  <c r="BU124" i="2"/>
  <c r="BU125" i="2" s="1"/>
  <c r="BS124" i="2"/>
  <c r="BS125" i="2" s="1"/>
  <c r="BQ124" i="2"/>
  <c r="BQ125" i="2" s="1"/>
  <c r="BT121" i="2"/>
  <c r="BR121" i="2"/>
  <c r="BP121" i="2"/>
  <c r="BU120" i="2"/>
  <c r="BU121" i="2" s="1"/>
  <c r="BS120" i="2"/>
  <c r="BS121" i="2" s="1"/>
  <c r="BQ120" i="2"/>
  <c r="BQ121" i="2" s="1"/>
  <c r="BT117" i="2"/>
  <c r="BR117" i="2"/>
  <c r="BP117" i="2"/>
  <c r="BU116" i="2"/>
  <c r="BU117" i="2" s="1"/>
  <c r="BS116" i="2"/>
  <c r="BS117" i="2" s="1"/>
  <c r="BQ116" i="2"/>
  <c r="BQ117" i="2" s="1"/>
  <c r="BM129" i="2"/>
  <c r="BK129" i="2"/>
  <c r="BI129" i="2"/>
  <c r="BN128" i="2"/>
  <c r="BL128" i="2"/>
  <c r="BJ128" i="2"/>
  <c r="BM125" i="2"/>
  <c r="BK125" i="2"/>
  <c r="BI125" i="2"/>
  <c r="BN124" i="2"/>
  <c r="BN125" i="2" s="1"/>
  <c r="BL124" i="2"/>
  <c r="BJ124" i="2"/>
  <c r="BM121" i="2"/>
  <c r="BK121" i="2"/>
  <c r="BI121" i="2"/>
  <c r="BN120" i="2"/>
  <c r="BN121" i="2" s="1"/>
  <c r="BL120" i="2"/>
  <c r="BJ120" i="2"/>
  <c r="BM117" i="2"/>
  <c r="BK117" i="2"/>
  <c r="BI117" i="2"/>
  <c r="BN116" i="2"/>
  <c r="BN117" i="2" s="1"/>
  <c r="BL116" i="2"/>
  <c r="BL117" i="2" s="1"/>
  <c r="BJ116" i="2"/>
  <c r="BG128" i="2"/>
  <c r="BG124" i="2"/>
  <c r="BG120" i="2"/>
  <c r="BG121" i="2" s="1"/>
  <c r="BG116" i="2"/>
  <c r="BC128" i="2"/>
  <c r="BC124" i="2"/>
  <c r="BC120" i="2"/>
  <c r="BC116" i="2"/>
  <c r="BE128" i="2"/>
  <c r="BE124" i="2"/>
  <c r="BE120" i="2"/>
  <c r="BE116" i="2"/>
  <c r="BV129" i="2"/>
  <c r="BO129" i="2"/>
  <c r="BH129" i="2"/>
  <c r="BF129" i="2"/>
  <c r="BD129" i="2"/>
  <c r="BB129" i="2"/>
  <c r="BA129" i="2"/>
  <c r="AY129" i="2"/>
  <c r="AW129" i="2"/>
  <c r="AU129" i="2"/>
  <c r="AM129" i="2"/>
  <c r="AF129" i="2"/>
  <c r="Y129" i="2"/>
  <c r="R129" i="2"/>
  <c r="K129" i="2"/>
  <c r="D129" i="2"/>
  <c r="BV125" i="2"/>
  <c r="BO125" i="2"/>
  <c r="BH125" i="2"/>
  <c r="BF125" i="2"/>
  <c r="BD125" i="2"/>
  <c r="BB125" i="2"/>
  <c r="AY125" i="2"/>
  <c r="AW125" i="2"/>
  <c r="AU125" i="2"/>
  <c r="AM125" i="2"/>
  <c r="AF125" i="2"/>
  <c r="Y125" i="2"/>
  <c r="R125" i="2"/>
  <c r="K125" i="2"/>
  <c r="D125" i="2"/>
  <c r="BV121" i="2"/>
  <c r="BO121" i="2"/>
  <c r="BH121" i="2"/>
  <c r="BF121" i="2"/>
  <c r="BD121" i="2"/>
  <c r="BB121" i="2"/>
  <c r="AY121" i="2"/>
  <c r="AW121" i="2"/>
  <c r="AU121" i="2"/>
  <c r="AT121" i="2"/>
  <c r="AM121" i="2"/>
  <c r="AF121" i="2"/>
  <c r="Y121" i="2"/>
  <c r="R121" i="2"/>
  <c r="K121" i="2"/>
  <c r="D121" i="2"/>
  <c r="BV117" i="2"/>
  <c r="BO117" i="2"/>
  <c r="BH117" i="2"/>
  <c r="BF117" i="2"/>
  <c r="BD117" i="2"/>
  <c r="BB117" i="2"/>
  <c r="AY117" i="2"/>
  <c r="AW117" i="2"/>
  <c r="AU117" i="2"/>
  <c r="AT117" i="2"/>
  <c r="AM117" i="2"/>
  <c r="AF117" i="2"/>
  <c r="Y117" i="2"/>
  <c r="R117" i="2"/>
  <c r="K117" i="2"/>
  <c r="D117" i="2"/>
  <c r="BV99" i="2"/>
  <c r="BT99" i="2"/>
  <c r="BR99" i="2"/>
  <c r="BP99" i="2"/>
  <c r="BO99" i="2"/>
  <c r="BM99" i="2"/>
  <c r="BK99" i="2"/>
  <c r="BI99" i="2"/>
  <c r="BH99" i="2"/>
  <c r="BF99" i="2"/>
  <c r="BD99" i="2"/>
  <c r="BB99" i="2"/>
  <c r="BA99" i="2"/>
  <c r="AY99" i="2"/>
  <c r="AW99" i="2"/>
  <c r="AU99" i="2"/>
  <c r="AT99" i="2"/>
  <c r="AR99" i="2"/>
  <c r="AP99" i="2"/>
  <c r="AN99" i="2"/>
  <c r="AM99" i="2"/>
  <c r="AK99" i="2"/>
  <c r="AI99" i="2"/>
  <c r="AG99" i="2"/>
  <c r="AF99" i="2"/>
  <c r="AD99" i="2"/>
  <c r="AB99" i="2"/>
  <c r="Z99" i="2"/>
  <c r="Y99" i="2"/>
  <c r="W99" i="2"/>
  <c r="U99" i="2"/>
  <c r="S99" i="2"/>
  <c r="R99" i="2"/>
  <c r="P99" i="2"/>
  <c r="N99" i="2"/>
  <c r="L99" i="2"/>
  <c r="K99" i="2"/>
  <c r="I99" i="2"/>
  <c r="G99" i="2"/>
  <c r="E99" i="2"/>
  <c r="BV97" i="2"/>
  <c r="BT97" i="2"/>
  <c r="BR97" i="2"/>
  <c r="BP97" i="2"/>
  <c r="BO97" i="2"/>
  <c r="BM97" i="2"/>
  <c r="BK97" i="2"/>
  <c r="BI97" i="2"/>
  <c r="BH97" i="2"/>
  <c r="BF97" i="2"/>
  <c r="BD97" i="2"/>
  <c r="BB97" i="2"/>
  <c r="BA97" i="2"/>
  <c r="AY97" i="2"/>
  <c r="AW97" i="2"/>
  <c r="AU97" i="2"/>
  <c r="AT97" i="2"/>
  <c r="AR97" i="2"/>
  <c r="AP97" i="2"/>
  <c r="AN97" i="2"/>
  <c r="AM97" i="2"/>
  <c r="AK97" i="2"/>
  <c r="AI97" i="2"/>
  <c r="AG97" i="2"/>
  <c r="AF97" i="2"/>
  <c r="AD97" i="2"/>
  <c r="AB97" i="2"/>
  <c r="Z97" i="2"/>
  <c r="Y97" i="2"/>
  <c r="W97" i="2"/>
  <c r="U97" i="2"/>
  <c r="S97" i="2"/>
  <c r="R97" i="2"/>
  <c r="P97" i="2"/>
  <c r="N97" i="2"/>
  <c r="L97" i="2"/>
  <c r="K97" i="2"/>
  <c r="I97" i="2"/>
  <c r="G97" i="2"/>
  <c r="E97" i="2"/>
  <c r="BV45" i="2"/>
  <c r="BT45" i="2"/>
  <c r="BR45" i="2"/>
  <c r="BP45" i="2"/>
  <c r="BO45" i="2"/>
  <c r="BM45" i="2"/>
  <c r="BK45" i="2"/>
  <c r="BI45" i="2"/>
  <c r="BH45" i="2"/>
  <c r="AK45" i="2"/>
  <c r="AI45" i="2"/>
  <c r="AG45" i="2"/>
  <c r="AD45" i="2"/>
  <c r="AB45" i="2"/>
  <c r="Z45" i="2"/>
  <c r="W45" i="2"/>
  <c r="U45" i="2"/>
  <c r="S45" i="2"/>
  <c r="R45" i="2"/>
  <c r="P45" i="2"/>
  <c r="N45" i="2"/>
  <c r="L45" i="2"/>
  <c r="K45" i="2"/>
  <c r="I45" i="2"/>
  <c r="G45" i="2"/>
  <c r="E45" i="2"/>
  <c r="BV43" i="2"/>
  <c r="BT43" i="2"/>
  <c r="BR43" i="2"/>
  <c r="BP43" i="2"/>
  <c r="BO43" i="2"/>
  <c r="BM43" i="2"/>
  <c r="BK43" i="2"/>
  <c r="BI43" i="2"/>
  <c r="BH43" i="2"/>
  <c r="BF43" i="2"/>
  <c r="BD43" i="2"/>
  <c r="BB43" i="2"/>
  <c r="BA43" i="2"/>
  <c r="AY43" i="2"/>
  <c r="AW43" i="2"/>
  <c r="AU43" i="2"/>
  <c r="AT43" i="2"/>
  <c r="AR43" i="2"/>
  <c r="AP43" i="2"/>
  <c r="AN43" i="2"/>
  <c r="AM43" i="2"/>
  <c r="AK43" i="2"/>
  <c r="AI43" i="2"/>
  <c r="AG43" i="2"/>
  <c r="AF43" i="2"/>
  <c r="AD43" i="2"/>
  <c r="AB43" i="2"/>
  <c r="Z43" i="2"/>
  <c r="Y43" i="2"/>
  <c r="W43" i="2"/>
  <c r="U43" i="2"/>
  <c r="S43" i="2"/>
  <c r="R43" i="2"/>
  <c r="P43" i="2"/>
  <c r="N43" i="2"/>
  <c r="L43" i="2"/>
  <c r="K43" i="2"/>
  <c r="I43" i="2"/>
  <c r="G43" i="2"/>
  <c r="E43" i="2"/>
  <c r="BV41" i="2"/>
  <c r="BT41" i="2"/>
  <c r="BR41" i="2"/>
  <c r="BP41" i="2"/>
  <c r="BO41" i="2"/>
  <c r="BM41" i="2"/>
  <c r="BK41" i="2"/>
  <c r="BI41" i="2"/>
  <c r="BH41" i="2"/>
  <c r="BF41" i="2"/>
  <c r="BD41" i="2"/>
  <c r="BB41" i="2"/>
  <c r="BA41" i="2"/>
  <c r="AY41" i="2"/>
  <c r="AW41" i="2"/>
  <c r="AU41" i="2"/>
  <c r="AT41" i="2"/>
  <c r="AR41" i="2"/>
  <c r="AP41" i="2"/>
  <c r="AN41" i="2"/>
  <c r="AM41" i="2"/>
  <c r="AK41" i="2"/>
  <c r="AI41" i="2"/>
  <c r="AG41" i="2"/>
  <c r="AF41" i="2"/>
  <c r="AD41" i="2"/>
  <c r="AB41" i="2"/>
  <c r="Z41" i="2"/>
  <c r="Y41" i="2"/>
  <c r="W41" i="2"/>
  <c r="U41" i="2"/>
  <c r="S41" i="2"/>
  <c r="R41" i="2"/>
  <c r="P41" i="2"/>
  <c r="N41" i="2"/>
  <c r="L41" i="2"/>
  <c r="K41" i="2"/>
  <c r="I41" i="2"/>
  <c r="G41" i="2"/>
  <c r="E41" i="2"/>
  <c r="BV39" i="2"/>
  <c r="BT39" i="2"/>
  <c r="BR39" i="2"/>
  <c r="BP39" i="2"/>
  <c r="BO39" i="2"/>
  <c r="BM39" i="2"/>
  <c r="BK39" i="2"/>
  <c r="BI39" i="2"/>
  <c r="BH39" i="2"/>
  <c r="BF39" i="2"/>
  <c r="BD39" i="2"/>
  <c r="BB39" i="2"/>
  <c r="BA39" i="2"/>
  <c r="AY39" i="2"/>
  <c r="AW39" i="2"/>
  <c r="AU39" i="2"/>
  <c r="AT39" i="2"/>
  <c r="AR39" i="2"/>
  <c r="AP39" i="2"/>
  <c r="AN39" i="2"/>
  <c r="AM39" i="2"/>
  <c r="AK39" i="2"/>
  <c r="AI39" i="2"/>
  <c r="AG39" i="2"/>
  <c r="AF39" i="2"/>
  <c r="AD39" i="2"/>
  <c r="AB39" i="2"/>
  <c r="Z39" i="2"/>
  <c r="Y39" i="2"/>
  <c r="W39" i="2"/>
  <c r="U39" i="2"/>
  <c r="S39" i="2"/>
  <c r="R39" i="2"/>
  <c r="P39" i="2"/>
  <c r="N39" i="2"/>
  <c r="L39" i="2"/>
  <c r="K39" i="2"/>
  <c r="I39" i="2"/>
  <c r="G39" i="2"/>
  <c r="E39" i="2"/>
  <c r="BV36" i="2"/>
  <c r="BT36" i="2"/>
  <c r="BR36" i="2"/>
  <c r="BP36" i="2"/>
  <c r="BO36" i="2"/>
  <c r="BM36" i="2"/>
  <c r="BK36" i="2"/>
  <c r="BI36" i="2"/>
  <c r="BH36" i="2"/>
  <c r="BF36" i="2"/>
  <c r="BD36" i="2"/>
  <c r="BB36" i="2"/>
  <c r="BA36" i="2"/>
  <c r="AY36" i="2"/>
  <c r="AW36" i="2"/>
  <c r="AU36" i="2"/>
  <c r="AT36" i="2"/>
  <c r="AR36" i="2"/>
  <c r="AP36" i="2"/>
  <c r="AN36" i="2"/>
  <c r="AM36" i="2"/>
  <c r="AK36" i="2"/>
  <c r="AI36" i="2"/>
  <c r="AG36" i="2"/>
  <c r="AF36" i="2"/>
  <c r="AD36" i="2"/>
  <c r="AB36" i="2"/>
  <c r="Z36" i="2"/>
  <c r="Y36" i="2"/>
  <c r="W36" i="2"/>
  <c r="U36" i="2"/>
  <c r="S36" i="2"/>
  <c r="R36" i="2"/>
  <c r="P36" i="2"/>
  <c r="N36" i="2"/>
  <c r="L36" i="2"/>
  <c r="K36" i="2"/>
  <c r="I36" i="2"/>
  <c r="G36" i="2"/>
  <c r="E36" i="2"/>
  <c r="BV34" i="2"/>
  <c r="BT34" i="2"/>
  <c r="BR34" i="2"/>
  <c r="BP34" i="2"/>
  <c r="BO34" i="2"/>
  <c r="BM34" i="2"/>
  <c r="BK34" i="2"/>
  <c r="BI34" i="2"/>
  <c r="BH34" i="2"/>
  <c r="BF34" i="2"/>
  <c r="BD34" i="2"/>
  <c r="BB34" i="2"/>
  <c r="BA34" i="2"/>
  <c r="AY34" i="2"/>
  <c r="AW34" i="2"/>
  <c r="AU34" i="2"/>
  <c r="AT34" i="2"/>
  <c r="AR34" i="2"/>
  <c r="AP34" i="2"/>
  <c r="AN34" i="2"/>
  <c r="AM34" i="2"/>
  <c r="AK34" i="2"/>
  <c r="AI34" i="2"/>
  <c r="AG34" i="2"/>
  <c r="AF34" i="2"/>
  <c r="AD34" i="2"/>
  <c r="AB34" i="2"/>
  <c r="Z34" i="2"/>
  <c r="Y34" i="2"/>
  <c r="W34" i="2"/>
  <c r="U34" i="2"/>
  <c r="S34" i="2"/>
  <c r="R34" i="2"/>
  <c r="P34" i="2"/>
  <c r="N34" i="2"/>
  <c r="L34" i="2"/>
  <c r="K34" i="2"/>
  <c r="I34" i="2"/>
  <c r="G34" i="2"/>
  <c r="E34" i="2"/>
  <c r="BV27" i="2"/>
  <c r="BT27" i="2"/>
  <c r="BR27" i="2"/>
  <c r="BP27" i="2"/>
  <c r="BO27" i="2"/>
  <c r="BM27" i="2"/>
  <c r="BK27" i="2"/>
  <c r="BI27" i="2"/>
  <c r="BH27" i="2"/>
  <c r="AK27" i="2"/>
  <c r="AI27" i="2"/>
  <c r="AG27" i="2"/>
  <c r="AD27" i="2"/>
  <c r="AB27" i="2"/>
  <c r="Z27" i="2"/>
  <c r="W27" i="2"/>
  <c r="U27" i="2"/>
  <c r="S27" i="2"/>
  <c r="R27" i="2"/>
  <c r="P27" i="2"/>
  <c r="N27" i="2"/>
  <c r="L27" i="2"/>
  <c r="K27" i="2"/>
  <c r="I27" i="2"/>
  <c r="G27" i="2"/>
  <c r="E27" i="2"/>
  <c r="BV17" i="2"/>
  <c r="BT17" i="2"/>
  <c r="BR17" i="2"/>
  <c r="BP17" i="2"/>
  <c r="BO17" i="2"/>
  <c r="BM17" i="2"/>
  <c r="BK17" i="2"/>
  <c r="BI17" i="2"/>
  <c r="BH17" i="2"/>
  <c r="BF17" i="2"/>
  <c r="BD17" i="2"/>
  <c r="BB17" i="2"/>
  <c r="BA17" i="2"/>
  <c r="AY17" i="2"/>
  <c r="AW17" i="2"/>
  <c r="AU17" i="2"/>
  <c r="AT17" i="2"/>
  <c r="AR17" i="2"/>
  <c r="AP17" i="2"/>
  <c r="AN17" i="2"/>
  <c r="AM17" i="2"/>
  <c r="AK17" i="2"/>
  <c r="AI17" i="2"/>
  <c r="AG17" i="2"/>
  <c r="AF17" i="2"/>
  <c r="AD17" i="2"/>
  <c r="AB17" i="2"/>
  <c r="Z17" i="2"/>
  <c r="Y17" i="2"/>
  <c r="W17" i="2"/>
  <c r="U17" i="2"/>
  <c r="S17" i="2"/>
  <c r="R17" i="2"/>
  <c r="P17" i="2"/>
  <c r="N17" i="2"/>
  <c r="L17" i="2"/>
  <c r="K17" i="2"/>
  <c r="I17" i="2"/>
  <c r="G17" i="2"/>
  <c r="E17" i="2"/>
  <c r="BV15" i="2"/>
  <c r="BT15" i="2"/>
  <c r="BR15" i="2"/>
  <c r="BP15" i="2"/>
  <c r="BO15" i="2"/>
  <c r="BM15" i="2"/>
  <c r="BK15" i="2"/>
  <c r="BI15" i="2"/>
  <c r="BH15" i="2"/>
  <c r="BF15" i="2"/>
  <c r="BD15" i="2"/>
  <c r="BB15" i="2"/>
  <c r="BA15" i="2"/>
  <c r="AY15" i="2"/>
  <c r="AW15" i="2"/>
  <c r="AU15" i="2"/>
  <c r="AT15" i="2"/>
  <c r="AR15" i="2"/>
  <c r="AP15" i="2"/>
  <c r="AN15" i="2"/>
  <c r="AM15" i="2"/>
  <c r="AK15" i="2"/>
  <c r="AI15" i="2"/>
  <c r="AG15" i="2"/>
  <c r="AF15" i="2"/>
  <c r="AD15" i="2"/>
  <c r="AB15" i="2"/>
  <c r="Z15" i="2"/>
  <c r="Y15" i="2"/>
  <c r="W15" i="2"/>
  <c r="U15" i="2"/>
  <c r="S15" i="2"/>
  <c r="R15" i="2"/>
  <c r="P15" i="2"/>
  <c r="N15" i="2"/>
  <c r="L15" i="2"/>
  <c r="K15" i="2"/>
  <c r="I15" i="2"/>
  <c r="G15" i="2"/>
  <c r="E15" i="2"/>
  <c r="BV13" i="2"/>
  <c r="BT13" i="2"/>
  <c r="BR13" i="2"/>
  <c r="BP13" i="2"/>
  <c r="BO13" i="2"/>
  <c r="BM13" i="2"/>
  <c r="BK13" i="2"/>
  <c r="BI13" i="2"/>
  <c r="BH13" i="2"/>
  <c r="BF13" i="2"/>
  <c r="BD13" i="2"/>
  <c r="BB13" i="2"/>
  <c r="BA13" i="2"/>
  <c r="AY13" i="2"/>
  <c r="AW13" i="2"/>
  <c r="AU13" i="2"/>
  <c r="AT13" i="2"/>
  <c r="AR13" i="2"/>
  <c r="AP13" i="2"/>
  <c r="AN13" i="2"/>
  <c r="AM13" i="2"/>
  <c r="AK13" i="2"/>
  <c r="AI13" i="2"/>
  <c r="AG13" i="2"/>
  <c r="AF13" i="2"/>
  <c r="AD13" i="2"/>
  <c r="AB13" i="2"/>
  <c r="Z13" i="2"/>
  <c r="Y13" i="2"/>
  <c r="W13" i="2"/>
  <c r="U13" i="2"/>
  <c r="S13" i="2"/>
  <c r="R13" i="2"/>
  <c r="P13" i="2"/>
  <c r="N13" i="2"/>
  <c r="L13" i="2"/>
  <c r="K13" i="2"/>
  <c r="I13" i="2"/>
  <c r="G13" i="2"/>
  <c r="E13" i="2"/>
  <c r="BV11" i="2"/>
  <c r="BT11" i="2"/>
  <c r="BR11" i="2"/>
  <c r="BP11" i="2"/>
  <c r="BO11" i="2"/>
  <c r="BM11" i="2"/>
  <c r="BK11" i="2"/>
  <c r="BI11" i="2"/>
  <c r="BH11" i="2"/>
  <c r="BF11" i="2"/>
  <c r="BD11" i="2"/>
  <c r="BB11" i="2"/>
  <c r="BA11" i="2"/>
  <c r="AY11" i="2"/>
  <c r="AW11" i="2"/>
  <c r="AU11" i="2"/>
  <c r="AT11" i="2"/>
  <c r="AR11" i="2"/>
  <c r="AP11" i="2"/>
  <c r="AN11" i="2"/>
  <c r="AM11" i="2"/>
  <c r="AK11" i="2"/>
  <c r="AI11" i="2"/>
  <c r="AG11" i="2"/>
  <c r="AF11" i="2"/>
  <c r="AD11" i="2"/>
  <c r="AB11" i="2"/>
  <c r="Z11" i="2"/>
  <c r="Y11" i="2"/>
  <c r="W11" i="2"/>
  <c r="U11" i="2"/>
  <c r="S11" i="2"/>
  <c r="R11" i="2"/>
  <c r="P11" i="2"/>
  <c r="N11" i="2"/>
  <c r="L11" i="2"/>
  <c r="K11" i="2"/>
  <c r="I11" i="2"/>
  <c r="G11" i="2"/>
  <c r="E11" i="2"/>
  <c r="BV9" i="2"/>
  <c r="BT9" i="2"/>
  <c r="BR9" i="2"/>
  <c r="BP9" i="2"/>
  <c r="BO9" i="2"/>
  <c r="BM9" i="2"/>
  <c r="BK9" i="2"/>
  <c r="BI9" i="2"/>
  <c r="BH9" i="2"/>
  <c r="BF9" i="2"/>
  <c r="BD9" i="2"/>
  <c r="BB9" i="2"/>
  <c r="AY9" i="2"/>
  <c r="AW9" i="2"/>
  <c r="AU9" i="2"/>
  <c r="AT9" i="2"/>
  <c r="AR9" i="2"/>
  <c r="AP9" i="2"/>
  <c r="AN9" i="2"/>
  <c r="AM9" i="2"/>
  <c r="AK9" i="2"/>
  <c r="AI9" i="2"/>
  <c r="AG9" i="2"/>
  <c r="AF9" i="2"/>
  <c r="AD9" i="2"/>
  <c r="AB9" i="2"/>
  <c r="Z9" i="2"/>
  <c r="Y9" i="2"/>
  <c r="W9" i="2"/>
  <c r="U9" i="2"/>
  <c r="S9" i="2"/>
  <c r="R9" i="2"/>
  <c r="P9" i="2"/>
  <c r="N9" i="2"/>
  <c r="L9" i="2"/>
  <c r="K9" i="2"/>
  <c r="I9" i="2"/>
  <c r="G9" i="2"/>
  <c r="E9" i="2"/>
  <c r="BV7" i="2"/>
  <c r="BT7" i="2"/>
  <c r="BR7" i="2"/>
  <c r="BP7" i="2"/>
  <c r="BO7" i="2"/>
  <c r="BM7" i="2"/>
  <c r="BK7" i="2"/>
  <c r="BI7" i="2"/>
  <c r="BH7" i="2"/>
  <c r="BF7" i="2"/>
  <c r="BD7" i="2"/>
  <c r="BB7" i="2"/>
  <c r="AY7" i="2"/>
  <c r="AW7" i="2"/>
  <c r="AU7" i="2"/>
  <c r="AT7" i="2"/>
  <c r="AR7" i="2"/>
  <c r="AP7" i="2"/>
  <c r="AN7" i="2"/>
  <c r="AM7" i="2"/>
  <c r="AK7" i="2"/>
  <c r="AI7" i="2"/>
  <c r="AG7" i="2"/>
  <c r="AF7" i="2"/>
  <c r="AD7" i="2"/>
  <c r="AB7" i="2"/>
  <c r="Z7" i="2"/>
  <c r="Y7" i="2"/>
  <c r="W7" i="2"/>
  <c r="U7" i="2"/>
  <c r="S7" i="2"/>
  <c r="R7" i="2"/>
  <c r="P7" i="2"/>
  <c r="N7" i="2"/>
  <c r="L7" i="2"/>
  <c r="K7" i="2"/>
  <c r="I7" i="2"/>
  <c r="G7" i="2"/>
  <c r="E7" i="2"/>
  <c r="BV5" i="2"/>
  <c r="BT5" i="2"/>
  <c r="BR5" i="2"/>
  <c r="BP5" i="2"/>
  <c r="BO5" i="2"/>
  <c r="BM5" i="2"/>
  <c r="BK5" i="2"/>
  <c r="BI5" i="2"/>
  <c r="BH5" i="2"/>
  <c r="BF5" i="2"/>
  <c r="BD5" i="2"/>
  <c r="BB5" i="2"/>
  <c r="AY5" i="2"/>
  <c r="AW5" i="2"/>
  <c r="AU5" i="2"/>
  <c r="AT5" i="2"/>
  <c r="AR5" i="2"/>
  <c r="AP5" i="2"/>
  <c r="AN5" i="2"/>
  <c r="AM5" i="2"/>
  <c r="AK5" i="2"/>
  <c r="AI5" i="2"/>
  <c r="AG5" i="2"/>
  <c r="AF5" i="2"/>
  <c r="AD5" i="2"/>
  <c r="AB5" i="2"/>
  <c r="Z5" i="2"/>
  <c r="Y5" i="2"/>
  <c r="W5" i="2"/>
  <c r="U5" i="2"/>
  <c r="S5" i="2"/>
  <c r="R5" i="2"/>
  <c r="P5" i="2"/>
  <c r="N5" i="2"/>
  <c r="L5" i="2"/>
  <c r="K5" i="2"/>
  <c r="I5" i="2"/>
  <c r="G5" i="2"/>
  <c r="E5" i="2"/>
  <c r="BG40" i="11" l="1"/>
  <c r="AX78" i="11"/>
  <c r="AH78" i="11"/>
  <c r="R78" i="11"/>
  <c r="O78" i="11"/>
  <c r="N78" i="11"/>
  <c r="AV78" i="11"/>
  <c r="P78" i="11"/>
  <c r="AF78" i="11"/>
  <c r="AW78" i="11"/>
  <c r="X78" i="11"/>
  <c r="AT78" i="11"/>
  <c r="AY78" i="11"/>
  <c r="AI78" i="11"/>
  <c r="S78" i="11"/>
  <c r="AU78" i="11"/>
  <c r="AD78" i="11"/>
  <c r="BE123" i="2"/>
  <c r="AX123" i="2"/>
  <c r="F123" i="2"/>
  <c r="AH123" i="2"/>
  <c r="H123" i="2"/>
  <c r="AO123" i="2"/>
  <c r="BG131" i="2"/>
  <c r="AJ123" i="2"/>
  <c r="BJ123" i="2"/>
  <c r="AV127" i="2"/>
  <c r="AC123" i="2"/>
  <c r="BJ131" i="2"/>
  <c r="AE123" i="2"/>
  <c r="M131" i="2"/>
  <c r="BG127" i="2"/>
  <c r="AE127" i="2"/>
  <c r="AV123" i="2"/>
  <c r="AO131" i="2"/>
  <c r="BS123" i="2"/>
  <c r="BL131" i="2"/>
  <c r="F127" i="2"/>
  <c r="AV131" i="2"/>
  <c r="BE127" i="2"/>
  <c r="BN131" i="2"/>
  <c r="AH127" i="2"/>
  <c r="H127" i="2"/>
  <c r="AX119" i="2"/>
  <c r="V123" i="2"/>
  <c r="J131" i="2"/>
  <c r="BE131" i="2"/>
  <c r="F131" i="2"/>
  <c r="BC127" i="2"/>
  <c r="H131" i="2"/>
  <c r="BN127" i="2"/>
  <c r="BC131" i="2"/>
  <c r="AJ131" i="2"/>
  <c r="BJ127" i="2"/>
  <c r="AO127" i="2"/>
  <c r="AL131" i="2"/>
  <c r="AA131" i="2"/>
  <c r="BL127" i="2"/>
  <c r="AQ127" i="2"/>
  <c r="Q127" i="2"/>
  <c r="BC123" i="2"/>
  <c r="AQ131" i="2"/>
  <c r="X123" i="2"/>
  <c r="BU123" i="2"/>
  <c r="AX127" i="2"/>
  <c r="AC131" i="2"/>
  <c r="J123" i="2"/>
  <c r="BG123" i="2"/>
  <c r="T127" i="2"/>
  <c r="AJ127" i="2"/>
  <c r="BQ127" i="2"/>
  <c r="AA123" i="2"/>
  <c r="AQ123" i="2"/>
  <c r="O131" i="2"/>
  <c r="AE131" i="2"/>
  <c r="V127" i="2"/>
  <c r="AL127" i="2"/>
  <c r="BS127" i="2"/>
  <c r="M123" i="2"/>
  <c r="Q131" i="2"/>
  <c r="X127" i="2"/>
  <c r="BU127" i="2"/>
  <c r="AH131" i="2"/>
  <c r="AX131" i="2"/>
  <c r="O123" i="2"/>
  <c r="BL123" i="2"/>
  <c r="J127" i="2"/>
  <c r="T131" i="2"/>
  <c r="BQ131" i="2"/>
  <c r="AL123" i="2"/>
  <c r="Q123" i="2"/>
  <c r="BN123" i="2"/>
  <c r="AA127" i="2"/>
  <c r="V131" i="2"/>
  <c r="BS131" i="2"/>
  <c r="M127" i="2"/>
  <c r="AC127" i="2"/>
  <c r="T123" i="2"/>
  <c r="BQ123" i="2"/>
  <c r="X131" i="2"/>
  <c r="BU131" i="2"/>
  <c r="O127" i="2"/>
  <c r="AA119" i="2"/>
  <c r="BG119" i="2"/>
  <c r="AQ129" i="2"/>
  <c r="BE119" i="2"/>
  <c r="F119" i="2"/>
  <c r="J119" i="2"/>
  <c r="AV119" i="2"/>
  <c r="BJ119" i="2"/>
  <c r="BL119" i="2"/>
  <c r="BC119" i="2"/>
  <c r="AH119" i="2"/>
  <c r="AE119" i="2"/>
  <c r="AQ119" i="2"/>
  <c r="M119" i="2"/>
  <c r="AC119" i="2"/>
  <c r="O119" i="2"/>
  <c r="Q119" i="2"/>
  <c r="BN119" i="2"/>
  <c r="T119" i="2"/>
  <c r="AJ119" i="2"/>
  <c r="BQ119" i="2"/>
  <c r="V119" i="2"/>
  <c r="AL119" i="2"/>
  <c r="BS119" i="2"/>
  <c r="H119" i="2"/>
  <c r="X119" i="2"/>
  <c r="BU119" i="2"/>
  <c r="AO119" i="2"/>
  <c r="BC125" i="2"/>
  <c r="AV121" i="2"/>
  <c r="AO125" i="2"/>
  <c r="AQ125" i="2"/>
  <c r="AX125" i="2"/>
  <c r="AV125" i="2"/>
  <c r="AV129" i="2"/>
  <c r="AX117" i="2"/>
  <c r="AX121" i="2"/>
  <c r="AV117" i="2"/>
  <c r="AZ129" i="2"/>
  <c r="F129" i="2"/>
  <c r="AH125" i="2"/>
  <c r="AC117" i="2"/>
  <c r="AE125" i="2"/>
  <c r="F125" i="2"/>
  <c r="AH121" i="2"/>
  <c r="AJ129" i="2"/>
  <c r="AE121" i="2"/>
  <c r="F121" i="2"/>
  <c r="H129" i="2"/>
  <c r="AH117" i="2"/>
  <c r="AJ125" i="2"/>
  <c r="AE117" i="2"/>
  <c r="F117" i="2"/>
  <c r="H125" i="2"/>
  <c r="AO129" i="2"/>
  <c r="AJ121" i="2"/>
  <c r="AL129" i="2"/>
  <c r="M129" i="2"/>
  <c r="H121" i="2"/>
  <c r="J129" i="2"/>
  <c r="AC121" i="2"/>
  <c r="BJ129" i="2"/>
  <c r="BJ125" i="2"/>
  <c r="BJ121" i="2"/>
  <c r="BL129" i="2"/>
  <c r="BJ117" i="2"/>
  <c r="BL125" i="2"/>
  <c r="BL121" i="2"/>
  <c r="BN129" i="2"/>
  <c r="BC129" i="2"/>
  <c r="BG117" i="2"/>
  <c r="BC117" i="2"/>
  <c r="BG125" i="2"/>
  <c r="BC121" i="2"/>
  <c r="BG129" i="2"/>
  <c r="I130" i="2"/>
  <c r="G130" i="2"/>
  <c r="E130" i="2"/>
  <c r="I126" i="2"/>
  <c r="G126" i="2"/>
  <c r="E126" i="2"/>
  <c r="I122" i="2"/>
  <c r="G122" i="2"/>
  <c r="E122" i="2"/>
  <c r="I118" i="2"/>
  <c r="G118" i="2"/>
  <c r="E118" i="2"/>
  <c r="P130" i="2"/>
  <c r="N130" i="2"/>
  <c r="L130" i="2"/>
  <c r="P126" i="2"/>
  <c r="N126" i="2"/>
  <c r="L126" i="2"/>
  <c r="P122" i="2"/>
  <c r="N122" i="2"/>
  <c r="L122" i="2"/>
  <c r="P118" i="2"/>
  <c r="N118" i="2"/>
  <c r="L118" i="2"/>
  <c r="W130" i="2"/>
  <c r="U130" i="2"/>
  <c r="S130" i="2"/>
  <c r="W126" i="2"/>
  <c r="U126" i="2"/>
  <c r="S126" i="2"/>
  <c r="W122" i="2"/>
  <c r="U122" i="2"/>
  <c r="S122" i="2"/>
  <c r="W118" i="2"/>
  <c r="U118" i="2"/>
  <c r="S118" i="2"/>
  <c r="AD130" i="2"/>
  <c r="AB130" i="2"/>
  <c r="Z130" i="2"/>
  <c r="AD126" i="2"/>
  <c r="AB126" i="2"/>
  <c r="Z126" i="2"/>
  <c r="AD122" i="2"/>
  <c r="AB122" i="2"/>
  <c r="Z122" i="2"/>
  <c r="AD118" i="2"/>
  <c r="AB118" i="2"/>
  <c r="Z118" i="2"/>
  <c r="AK130" i="2"/>
  <c r="AI130" i="2"/>
  <c r="AG130" i="2"/>
  <c r="AK126" i="2"/>
  <c r="AI126" i="2"/>
  <c r="AG126" i="2"/>
  <c r="AK122" i="2"/>
  <c r="AI122" i="2"/>
  <c r="AG122" i="2"/>
  <c r="AK118" i="2"/>
  <c r="AI118" i="2"/>
  <c r="AG118" i="2"/>
  <c r="AR122" i="2"/>
  <c r="BV132" i="2"/>
  <c r="BT132" i="2"/>
  <c r="BR132" i="2"/>
  <c r="BP132" i="2"/>
  <c r="BO132" i="2"/>
  <c r="BM132" i="2"/>
  <c r="BK132" i="2"/>
  <c r="BI132" i="2"/>
  <c r="BH132" i="2"/>
  <c r="BF132" i="2"/>
  <c r="BD132" i="2"/>
  <c r="BB132" i="2"/>
  <c r="AY132" i="2"/>
  <c r="AW132" i="2"/>
  <c r="AU132" i="2"/>
  <c r="AR132" i="2"/>
  <c r="AP132" i="2"/>
  <c r="AN132" i="2"/>
  <c r="AM132" i="2"/>
  <c r="AK132" i="2"/>
  <c r="AI132" i="2"/>
  <c r="AG132" i="2"/>
  <c r="AF132" i="2"/>
  <c r="AD132" i="2"/>
  <c r="AB132" i="2"/>
  <c r="Z132" i="2"/>
  <c r="W132" i="2"/>
  <c r="U132" i="2"/>
  <c r="S132" i="2"/>
  <c r="R132" i="2"/>
  <c r="P132" i="2"/>
  <c r="N132" i="2"/>
  <c r="L132" i="2"/>
  <c r="K132" i="2"/>
  <c r="I132" i="2"/>
  <c r="G132" i="2"/>
  <c r="E132" i="2"/>
  <c r="D132" i="2"/>
  <c r="Y132" i="2"/>
  <c r="BT130" i="2"/>
  <c r="BR130" i="2"/>
  <c r="BP130" i="2"/>
  <c r="BM130" i="2"/>
  <c r="BK130" i="2"/>
  <c r="BI130" i="2"/>
  <c r="AR130" i="2"/>
  <c r="AP130" i="2"/>
  <c r="AN130" i="2"/>
  <c r="BT126" i="2"/>
  <c r="BR126" i="2"/>
  <c r="BP126" i="2"/>
  <c r="BM126" i="2"/>
  <c r="BK126" i="2"/>
  <c r="BI126" i="2"/>
  <c r="AR126" i="2"/>
  <c r="AP126" i="2"/>
  <c r="AN126" i="2"/>
  <c r="BT122" i="2"/>
  <c r="BR122" i="2"/>
  <c r="BP122" i="2"/>
  <c r="BM122" i="2"/>
  <c r="BK122" i="2"/>
  <c r="BI122" i="2"/>
  <c r="AP122" i="2"/>
  <c r="AN122" i="2"/>
  <c r="BT118" i="2"/>
  <c r="BR118" i="2"/>
  <c r="BP118" i="2"/>
  <c r="BM118" i="2"/>
  <c r="BK118" i="2"/>
  <c r="BI118" i="2"/>
  <c r="AR118" i="2"/>
  <c r="AP118" i="2"/>
  <c r="AN118" i="2"/>
  <c r="BG41" i="11" l="1"/>
  <c r="BG192" i="11"/>
  <c r="Z108" i="2"/>
  <c r="U110" i="2"/>
  <c r="P112" i="2"/>
  <c r="U108" i="2"/>
  <c r="BP108" i="2"/>
  <c r="AD106" i="2"/>
  <c r="AR106" i="2"/>
  <c r="AF122" i="2"/>
  <c r="AF108" i="2"/>
  <c r="BV122" i="2"/>
  <c r="BV108" i="2"/>
  <c r="BO126" i="2"/>
  <c r="BO110" i="2"/>
  <c r="BF112" i="2"/>
  <c r="BF130" i="2"/>
  <c r="L133" i="2"/>
  <c r="AP133" i="2"/>
  <c r="BR133" i="2"/>
  <c r="AU118" i="2"/>
  <c r="AU106" i="2"/>
  <c r="AB108" i="2"/>
  <c r="W110" i="2"/>
  <c r="E106" i="2"/>
  <c r="Z106" i="2"/>
  <c r="S110" i="2"/>
  <c r="BP110" i="2"/>
  <c r="BH130" i="2"/>
  <c r="BH112" i="2"/>
  <c r="N133" i="2"/>
  <c r="AR133" i="2"/>
  <c r="BT133" i="2"/>
  <c r="AW118" i="2"/>
  <c r="AW106" i="2"/>
  <c r="AD108" i="2"/>
  <c r="S112" i="2"/>
  <c r="G106" i="2"/>
  <c r="BK133" i="2"/>
  <c r="AB106" i="2"/>
  <c r="AM133" i="2"/>
  <c r="BD130" i="2"/>
  <c r="BD112" i="2"/>
  <c r="D118" i="2"/>
  <c r="D106" i="2"/>
  <c r="BB118" i="2"/>
  <c r="BB106" i="2"/>
  <c r="AN108" i="2"/>
  <c r="Y110" i="2"/>
  <c r="Y126" i="2"/>
  <c r="BR110" i="2"/>
  <c r="BI112" i="2"/>
  <c r="P133" i="2"/>
  <c r="BV133" i="2"/>
  <c r="AY118" i="2"/>
  <c r="AY106" i="2"/>
  <c r="Z110" i="2"/>
  <c r="U112" i="2"/>
  <c r="I106" i="2"/>
  <c r="BH110" i="2"/>
  <c r="BH126" i="2"/>
  <c r="N112" i="2"/>
  <c r="Y122" i="2"/>
  <c r="Y108" i="2"/>
  <c r="D122" i="2"/>
  <c r="D108" i="2"/>
  <c r="BD106" i="2"/>
  <c r="BD118" i="2"/>
  <c r="AP108" i="2"/>
  <c r="AF126" i="2"/>
  <c r="AF110" i="2"/>
  <c r="BT110" i="2"/>
  <c r="BK112" i="2"/>
  <c r="R133" i="2"/>
  <c r="AU133" i="2"/>
  <c r="AR108" i="2"/>
  <c r="AU122" i="2"/>
  <c r="AU108" i="2"/>
  <c r="AB110" i="2"/>
  <c r="W112" i="2"/>
  <c r="E108" i="2"/>
  <c r="AK133" i="2"/>
  <c r="I133" i="2"/>
  <c r="BM110" i="2"/>
  <c r="BF106" i="2"/>
  <c r="BF118" i="2"/>
  <c r="AM110" i="2"/>
  <c r="AM126" i="2"/>
  <c r="BV126" i="2"/>
  <c r="BV110" i="2"/>
  <c r="BM112" i="2"/>
  <c r="S133" i="2"/>
  <c r="AW133" i="2"/>
  <c r="AG106" i="2"/>
  <c r="AW122" i="2"/>
  <c r="AW108" i="2"/>
  <c r="AD110" i="2"/>
  <c r="L106" i="2"/>
  <c r="G108" i="2"/>
  <c r="AK110" i="2"/>
  <c r="BV106" i="2"/>
  <c r="BV118" i="2"/>
  <c r="AG112" i="2"/>
  <c r="BB112" i="2"/>
  <c r="BB130" i="2"/>
  <c r="AP106" i="2"/>
  <c r="BH106" i="2"/>
  <c r="BH118" i="2"/>
  <c r="U133" i="2"/>
  <c r="AY133" i="2"/>
  <c r="AI106" i="2"/>
  <c r="AY122" i="2"/>
  <c r="AY108" i="2"/>
  <c r="Z112" i="2"/>
  <c r="N106" i="2"/>
  <c r="I108" i="2"/>
  <c r="AT112" i="2"/>
  <c r="G133" i="2"/>
  <c r="AP110" i="2"/>
  <c r="AU110" i="2"/>
  <c r="AU126" i="2"/>
  <c r="AB112" i="2"/>
  <c r="P106" i="2"/>
  <c r="E110" i="2"/>
  <c r="BT106" i="2"/>
  <c r="BM133" i="2"/>
  <c r="BK110" i="2"/>
  <c r="BP133" i="2"/>
  <c r="AM108" i="2"/>
  <c r="AM122" i="2"/>
  <c r="K108" i="2"/>
  <c r="K122" i="2"/>
  <c r="BK106" i="2"/>
  <c r="BF108" i="2"/>
  <c r="BF122" i="2"/>
  <c r="AR110" i="2"/>
  <c r="AF130" i="2"/>
  <c r="AF112" i="2"/>
  <c r="BR112" i="2"/>
  <c r="Z133" i="2"/>
  <c r="BB133" i="2"/>
  <c r="AG108" i="2"/>
  <c r="AW110" i="2"/>
  <c r="AW126" i="2"/>
  <c r="AD112" i="2"/>
  <c r="L108" i="2"/>
  <c r="G110" i="2"/>
  <c r="E133" i="2"/>
  <c r="W108" i="2"/>
  <c r="AN106" i="2"/>
  <c r="AI112" i="2"/>
  <c r="K133" i="2"/>
  <c r="AT122" i="2"/>
  <c r="AT108" i="2"/>
  <c r="W133" i="2"/>
  <c r="K110" i="2"/>
  <c r="K126" i="2"/>
  <c r="BM106" i="2"/>
  <c r="BH108" i="2"/>
  <c r="BH122" i="2"/>
  <c r="AT110" i="2"/>
  <c r="AM112" i="2"/>
  <c r="AM130" i="2"/>
  <c r="BT112" i="2"/>
  <c r="AB133" i="2"/>
  <c r="BD133" i="2"/>
  <c r="AI108" i="2"/>
  <c r="AY126" i="2"/>
  <c r="AY110" i="2"/>
  <c r="S106" i="2"/>
  <c r="N108" i="2"/>
  <c r="I110" i="2"/>
  <c r="AI133" i="2"/>
  <c r="BI110" i="2"/>
  <c r="BO133" i="2"/>
  <c r="BT108" i="2"/>
  <c r="AK106" i="2"/>
  <c r="K112" i="2"/>
  <c r="K130" i="2"/>
  <c r="BO106" i="2"/>
  <c r="BO118" i="2"/>
  <c r="BI108" i="2"/>
  <c r="BB126" i="2"/>
  <c r="BB110" i="2"/>
  <c r="AN112" i="2"/>
  <c r="BV130" i="2"/>
  <c r="BV112" i="2"/>
  <c r="AD133" i="2"/>
  <c r="BF133" i="2"/>
  <c r="AK108" i="2"/>
  <c r="AU130" i="2"/>
  <c r="AU112" i="2"/>
  <c r="U106" i="2"/>
  <c r="P108" i="2"/>
  <c r="E112" i="2"/>
  <c r="BO122" i="2"/>
  <c r="BO108" i="2"/>
  <c r="L112" i="2"/>
  <c r="BR108" i="2"/>
  <c r="AN133" i="2"/>
  <c r="R126" i="2"/>
  <c r="R110" i="2"/>
  <c r="D126" i="2"/>
  <c r="D110" i="2"/>
  <c r="D112" i="2"/>
  <c r="D130" i="2"/>
  <c r="AN110" i="2"/>
  <c r="BO130" i="2"/>
  <c r="BO112" i="2"/>
  <c r="K106" i="2"/>
  <c r="K118" i="2"/>
  <c r="BD122" i="2"/>
  <c r="BD108" i="2"/>
  <c r="Y112" i="2"/>
  <c r="Y130" i="2"/>
  <c r="R118" i="2"/>
  <c r="R106" i="2"/>
  <c r="BP106" i="2"/>
  <c r="BK108" i="2"/>
  <c r="BD126" i="2"/>
  <c r="BD110" i="2"/>
  <c r="AP112" i="2"/>
  <c r="Y133" i="2"/>
  <c r="AF133" i="2"/>
  <c r="BH133" i="2"/>
  <c r="AG110" i="2"/>
  <c r="AW130" i="2"/>
  <c r="AW112" i="2"/>
  <c r="W106" i="2"/>
  <c r="L110" i="2"/>
  <c r="G112" i="2"/>
  <c r="AF118" i="2"/>
  <c r="AF106" i="2"/>
  <c r="P110" i="2"/>
  <c r="AM106" i="2"/>
  <c r="AM118" i="2"/>
  <c r="BA112" i="2"/>
  <c r="BA130" i="2"/>
  <c r="R122" i="2"/>
  <c r="R108" i="2"/>
  <c r="AK112" i="2"/>
  <c r="AT106" i="2"/>
  <c r="AT118" i="2"/>
  <c r="BB122" i="2"/>
  <c r="BB108" i="2"/>
  <c r="R130" i="2"/>
  <c r="R112" i="2"/>
  <c r="BI106" i="2"/>
  <c r="BP112" i="2"/>
  <c r="Y106" i="2"/>
  <c r="Y118" i="2"/>
  <c r="BR106" i="2"/>
  <c r="BM108" i="2"/>
  <c r="BF126" i="2"/>
  <c r="BF110" i="2"/>
  <c r="AR112" i="2"/>
  <c r="D133" i="2"/>
  <c r="AG133" i="2"/>
  <c r="BI133" i="2"/>
  <c r="AI110" i="2"/>
  <c r="AY130" i="2"/>
  <c r="AY112" i="2"/>
  <c r="S108" i="2"/>
  <c r="N110" i="2"/>
  <c r="I112" i="2"/>
  <c r="BU132" i="2"/>
  <c r="AL132" i="2"/>
  <c r="BG132" i="2"/>
  <c r="X132" i="2"/>
  <c r="J132" i="2"/>
  <c r="AE132" i="2"/>
  <c r="Q132" i="2"/>
  <c r="BN132" i="2"/>
  <c r="E113" i="2"/>
  <c r="E114" i="2" s="1"/>
  <c r="AI113" i="2"/>
  <c r="AI114" i="2" s="1"/>
  <c r="AK113" i="2"/>
  <c r="AK114" i="2" s="1"/>
  <c r="BO113" i="2"/>
  <c r="BO114" i="2" s="1"/>
  <c r="BP113" i="2"/>
  <c r="BP114" i="2" s="1"/>
  <c r="R113" i="2"/>
  <c r="R114" i="2" s="1"/>
  <c r="D113" i="2"/>
  <c r="D114" i="2" s="1"/>
  <c r="L113" i="2"/>
  <c r="L114" i="2" s="1"/>
  <c r="S113" i="2"/>
  <c r="S114" i="2" s="1"/>
  <c r="AB113" i="2"/>
  <c r="AB114" i="2" s="1"/>
  <c r="U113" i="2"/>
  <c r="U114" i="2" s="1"/>
  <c r="AW113" i="2"/>
  <c r="BH113" i="2"/>
  <c r="BH114" i="2" s="1"/>
  <c r="AY113" i="2"/>
  <c r="AY134" i="2" s="1"/>
  <c r="BI113" i="2"/>
  <c r="BI114" i="2" s="1"/>
  <c r="BF113" i="2"/>
  <c r="AD113" i="2"/>
  <c r="AD114" i="2" s="1"/>
  <c r="N113" i="2"/>
  <c r="N114" i="2" s="1"/>
  <c r="AT113" i="2"/>
  <c r="AR113" i="2"/>
  <c r="AU113" i="2"/>
  <c r="BK113" i="2"/>
  <c r="BK114" i="2" s="1"/>
  <c r="P113" i="2"/>
  <c r="P114" i="2" s="1"/>
  <c r="AF113" i="2"/>
  <c r="AG113" i="2"/>
  <c r="AG114" i="2" s="1"/>
  <c r="BM113" i="2"/>
  <c r="BM114" i="2" s="1"/>
  <c r="K113" i="2"/>
  <c r="K114" i="2" s="1"/>
  <c r="BB113" i="2"/>
  <c r="BR113" i="2"/>
  <c r="BR114" i="2" s="1"/>
  <c r="G113" i="2"/>
  <c r="G114" i="2" s="1"/>
  <c r="W113" i="2"/>
  <c r="W114" i="2" s="1"/>
  <c r="AM113" i="2"/>
  <c r="AN113" i="2"/>
  <c r="BD113" i="2"/>
  <c r="BT113" i="2"/>
  <c r="BT114" i="2" s="1"/>
  <c r="I113" i="2"/>
  <c r="I114" i="2" s="1"/>
  <c r="Y113" i="2"/>
  <c r="Y134" i="2" s="1"/>
  <c r="Z113" i="2"/>
  <c r="Z114" i="2" s="1"/>
  <c r="AP113" i="2"/>
  <c r="BV113" i="2"/>
  <c r="BV114" i="2" s="1"/>
  <c r="BG42" i="11" l="1"/>
  <c r="BG48" i="11"/>
  <c r="BG47" i="11"/>
  <c r="BG54" i="11"/>
  <c r="BG55" i="11"/>
  <c r="BR134" i="2"/>
  <c r="D134" i="2"/>
  <c r="AP114" i="2"/>
  <c r="BF114" i="2"/>
  <c r="AP134" i="2"/>
  <c r="AK134" i="2"/>
  <c r="AC132" i="2"/>
  <c r="AD134" i="2"/>
  <c r="AF114" i="2"/>
  <c r="AU114" i="2"/>
  <c r="Z134" i="2"/>
  <c r="AB134" i="2"/>
  <c r="AW114" i="2"/>
  <c r="AN114" i="2"/>
  <c r="AR114" i="2"/>
  <c r="AI134" i="2"/>
  <c r="BM134" i="2"/>
  <c r="W134" i="2"/>
  <c r="L134" i="2"/>
  <c r="BH134" i="2"/>
  <c r="AU134" i="2"/>
  <c r="AF134" i="2"/>
  <c r="I134" i="2"/>
  <c r="AW134" i="2"/>
  <c r="BV134" i="2"/>
  <c r="BU133" i="2"/>
  <c r="R134" i="2"/>
  <c r="AT114" i="2"/>
  <c r="BT134" i="2"/>
  <c r="BE129" i="2"/>
  <c r="S134" i="2"/>
  <c r="P134" i="2"/>
  <c r="AR134" i="2"/>
  <c r="BD114" i="2"/>
  <c r="AM114" i="2"/>
  <c r="AE133" i="2"/>
  <c r="K134" i="2"/>
  <c r="U134" i="2"/>
  <c r="AM134" i="2"/>
  <c r="G134" i="2"/>
  <c r="N134" i="2"/>
  <c r="E134" i="2"/>
  <c r="AC133" i="2"/>
  <c r="BB114" i="2"/>
  <c r="BI134" i="2"/>
  <c r="BO134" i="2"/>
  <c r="BK134" i="2"/>
  <c r="Q133" i="2"/>
  <c r="J133" i="2"/>
  <c r="AN134" i="2"/>
  <c r="BE125" i="2"/>
  <c r="BE121" i="2"/>
  <c r="BN133" i="2"/>
  <c r="X133" i="2"/>
  <c r="BE117" i="2"/>
  <c r="BG133" i="2"/>
  <c r="Y114" i="2"/>
  <c r="AY114" i="2"/>
  <c r="AL133" i="2"/>
  <c r="AG134" i="2"/>
  <c r="BF134" i="2"/>
  <c r="BD134" i="2"/>
  <c r="BB134" i="2"/>
  <c r="BP134" i="2"/>
  <c r="V132" i="2"/>
  <c r="BE132" i="2"/>
  <c r="BS132" i="2"/>
  <c r="O132" i="2"/>
  <c r="BL132" i="2"/>
  <c r="AJ132" i="2"/>
  <c r="AQ132" i="2"/>
  <c r="H132" i="2"/>
  <c r="AX132" i="2"/>
  <c r="BG44" i="11" l="1"/>
  <c r="BG51" i="11" s="1"/>
  <c r="BG50" i="11"/>
  <c r="BG49" i="11"/>
  <c r="AA132" i="2"/>
  <c r="AA133" i="2" s="1"/>
  <c r="V133" i="2"/>
  <c r="BS133" i="2"/>
  <c r="BE133" i="2"/>
  <c r="AX133" i="2"/>
  <c r="H133" i="2"/>
  <c r="AQ133" i="2"/>
  <c r="O133" i="2"/>
  <c r="AJ133" i="2"/>
  <c r="BL133" i="2"/>
  <c r="BJ132" i="2"/>
  <c r="BC132" i="2"/>
  <c r="BQ132" i="2"/>
  <c r="F132" i="2"/>
  <c r="T132" i="2"/>
  <c r="M132" i="2"/>
  <c r="AV132" i="2"/>
  <c r="AH132" i="2"/>
  <c r="AO132" i="2"/>
  <c r="F133" i="2" l="1"/>
  <c r="BQ133" i="2"/>
  <c r="BC133" i="2"/>
  <c r="AO133" i="2"/>
  <c r="AH133" i="2"/>
  <c r="AV133" i="2"/>
  <c r="M133" i="2"/>
  <c r="BJ133" i="2"/>
  <c r="T133" i="2"/>
  <c r="BA32" i="11"/>
  <c r="AZ32" i="11"/>
  <c r="AY32" i="11"/>
  <c r="AX32" i="11"/>
  <c r="AW32" i="11"/>
  <c r="AV32" i="11"/>
  <c r="AU32" i="11"/>
  <c r="AT32" i="11"/>
  <c r="AS32" i="11"/>
  <c r="AR32" i="11"/>
  <c r="AQ32" i="11"/>
  <c r="AP32" i="11"/>
  <c r="AO32" i="11"/>
  <c r="AN32" i="11"/>
  <c r="AM32" i="11"/>
  <c r="AL32" i="11"/>
  <c r="AK32" i="11"/>
  <c r="AJ32" i="11"/>
  <c r="AI32" i="11"/>
  <c r="AH32" i="11"/>
  <c r="AG32" i="11"/>
  <c r="AF32" i="11"/>
  <c r="AE32" i="11"/>
  <c r="AD32" i="11"/>
  <c r="AC32" i="11"/>
  <c r="AB32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BA187" i="11"/>
  <c r="BA188" i="11" s="1"/>
  <c r="AZ187" i="11"/>
  <c r="AZ188" i="11" s="1"/>
  <c r="AY187" i="11"/>
  <c r="AY188" i="11" s="1"/>
  <c r="AX187" i="11"/>
  <c r="AX188" i="11" s="1"/>
  <c r="AW187" i="11"/>
  <c r="AW188" i="11" s="1"/>
  <c r="AV187" i="11"/>
  <c r="AV188" i="11" s="1"/>
  <c r="AU187" i="11"/>
  <c r="AU188" i="11" s="1"/>
  <c r="AT187" i="11"/>
  <c r="AT188" i="11" s="1"/>
  <c r="AS187" i="11"/>
  <c r="AS188" i="11" s="1"/>
  <c r="AR187" i="11"/>
  <c r="AR188" i="11" s="1"/>
  <c r="AQ187" i="11"/>
  <c r="AQ188" i="11" s="1"/>
  <c r="AP187" i="11"/>
  <c r="AP188" i="11" s="1"/>
  <c r="AO187" i="11"/>
  <c r="AO188" i="11" s="1"/>
  <c r="AN187" i="11"/>
  <c r="AN188" i="11" s="1"/>
  <c r="AM187" i="11"/>
  <c r="AM188" i="11" s="1"/>
  <c r="AL187" i="11"/>
  <c r="AL188" i="11" s="1"/>
  <c r="AK187" i="11"/>
  <c r="AK188" i="11" s="1"/>
  <c r="AJ187" i="11"/>
  <c r="AJ188" i="11" s="1"/>
  <c r="AI187" i="11"/>
  <c r="AI188" i="11" s="1"/>
  <c r="AH187" i="11"/>
  <c r="AH188" i="11" s="1"/>
  <c r="AG187" i="11"/>
  <c r="AG188" i="11" s="1"/>
  <c r="AF187" i="11"/>
  <c r="AF188" i="11" s="1"/>
  <c r="AE187" i="11"/>
  <c r="AE188" i="11" s="1"/>
  <c r="AD187" i="11"/>
  <c r="AD188" i="11" s="1"/>
  <c r="AC187" i="11"/>
  <c r="AC188" i="11" s="1"/>
  <c r="AB187" i="11"/>
  <c r="AB188" i="11" s="1"/>
  <c r="AA187" i="11"/>
  <c r="AA188" i="11" s="1"/>
  <c r="Z187" i="11"/>
  <c r="Z188" i="11" s="1"/>
  <c r="Y187" i="11"/>
  <c r="Y188" i="11" s="1"/>
  <c r="X187" i="11"/>
  <c r="X188" i="11" s="1"/>
  <c r="W187" i="11"/>
  <c r="W188" i="11" s="1"/>
  <c r="V187" i="11"/>
  <c r="V188" i="11" s="1"/>
  <c r="U187" i="11"/>
  <c r="U188" i="11" s="1"/>
  <c r="T187" i="11"/>
  <c r="T188" i="11" s="1"/>
  <c r="S187" i="11"/>
  <c r="S188" i="11" s="1"/>
  <c r="R187" i="11"/>
  <c r="R188" i="11" s="1"/>
  <c r="Q187" i="11"/>
  <c r="Q188" i="11" s="1"/>
  <c r="P187" i="11"/>
  <c r="P188" i="11" s="1"/>
  <c r="O187" i="11"/>
  <c r="O188" i="11" s="1"/>
  <c r="N187" i="11"/>
  <c r="N188" i="11" s="1"/>
  <c r="M187" i="11"/>
  <c r="M188" i="11" s="1"/>
  <c r="L187" i="11"/>
  <c r="L188" i="11" s="1"/>
  <c r="K187" i="11"/>
  <c r="K188" i="11" s="1"/>
  <c r="J187" i="11"/>
  <c r="J188" i="11" s="1"/>
  <c r="I187" i="11"/>
  <c r="I188" i="11" s="1"/>
  <c r="H187" i="11"/>
  <c r="H188" i="11" s="1"/>
  <c r="G187" i="11"/>
  <c r="G188" i="11" s="1"/>
  <c r="F187" i="11"/>
  <c r="F188" i="11" s="1"/>
  <c r="E187" i="11"/>
  <c r="E188" i="11" s="1"/>
  <c r="D187" i="11"/>
  <c r="D188" i="11" s="1"/>
  <c r="BV173" i="11"/>
  <c r="BU173" i="11"/>
  <c r="BS173" i="11"/>
  <c r="BQ173" i="11"/>
  <c r="BP173" i="11"/>
  <c r="BO173" i="11"/>
  <c r="BN173" i="11"/>
  <c r="BL173" i="11"/>
  <c r="BJ173" i="11"/>
  <c r="BI173" i="11"/>
  <c r="BH173" i="11"/>
  <c r="BA40" i="11"/>
  <c r="AZ40" i="11"/>
  <c r="AY40" i="11"/>
  <c r="AX40" i="11"/>
  <c r="AW40" i="11"/>
  <c r="AV40" i="11"/>
  <c r="AU40" i="11"/>
  <c r="AT40" i="11"/>
  <c r="AS40" i="11"/>
  <c r="AR40" i="11"/>
  <c r="AQ40" i="11"/>
  <c r="AP40" i="11"/>
  <c r="AO40" i="11"/>
  <c r="AN40" i="11"/>
  <c r="AM40" i="11"/>
  <c r="AL40" i="11"/>
  <c r="AK40" i="11"/>
  <c r="AJ40" i="11"/>
  <c r="AI40" i="11"/>
  <c r="AH40" i="11"/>
  <c r="AG40" i="11"/>
  <c r="AF40" i="11"/>
  <c r="AE40" i="11"/>
  <c r="AD40" i="11"/>
  <c r="AC40" i="11"/>
  <c r="AB40" i="11"/>
  <c r="AA40" i="11"/>
  <c r="Z40" i="11"/>
  <c r="Y40" i="11"/>
  <c r="X40" i="11"/>
  <c r="W40" i="11"/>
  <c r="V40" i="11"/>
  <c r="U40" i="11"/>
  <c r="T40" i="11"/>
  <c r="S40" i="11"/>
  <c r="R40" i="11"/>
  <c r="Q40" i="11"/>
  <c r="P40" i="11"/>
  <c r="O40" i="11"/>
  <c r="N40" i="11"/>
  <c r="M40" i="11"/>
  <c r="L40" i="11"/>
  <c r="K40" i="11"/>
  <c r="J40" i="11"/>
  <c r="I40" i="11"/>
  <c r="H40" i="11"/>
  <c r="G40" i="11"/>
  <c r="F40" i="11"/>
  <c r="E40" i="11"/>
  <c r="D40" i="11"/>
  <c r="BA37" i="11"/>
  <c r="AZ37" i="11"/>
  <c r="AY37" i="11"/>
  <c r="AX37" i="11"/>
  <c r="AW37" i="11"/>
  <c r="AV37" i="11"/>
  <c r="AU37" i="11"/>
  <c r="AT37" i="11"/>
  <c r="AS37" i="11"/>
  <c r="AR37" i="11"/>
  <c r="AQ37" i="11"/>
  <c r="AP37" i="11"/>
  <c r="AO37" i="11"/>
  <c r="AN37" i="11"/>
  <c r="AM37" i="11"/>
  <c r="AL37" i="11"/>
  <c r="AK37" i="11"/>
  <c r="AJ37" i="11"/>
  <c r="AI37" i="11"/>
  <c r="AH37" i="11"/>
  <c r="AG37" i="11"/>
  <c r="AF37" i="11"/>
  <c r="AE37" i="11"/>
  <c r="AD37" i="11"/>
  <c r="AC37" i="11"/>
  <c r="AB37" i="11"/>
  <c r="AA37" i="11"/>
  <c r="Z37" i="11"/>
  <c r="Y37" i="11"/>
  <c r="X37" i="11"/>
  <c r="W37" i="11"/>
  <c r="V37" i="11"/>
  <c r="U37" i="11"/>
  <c r="T37" i="11"/>
  <c r="S37" i="11"/>
  <c r="R37" i="11"/>
  <c r="Q37" i="11"/>
  <c r="P37" i="11"/>
  <c r="O37" i="11"/>
  <c r="N37" i="11"/>
  <c r="M37" i="11"/>
  <c r="L37" i="11"/>
  <c r="K37" i="11"/>
  <c r="J37" i="11"/>
  <c r="I37" i="11"/>
  <c r="H37" i="11"/>
  <c r="G37" i="11"/>
  <c r="F37" i="11"/>
  <c r="E37" i="11"/>
  <c r="D37" i="11"/>
  <c r="AD103" i="4" l="1"/>
  <c r="AB103" i="4"/>
  <c r="Z103" i="4"/>
  <c r="AD102" i="4"/>
  <c r="AB102" i="4"/>
  <c r="Z102" i="4"/>
  <c r="AD101" i="4"/>
  <c r="AD109" i="4" s="1"/>
  <c r="AB101" i="4"/>
  <c r="AB109" i="4" s="1"/>
  <c r="Z101" i="4"/>
  <c r="Z109" i="4" s="1"/>
  <c r="AD99" i="4"/>
  <c r="AB99" i="4"/>
  <c r="Z99" i="4"/>
  <c r="AD98" i="4"/>
  <c r="AB98" i="4"/>
  <c r="Z98" i="4"/>
  <c r="AE95" i="4"/>
  <c r="AD95" i="4"/>
  <c r="AC95" i="4"/>
  <c r="AB95" i="4"/>
  <c r="AA95" i="4"/>
  <c r="Z95" i="4"/>
  <c r="AE91" i="4"/>
  <c r="AE99" i="4" s="1"/>
  <c r="AC91" i="4"/>
  <c r="AC99" i="4" s="1"/>
  <c r="AA91" i="4"/>
  <c r="AA99" i="4" s="1"/>
  <c r="AE90" i="4"/>
  <c r="AE98" i="4" s="1"/>
  <c r="AC90" i="4"/>
  <c r="AC98" i="4" s="1"/>
  <c r="AA90" i="4"/>
  <c r="AA98" i="4" s="1"/>
  <c r="AE79" i="4"/>
  <c r="AC79" i="4"/>
  <c r="AA79" i="4"/>
  <c r="AE78" i="4"/>
  <c r="AC78" i="4"/>
  <c r="AA78" i="4"/>
  <c r="AE77" i="4"/>
  <c r="AC77" i="4"/>
  <c r="AA77" i="4"/>
  <c r="AD75" i="4"/>
  <c r="AE73" i="4"/>
  <c r="AC73" i="4"/>
  <c r="AA73" i="4"/>
  <c r="AE72" i="4"/>
  <c r="AC72" i="4"/>
  <c r="AA72" i="4"/>
  <c r="AE65" i="4"/>
  <c r="AC65" i="4"/>
  <c r="AA65" i="4"/>
  <c r="AD64" i="4"/>
  <c r="AD66" i="4" s="1"/>
  <c r="AB64" i="4"/>
  <c r="AB66" i="4" s="1"/>
  <c r="Z64" i="4"/>
  <c r="Z66" i="4" s="1"/>
  <c r="AE63" i="4"/>
  <c r="AC63" i="4"/>
  <c r="AA63" i="4"/>
  <c r="AE62" i="4"/>
  <c r="AC62" i="4"/>
  <c r="AA62" i="4"/>
  <c r="AE61" i="4"/>
  <c r="AC61" i="4"/>
  <c r="AA61" i="4"/>
  <c r="AE60" i="4"/>
  <c r="AC60" i="4"/>
  <c r="AA60" i="4"/>
  <c r="AE59" i="4"/>
  <c r="AC59" i="4"/>
  <c r="AA59" i="4"/>
  <c r="AE58" i="4"/>
  <c r="AE103" i="4" s="1"/>
  <c r="AC58" i="4"/>
  <c r="AC103" i="4" s="1"/>
  <c r="AA58" i="4"/>
  <c r="AA103" i="4" s="1"/>
  <c r="AE57" i="4"/>
  <c r="AC57" i="4"/>
  <c r="AA57" i="4"/>
  <c r="AE56" i="4"/>
  <c r="AC56" i="4"/>
  <c r="AA56" i="4"/>
  <c r="AE55" i="4"/>
  <c r="AC55" i="4"/>
  <c r="AA55" i="4"/>
  <c r="AE54" i="4"/>
  <c r="AC54" i="4"/>
  <c r="AA54" i="4"/>
  <c r="AE52" i="4"/>
  <c r="AC52" i="4"/>
  <c r="AA52" i="4"/>
  <c r="AE51" i="4"/>
  <c r="AC51" i="4"/>
  <c r="AA51" i="4"/>
  <c r="AE50" i="4"/>
  <c r="AE102" i="4" s="1"/>
  <c r="AC50" i="4"/>
  <c r="AC102" i="4" s="1"/>
  <c r="AA50" i="4"/>
  <c r="AA102" i="4" s="1"/>
  <c r="AE44" i="4"/>
  <c r="AC44" i="4"/>
  <c r="AA44" i="4"/>
  <c r="AD43" i="4"/>
  <c r="AD45" i="4" s="1"/>
  <c r="AB43" i="4"/>
  <c r="AB45" i="4" s="1"/>
  <c r="Z43" i="4"/>
  <c r="Z45" i="4" s="1"/>
  <c r="AE42" i="4"/>
  <c r="AC42" i="4"/>
  <c r="AA42" i="4"/>
  <c r="AE41" i="4"/>
  <c r="AC41" i="4"/>
  <c r="AA41" i="4"/>
  <c r="AE40" i="4"/>
  <c r="AC40" i="4"/>
  <c r="AA40" i="4"/>
  <c r="AE39" i="4"/>
  <c r="AC39" i="4"/>
  <c r="AA39" i="4"/>
  <c r="AE38" i="4"/>
  <c r="AC38" i="4"/>
  <c r="AA38" i="4"/>
  <c r="AE37" i="4"/>
  <c r="AC37" i="4"/>
  <c r="AA37" i="4"/>
  <c r="AE36" i="4"/>
  <c r="AC36" i="4"/>
  <c r="AA36" i="4"/>
  <c r="AE35" i="4"/>
  <c r="AC35" i="4"/>
  <c r="AA35" i="4"/>
  <c r="AE34" i="4"/>
  <c r="AC34" i="4"/>
  <c r="AA34" i="4"/>
  <c r="AE33" i="4"/>
  <c r="AE101" i="4" s="1"/>
  <c r="AC33" i="4"/>
  <c r="AC101" i="4" s="1"/>
  <c r="AA33" i="4"/>
  <c r="AA101" i="4" s="1"/>
  <c r="AE27" i="4"/>
  <c r="AC27" i="4" s="1"/>
  <c r="AA27" i="4" s="1"/>
  <c r="AD25" i="4"/>
  <c r="AD96" i="4" s="1"/>
  <c r="AB25" i="4"/>
  <c r="AB96" i="4" s="1"/>
  <c r="AB97" i="4" s="1"/>
  <c r="Z25" i="4"/>
  <c r="Z96" i="4" s="1"/>
  <c r="Z97" i="4" s="1"/>
  <c r="AE24" i="4"/>
  <c r="AC24" i="4"/>
  <c r="AA24" i="4"/>
  <c r="AE23" i="4"/>
  <c r="AC23" i="4"/>
  <c r="AA23" i="4"/>
  <c r="AE22" i="4"/>
  <c r="AC22" i="4"/>
  <c r="AA22" i="4"/>
  <c r="AE18" i="4"/>
  <c r="AC18" i="4"/>
  <c r="AA18" i="4"/>
  <c r="AE17" i="4"/>
  <c r="AC17" i="4"/>
  <c r="AA17" i="4"/>
  <c r="AE16" i="4"/>
  <c r="AC16" i="4"/>
  <c r="AA16" i="4"/>
  <c r="AE15" i="4"/>
  <c r="AC15" i="4"/>
  <c r="AA15" i="4"/>
  <c r="AE14" i="4"/>
  <c r="AC14" i="4"/>
  <c r="AA14" i="4"/>
  <c r="AE13" i="4"/>
  <c r="AC13" i="4"/>
  <c r="AA13" i="4"/>
  <c r="AE12" i="4"/>
  <c r="AC12" i="4"/>
  <c r="AA12" i="4"/>
  <c r="AE11" i="4"/>
  <c r="AC11" i="4"/>
  <c r="AA11" i="4"/>
  <c r="AE10" i="4"/>
  <c r="AC10" i="4"/>
  <c r="AA10" i="4"/>
  <c r="AE9" i="4"/>
  <c r="AC9" i="4"/>
  <c r="AA9" i="4"/>
  <c r="AE8" i="4"/>
  <c r="AC8" i="4"/>
  <c r="AA8" i="4"/>
  <c r="AE7" i="4"/>
  <c r="AC7" i="4"/>
  <c r="AA7" i="4"/>
  <c r="AE6" i="4"/>
  <c r="AC6" i="4"/>
  <c r="AA6" i="4"/>
  <c r="AD19" i="4"/>
  <c r="AB19" i="4"/>
  <c r="Z19" i="4"/>
  <c r="AE1" i="4"/>
  <c r="AD1" i="4"/>
  <c r="AC1" i="4"/>
  <c r="AB1" i="4"/>
  <c r="AA1" i="4"/>
  <c r="Z1" i="4"/>
  <c r="AK103" i="4"/>
  <c r="AI103" i="4"/>
  <c r="AG103" i="4"/>
  <c r="AK102" i="4"/>
  <c r="AI102" i="4"/>
  <c r="AG102" i="4"/>
  <c r="AK101" i="4"/>
  <c r="AK109" i="4" s="1"/>
  <c r="AI101" i="4"/>
  <c r="AI109" i="4" s="1"/>
  <c r="AG101" i="4"/>
  <c r="AG109" i="4" s="1"/>
  <c r="AK99" i="4"/>
  <c r="AI99" i="4"/>
  <c r="AG99" i="4"/>
  <c r="AK98" i="4"/>
  <c r="AI98" i="4"/>
  <c r="AG98" i="4"/>
  <c r="AL95" i="4"/>
  <c r="AK95" i="4"/>
  <c r="AJ95" i="4"/>
  <c r="AI95" i="4"/>
  <c r="AH95" i="4"/>
  <c r="AG95" i="4"/>
  <c r="AL91" i="4"/>
  <c r="AL99" i="4" s="1"/>
  <c r="AJ91" i="4"/>
  <c r="AJ99" i="4" s="1"/>
  <c r="AH91" i="4"/>
  <c r="AH99" i="4" s="1"/>
  <c r="AL90" i="4"/>
  <c r="AL98" i="4" s="1"/>
  <c r="AJ90" i="4"/>
  <c r="AJ98" i="4" s="1"/>
  <c r="AH90" i="4"/>
  <c r="AH98" i="4" s="1"/>
  <c r="AL79" i="4"/>
  <c r="AJ79" i="4"/>
  <c r="AH79" i="4"/>
  <c r="AL78" i="4"/>
  <c r="AJ78" i="4"/>
  <c r="AH78" i="4"/>
  <c r="AL77" i="4"/>
  <c r="AJ77" i="4"/>
  <c r="AH77" i="4"/>
  <c r="AK75" i="4"/>
  <c r="AK85" i="4" s="1"/>
  <c r="AL73" i="4"/>
  <c r="AJ73" i="4"/>
  <c r="AH73" i="4"/>
  <c r="AL72" i="4"/>
  <c r="AJ72" i="4"/>
  <c r="AH72" i="4"/>
  <c r="AL65" i="4"/>
  <c r="AJ65" i="4"/>
  <c r="AH65" i="4"/>
  <c r="AK64" i="4"/>
  <c r="AK66" i="4" s="1"/>
  <c r="AI64" i="4"/>
  <c r="AI66" i="4" s="1"/>
  <c r="AG64" i="4"/>
  <c r="AG66" i="4" s="1"/>
  <c r="AG69" i="4" s="1"/>
  <c r="AL63" i="4"/>
  <c r="AJ63" i="4"/>
  <c r="AH63" i="4"/>
  <c r="AL62" i="4"/>
  <c r="AJ62" i="4"/>
  <c r="AH62" i="4"/>
  <c r="AL61" i="4"/>
  <c r="AJ61" i="4"/>
  <c r="AH61" i="4"/>
  <c r="AL60" i="4"/>
  <c r="AJ60" i="4"/>
  <c r="AH60" i="4"/>
  <c r="AL59" i="4"/>
  <c r="AJ59" i="4"/>
  <c r="AH59" i="4"/>
  <c r="AL58" i="4"/>
  <c r="AL103" i="4" s="1"/>
  <c r="AJ58" i="4"/>
  <c r="AJ103" i="4" s="1"/>
  <c r="AH58" i="4"/>
  <c r="AH103" i="4" s="1"/>
  <c r="AL57" i="4"/>
  <c r="AJ57" i="4"/>
  <c r="AH57" i="4"/>
  <c r="AL56" i="4"/>
  <c r="AJ56" i="4"/>
  <c r="AH56" i="4"/>
  <c r="AL55" i="4"/>
  <c r="AJ55" i="4"/>
  <c r="AH55" i="4"/>
  <c r="AL54" i="4"/>
  <c r="AJ54" i="4"/>
  <c r="AH54" i="4"/>
  <c r="AL52" i="4"/>
  <c r="AJ52" i="4"/>
  <c r="AH52" i="4"/>
  <c r="AL51" i="4"/>
  <c r="AJ51" i="4"/>
  <c r="AH51" i="4"/>
  <c r="AL50" i="4"/>
  <c r="AL102" i="4" s="1"/>
  <c r="AJ50" i="4"/>
  <c r="AJ102" i="4" s="1"/>
  <c r="AH50" i="4"/>
  <c r="AH102" i="4" s="1"/>
  <c r="AL44" i="4"/>
  <c r="AJ44" i="4"/>
  <c r="AH44" i="4"/>
  <c r="AK43" i="4"/>
  <c r="AK45" i="4" s="1"/>
  <c r="AI43" i="4"/>
  <c r="AI45" i="4" s="1"/>
  <c r="AG43" i="4"/>
  <c r="AG45" i="4" s="1"/>
  <c r="AL42" i="4"/>
  <c r="AJ42" i="4"/>
  <c r="AH42" i="4"/>
  <c r="AL41" i="4"/>
  <c r="AJ41" i="4"/>
  <c r="AH41" i="4"/>
  <c r="AL40" i="4"/>
  <c r="AJ40" i="4"/>
  <c r="AH40" i="4"/>
  <c r="AL39" i="4"/>
  <c r="AJ39" i="4"/>
  <c r="AH39" i="4"/>
  <c r="AL38" i="4"/>
  <c r="AJ38" i="4"/>
  <c r="AH38" i="4"/>
  <c r="AL37" i="4"/>
  <c r="AJ37" i="4"/>
  <c r="AH37" i="4"/>
  <c r="AL36" i="4"/>
  <c r="AJ36" i="4"/>
  <c r="AH36" i="4"/>
  <c r="AL35" i="4"/>
  <c r="AJ35" i="4"/>
  <c r="AH35" i="4"/>
  <c r="AL34" i="4"/>
  <c r="AJ34" i="4"/>
  <c r="AH34" i="4"/>
  <c r="AL33" i="4"/>
  <c r="AL101" i="4" s="1"/>
  <c r="AJ33" i="4"/>
  <c r="AJ101" i="4" s="1"/>
  <c r="AH33" i="4"/>
  <c r="AH101" i="4" s="1"/>
  <c r="AL27" i="4"/>
  <c r="AJ27" i="4" s="1"/>
  <c r="AH27" i="4" s="1"/>
  <c r="AK25" i="4"/>
  <c r="AK96" i="4" s="1"/>
  <c r="AI25" i="4"/>
  <c r="AI96" i="4" s="1"/>
  <c r="AG25" i="4"/>
  <c r="AG96" i="4" s="1"/>
  <c r="AL24" i="4"/>
  <c r="AJ24" i="4"/>
  <c r="AH24" i="4"/>
  <c r="AL23" i="4"/>
  <c r="AJ23" i="4"/>
  <c r="AH23" i="4"/>
  <c r="AL22" i="4"/>
  <c r="AJ22" i="4"/>
  <c r="AH22" i="4"/>
  <c r="AL18" i="4"/>
  <c r="AJ18" i="4"/>
  <c r="AH18" i="4"/>
  <c r="AL17" i="4"/>
  <c r="AJ17" i="4"/>
  <c r="AH17" i="4"/>
  <c r="AL16" i="4"/>
  <c r="AJ16" i="4"/>
  <c r="AH16" i="4"/>
  <c r="AJ15" i="4"/>
  <c r="AH15" i="4"/>
  <c r="AL14" i="4"/>
  <c r="AJ14" i="4"/>
  <c r="AH14" i="4"/>
  <c r="AL13" i="4"/>
  <c r="AJ13" i="4"/>
  <c r="AH13" i="4"/>
  <c r="AL12" i="4"/>
  <c r="AJ12" i="4"/>
  <c r="AH12" i="4"/>
  <c r="AL11" i="4"/>
  <c r="AJ11" i="4"/>
  <c r="AH11" i="4"/>
  <c r="AL10" i="4"/>
  <c r="AJ10" i="4"/>
  <c r="AH10" i="4"/>
  <c r="AL9" i="4"/>
  <c r="AJ9" i="4"/>
  <c r="AH9" i="4"/>
  <c r="AL8" i="4"/>
  <c r="AJ8" i="4"/>
  <c r="AH8" i="4"/>
  <c r="AL7" i="4"/>
  <c r="AJ7" i="4"/>
  <c r="AH7" i="4"/>
  <c r="AL6" i="4"/>
  <c r="AJ6" i="4"/>
  <c r="AH6" i="4"/>
  <c r="AK19" i="4"/>
  <c r="AI19" i="4"/>
  <c r="AG19" i="4"/>
  <c r="AL1" i="4"/>
  <c r="AK1" i="4"/>
  <c r="AJ1" i="4"/>
  <c r="AI1" i="4"/>
  <c r="AH1" i="4"/>
  <c r="AG1" i="4"/>
  <c r="W103" i="4"/>
  <c r="U103" i="4"/>
  <c r="S103" i="4"/>
  <c r="W102" i="4"/>
  <c r="U102" i="4"/>
  <c r="S102" i="4"/>
  <c r="W101" i="4"/>
  <c r="W109" i="4" s="1"/>
  <c r="U101" i="4"/>
  <c r="U109" i="4" s="1"/>
  <c r="S101" i="4"/>
  <c r="S109" i="4" s="1"/>
  <c r="W99" i="4"/>
  <c r="U99" i="4"/>
  <c r="S99" i="4"/>
  <c r="W98" i="4"/>
  <c r="U98" i="4"/>
  <c r="S98" i="4"/>
  <c r="X95" i="4"/>
  <c r="W95" i="4"/>
  <c r="V95" i="4"/>
  <c r="U95" i="4"/>
  <c r="T95" i="4"/>
  <c r="S95" i="4"/>
  <c r="X91" i="4"/>
  <c r="X99" i="4" s="1"/>
  <c r="V91" i="4"/>
  <c r="V99" i="4" s="1"/>
  <c r="T91" i="4"/>
  <c r="T99" i="4" s="1"/>
  <c r="X90" i="4"/>
  <c r="X98" i="4" s="1"/>
  <c r="V90" i="4"/>
  <c r="V98" i="4" s="1"/>
  <c r="T90" i="4"/>
  <c r="T98" i="4" s="1"/>
  <c r="X79" i="4"/>
  <c r="V79" i="4"/>
  <c r="T79" i="4"/>
  <c r="X78" i="4"/>
  <c r="V78" i="4"/>
  <c r="T78" i="4"/>
  <c r="X77" i="4"/>
  <c r="V77" i="4"/>
  <c r="T77" i="4"/>
  <c r="W75" i="4"/>
  <c r="AD85" i="4" s="1"/>
  <c r="X73" i="4"/>
  <c r="V73" i="4"/>
  <c r="T73" i="4"/>
  <c r="X72" i="4"/>
  <c r="V72" i="4"/>
  <c r="T72" i="4"/>
  <c r="X65" i="4"/>
  <c r="V65" i="4"/>
  <c r="T65" i="4"/>
  <c r="W64" i="4"/>
  <c r="W66" i="4" s="1"/>
  <c r="U64" i="4"/>
  <c r="U66" i="4" s="1"/>
  <c r="S64" i="4"/>
  <c r="S66" i="4" s="1"/>
  <c r="X63" i="4"/>
  <c r="V63" i="4"/>
  <c r="T63" i="4"/>
  <c r="X62" i="4"/>
  <c r="V62" i="4"/>
  <c r="T62" i="4"/>
  <c r="X61" i="4"/>
  <c r="V61" i="4"/>
  <c r="T61" i="4"/>
  <c r="X60" i="4"/>
  <c r="V60" i="4"/>
  <c r="T60" i="4"/>
  <c r="X59" i="4"/>
  <c r="V59" i="4"/>
  <c r="T59" i="4"/>
  <c r="X58" i="4"/>
  <c r="X103" i="4" s="1"/>
  <c r="V58" i="4"/>
  <c r="V103" i="4" s="1"/>
  <c r="T58" i="4"/>
  <c r="T103" i="4" s="1"/>
  <c r="X57" i="4"/>
  <c r="V57" i="4"/>
  <c r="T57" i="4"/>
  <c r="X56" i="4"/>
  <c r="V56" i="4"/>
  <c r="T56" i="4"/>
  <c r="X55" i="4"/>
  <c r="V55" i="4"/>
  <c r="T55" i="4"/>
  <c r="X54" i="4"/>
  <c r="V54" i="4"/>
  <c r="T54" i="4"/>
  <c r="X52" i="4"/>
  <c r="V52" i="4"/>
  <c r="T52" i="4"/>
  <c r="X51" i="4"/>
  <c r="V51" i="4"/>
  <c r="T51" i="4"/>
  <c r="X50" i="4"/>
  <c r="X102" i="4" s="1"/>
  <c r="V50" i="4"/>
  <c r="V102" i="4" s="1"/>
  <c r="T50" i="4"/>
  <c r="T102" i="4" s="1"/>
  <c r="X44" i="4"/>
  <c r="V44" i="4"/>
  <c r="T44" i="4"/>
  <c r="W43" i="4"/>
  <c r="W45" i="4" s="1"/>
  <c r="U43" i="4"/>
  <c r="U45" i="4" s="1"/>
  <c r="S43" i="4"/>
  <c r="S45" i="4" s="1"/>
  <c r="X42" i="4"/>
  <c r="V42" i="4"/>
  <c r="T42" i="4"/>
  <c r="X41" i="4"/>
  <c r="V41" i="4"/>
  <c r="T41" i="4"/>
  <c r="X40" i="4"/>
  <c r="V40" i="4"/>
  <c r="T40" i="4"/>
  <c r="X39" i="4"/>
  <c r="V39" i="4"/>
  <c r="T39" i="4"/>
  <c r="X38" i="4"/>
  <c r="V38" i="4"/>
  <c r="T38" i="4"/>
  <c r="X37" i="4"/>
  <c r="V37" i="4"/>
  <c r="T37" i="4"/>
  <c r="X36" i="4"/>
  <c r="V36" i="4"/>
  <c r="T36" i="4"/>
  <c r="X35" i="4"/>
  <c r="V35" i="4"/>
  <c r="T35" i="4"/>
  <c r="X34" i="4"/>
  <c r="V34" i="4"/>
  <c r="T34" i="4"/>
  <c r="X33" i="4"/>
  <c r="V33" i="4"/>
  <c r="V101" i="4" s="1"/>
  <c r="T33" i="4"/>
  <c r="T101" i="4" s="1"/>
  <c r="X27" i="4"/>
  <c r="V27" i="4" s="1"/>
  <c r="T27" i="4" s="1"/>
  <c r="W25" i="4"/>
  <c r="W96" i="4" s="1"/>
  <c r="U25" i="4"/>
  <c r="U96" i="4" s="1"/>
  <c r="S25" i="4"/>
  <c r="S96" i="4" s="1"/>
  <c r="X24" i="4"/>
  <c r="V24" i="4"/>
  <c r="T24" i="4"/>
  <c r="X23" i="4"/>
  <c r="V23" i="4"/>
  <c r="T23" i="4"/>
  <c r="X22" i="4"/>
  <c r="V22" i="4"/>
  <c r="T22" i="4"/>
  <c r="X18" i="4"/>
  <c r="V18" i="4"/>
  <c r="T18" i="4"/>
  <c r="X17" i="4"/>
  <c r="V17" i="4"/>
  <c r="T17" i="4"/>
  <c r="X16" i="4"/>
  <c r="V16" i="4"/>
  <c r="T16" i="4"/>
  <c r="X15" i="4"/>
  <c r="V15" i="4"/>
  <c r="T15" i="4"/>
  <c r="X14" i="4"/>
  <c r="V14" i="4"/>
  <c r="T14" i="4"/>
  <c r="X13" i="4"/>
  <c r="V13" i="4"/>
  <c r="T13" i="4"/>
  <c r="X12" i="4"/>
  <c r="V12" i="4"/>
  <c r="T12" i="4"/>
  <c r="X11" i="4"/>
  <c r="V11" i="4"/>
  <c r="T11" i="4"/>
  <c r="X10" i="4"/>
  <c r="V10" i="4"/>
  <c r="T10" i="4"/>
  <c r="X9" i="4"/>
  <c r="V9" i="4"/>
  <c r="T9" i="4"/>
  <c r="X8" i="4"/>
  <c r="V8" i="4"/>
  <c r="T8" i="4"/>
  <c r="X7" i="4"/>
  <c r="V7" i="4"/>
  <c r="T7" i="4"/>
  <c r="X6" i="4"/>
  <c r="V6" i="4"/>
  <c r="T6" i="4"/>
  <c r="W19" i="4"/>
  <c r="U19" i="4"/>
  <c r="S19" i="4"/>
  <c r="X1" i="4"/>
  <c r="W1" i="4"/>
  <c r="V1" i="4"/>
  <c r="U1" i="4"/>
  <c r="T1" i="4"/>
  <c r="S1" i="4"/>
  <c r="P103" i="4"/>
  <c r="N103" i="4"/>
  <c r="L103" i="4"/>
  <c r="P102" i="4"/>
  <c r="N102" i="4"/>
  <c r="L102" i="4"/>
  <c r="P101" i="4"/>
  <c r="P109" i="4" s="1"/>
  <c r="N101" i="4"/>
  <c r="N109" i="4" s="1"/>
  <c r="L101" i="4"/>
  <c r="L109" i="4" s="1"/>
  <c r="P99" i="4"/>
  <c r="N99" i="4"/>
  <c r="L99" i="4"/>
  <c r="P98" i="4"/>
  <c r="N98" i="4"/>
  <c r="L98" i="4"/>
  <c r="Q95" i="4"/>
  <c r="P95" i="4"/>
  <c r="O95" i="4"/>
  <c r="N95" i="4"/>
  <c r="M95" i="4"/>
  <c r="L95" i="4"/>
  <c r="Q91" i="4"/>
  <c r="Q99" i="4" s="1"/>
  <c r="O91" i="4"/>
  <c r="O99" i="4" s="1"/>
  <c r="M91" i="4"/>
  <c r="M99" i="4" s="1"/>
  <c r="Q90" i="4"/>
  <c r="Q98" i="4" s="1"/>
  <c r="O90" i="4"/>
  <c r="O98" i="4" s="1"/>
  <c r="M90" i="4"/>
  <c r="M98" i="4" s="1"/>
  <c r="Q79" i="4"/>
  <c r="O79" i="4"/>
  <c r="M79" i="4"/>
  <c r="Q78" i="4"/>
  <c r="O78" i="4"/>
  <c r="M78" i="4"/>
  <c r="Q77" i="4"/>
  <c r="O77" i="4"/>
  <c r="M77" i="4"/>
  <c r="P75" i="4"/>
  <c r="Q73" i="4"/>
  <c r="O73" i="4"/>
  <c r="M73" i="4"/>
  <c r="Q72" i="4"/>
  <c r="O72" i="4"/>
  <c r="M72" i="4"/>
  <c r="Q65" i="4"/>
  <c r="O65" i="4"/>
  <c r="M65" i="4"/>
  <c r="P64" i="4"/>
  <c r="P66" i="4" s="1"/>
  <c r="N64" i="4"/>
  <c r="N66" i="4" s="1"/>
  <c r="L64" i="4"/>
  <c r="L66" i="4" s="1"/>
  <c r="Q63" i="4"/>
  <c r="O63" i="4"/>
  <c r="M63" i="4"/>
  <c r="Q62" i="4"/>
  <c r="O62" i="4"/>
  <c r="M62" i="4"/>
  <c r="Q61" i="4"/>
  <c r="O61" i="4"/>
  <c r="M61" i="4"/>
  <c r="Q60" i="4"/>
  <c r="O60" i="4"/>
  <c r="M60" i="4"/>
  <c r="Q59" i="4"/>
  <c r="O59" i="4"/>
  <c r="M59" i="4"/>
  <c r="Q58" i="4"/>
  <c r="Q103" i="4" s="1"/>
  <c r="O58" i="4"/>
  <c r="O103" i="4" s="1"/>
  <c r="M58" i="4"/>
  <c r="M103" i="4" s="1"/>
  <c r="Q57" i="4"/>
  <c r="O57" i="4"/>
  <c r="M57" i="4"/>
  <c r="Q56" i="4"/>
  <c r="O56" i="4"/>
  <c r="M56" i="4"/>
  <c r="Q55" i="4"/>
  <c r="O55" i="4"/>
  <c r="M55" i="4"/>
  <c r="Q54" i="4"/>
  <c r="O54" i="4"/>
  <c r="M54" i="4"/>
  <c r="Q52" i="4"/>
  <c r="O52" i="4"/>
  <c r="M52" i="4"/>
  <c r="Q51" i="4"/>
  <c r="O51" i="4"/>
  <c r="M51" i="4"/>
  <c r="Q50" i="4"/>
  <c r="Q102" i="4" s="1"/>
  <c r="O50" i="4"/>
  <c r="O102" i="4" s="1"/>
  <c r="M50" i="4"/>
  <c r="M102" i="4" s="1"/>
  <c r="Q44" i="4"/>
  <c r="O44" i="4"/>
  <c r="M44" i="4"/>
  <c r="P43" i="4"/>
  <c r="P45" i="4" s="1"/>
  <c r="N43" i="4"/>
  <c r="N45" i="4" s="1"/>
  <c r="L43" i="4"/>
  <c r="L45" i="4" s="1"/>
  <c r="Q42" i="4"/>
  <c r="O42" i="4"/>
  <c r="M42" i="4"/>
  <c r="Q41" i="4"/>
  <c r="O41" i="4"/>
  <c r="M41" i="4"/>
  <c r="Q40" i="4"/>
  <c r="O40" i="4"/>
  <c r="M40" i="4"/>
  <c r="Q39" i="4"/>
  <c r="O39" i="4"/>
  <c r="M39" i="4"/>
  <c r="Q38" i="4"/>
  <c r="O38" i="4"/>
  <c r="M38" i="4"/>
  <c r="Q37" i="4"/>
  <c r="O37" i="4"/>
  <c r="M37" i="4"/>
  <c r="Q36" i="4"/>
  <c r="O36" i="4"/>
  <c r="M36" i="4"/>
  <c r="Q35" i="4"/>
  <c r="O35" i="4"/>
  <c r="M35" i="4"/>
  <c r="Q34" i="4"/>
  <c r="O34" i="4"/>
  <c r="M34" i="4"/>
  <c r="Q33" i="4"/>
  <c r="Q101" i="4" s="1"/>
  <c r="O33" i="4"/>
  <c r="O101" i="4" s="1"/>
  <c r="M33" i="4"/>
  <c r="M101" i="4" s="1"/>
  <c r="Q27" i="4"/>
  <c r="O27" i="4" s="1"/>
  <c r="M27" i="4" s="1"/>
  <c r="P25" i="4"/>
  <c r="P96" i="4" s="1"/>
  <c r="N25" i="4"/>
  <c r="N96" i="4" s="1"/>
  <c r="L25" i="4"/>
  <c r="L96" i="4" s="1"/>
  <c r="Q24" i="4"/>
  <c r="O24" i="4"/>
  <c r="M24" i="4"/>
  <c r="Q23" i="4"/>
  <c r="O23" i="4"/>
  <c r="M23" i="4"/>
  <c r="Q22" i="4"/>
  <c r="O22" i="4"/>
  <c r="M22" i="4"/>
  <c r="Q18" i="4"/>
  <c r="O18" i="4"/>
  <c r="M18" i="4"/>
  <c r="Q17" i="4"/>
  <c r="O17" i="4"/>
  <c r="M17" i="4"/>
  <c r="Q16" i="4"/>
  <c r="O16" i="4"/>
  <c r="M16" i="4"/>
  <c r="Q15" i="4"/>
  <c r="O15" i="4"/>
  <c r="M15" i="4"/>
  <c r="Q14" i="4"/>
  <c r="O14" i="4"/>
  <c r="M14" i="4"/>
  <c r="Q13" i="4"/>
  <c r="O13" i="4"/>
  <c r="M13" i="4"/>
  <c r="Q12" i="4"/>
  <c r="O12" i="4"/>
  <c r="M12" i="4"/>
  <c r="Q11" i="4"/>
  <c r="O11" i="4"/>
  <c r="M11" i="4"/>
  <c r="Q10" i="4"/>
  <c r="O10" i="4"/>
  <c r="M10" i="4"/>
  <c r="Q9" i="4"/>
  <c r="O9" i="4"/>
  <c r="M9" i="4"/>
  <c r="Q8" i="4"/>
  <c r="O8" i="4"/>
  <c r="M8" i="4"/>
  <c r="Q7" i="4"/>
  <c r="O7" i="4"/>
  <c r="M7" i="4"/>
  <c r="Q6" i="4"/>
  <c r="O6" i="4"/>
  <c r="M6" i="4"/>
  <c r="P19" i="4"/>
  <c r="N19" i="4"/>
  <c r="L19" i="4"/>
  <c r="Q1" i="4"/>
  <c r="P1" i="4"/>
  <c r="O1" i="4"/>
  <c r="N1" i="4"/>
  <c r="M1" i="4"/>
  <c r="L1" i="4"/>
  <c r="G107" i="4"/>
  <c r="F107" i="4"/>
  <c r="E107" i="4"/>
  <c r="G105" i="4"/>
  <c r="F105" i="4"/>
  <c r="E105" i="4"/>
  <c r="I103" i="4"/>
  <c r="G103" i="4"/>
  <c r="E103" i="4"/>
  <c r="I102" i="4"/>
  <c r="G102" i="4"/>
  <c r="E102" i="4"/>
  <c r="I101" i="4"/>
  <c r="I109" i="4" s="1"/>
  <c r="G101" i="4"/>
  <c r="G109" i="4" s="1"/>
  <c r="E101" i="4"/>
  <c r="E109" i="4" s="1"/>
  <c r="I99" i="4"/>
  <c r="G99" i="4"/>
  <c r="E99" i="4"/>
  <c r="I98" i="4"/>
  <c r="G98" i="4"/>
  <c r="E98" i="4"/>
  <c r="J95" i="4"/>
  <c r="I95" i="4"/>
  <c r="H95" i="4"/>
  <c r="G95" i="4"/>
  <c r="F95" i="4"/>
  <c r="E95" i="4"/>
  <c r="J91" i="4"/>
  <c r="J99" i="4" s="1"/>
  <c r="H91" i="4"/>
  <c r="H99" i="4" s="1"/>
  <c r="F91" i="4"/>
  <c r="F99" i="4" s="1"/>
  <c r="J90" i="4"/>
  <c r="J98" i="4" s="1"/>
  <c r="H90" i="4"/>
  <c r="H98" i="4" s="1"/>
  <c r="F90" i="4"/>
  <c r="F98" i="4" s="1"/>
  <c r="G87" i="4"/>
  <c r="F87" i="4"/>
  <c r="E87" i="4"/>
  <c r="G85" i="4"/>
  <c r="F85" i="4"/>
  <c r="E85" i="4"/>
  <c r="J79" i="4"/>
  <c r="H79" i="4"/>
  <c r="F79" i="4"/>
  <c r="J78" i="4"/>
  <c r="H78" i="4"/>
  <c r="F78" i="4"/>
  <c r="J77" i="4"/>
  <c r="H77" i="4"/>
  <c r="F77" i="4"/>
  <c r="I75" i="4"/>
  <c r="I85" i="4" s="1"/>
  <c r="J73" i="4"/>
  <c r="H73" i="4"/>
  <c r="F73" i="4"/>
  <c r="J72" i="4"/>
  <c r="H72" i="4"/>
  <c r="F72" i="4"/>
  <c r="G69" i="4"/>
  <c r="F69" i="4"/>
  <c r="E69" i="4"/>
  <c r="G68" i="4"/>
  <c r="F68" i="4"/>
  <c r="E68" i="4"/>
  <c r="J65" i="4"/>
  <c r="H65" i="4"/>
  <c r="F65" i="4"/>
  <c r="I64" i="4"/>
  <c r="I66" i="4" s="1"/>
  <c r="I69" i="4" s="1"/>
  <c r="G64" i="4"/>
  <c r="G66" i="4" s="1"/>
  <c r="E64" i="4"/>
  <c r="E66" i="4" s="1"/>
  <c r="E67" i="4" s="1"/>
  <c r="J63" i="4"/>
  <c r="H63" i="4"/>
  <c r="F63" i="4"/>
  <c r="J62" i="4"/>
  <c r="H62" i="4"/>
  <c r="F62" i="4"/>
  <c r="J61" i="4"/>
  <c r="H61" i="4"/>
  <c r="F61" i="4"/>
  <c r="J60" i="4"/>
  <c r="H60" i="4"/>
  <c r="F60" i="4"/>
  <c r="J59" i="4"/>
  <c r="H59" i="4"/>
  <c r="F59" i="4"/>
  <c r="J58" i="4"/>
  <c r="J103" i="4" s="1"/>
  <c r="H58" i="4"/>
  <c r="H103" i="4" s="1"/>
  <c r="F58" i="4"/>
  <c r="F103" i="4" s="1"/>
  <c r="J57" i="4"/>
  <c r="H57" i="4"/>
  <c r="F57" i="4"/>
  <c r="J56" i="4"/>
  <c r="H56" i="4"/>
  <c r="F56" i="4"/>
  <c r="J55" i="4"/>
  <c r="H55" i="4"/>
  <c r="F55" i="4"/>
  <c r="J54" i="4"/>
  <c r="H54" i="4"/>
  <c r="F54" i="4"/>
  <c r="J52" i="4"/>
  <c r="H52" i="4"/>
  <c r="F52" i="4"/>
  <c r="J51" i="4"/>
  <c r="H51" i="4"/>
  <c r="F51" i="4"/>
  <c r="J50" i="4"/>
  <c r="J102" i="4" s="1"/>
  <c r="H50" i="4"/>
  <c r="H102" i="4" s="1"/>
  <c r="F50" i="4"/>
  <c r="F102" i="4" s="1"/>
  <c r="G48" i="4"/>
  <c r="F48" i="4"/>
  <c r="E48" i="4"/>
  <c r="G47" i="4"/>
  <c r="F47" i="4"/>
  <c r="E47" i="4"/>
  <c r="J44" i="4"/>
  <c r="H44" i="4"/>
  <c r="F44" i="4"/>
  <c r="I43" i="4"/>
  <c r="I45" i="4" s="1"/>
  <c r="I48" i="4" s="1"/>
  <c r="G43" i="4"/>
  <c r="G45" i="4" s="1"/>
  <c r="E43" i="4"/>
  <c r="E45" i="4" s="1"/>
  <c r="E46" i="4" s="1"/>
  <c r="J42" i="4"/>
  <c r="H42" i="4"/>
  <c r="F42" i="4"/>
  <c r="J41" i="4"/>
  <c r="H41" i="4"/>
  <c r="F41" i="4"/>
  <c r="J40" i="4"/>
  <c r="H40" i="4"/>
  <c r="F40" i="4"/>
  <c r="J39" i="4"/>
  <c r="H39" i="4"/>
  <c r="F39" i="4"/>
  <c r="J38" i="4"/>
  <c r="H38" i="4"/>
  <c r="F38" i="4"/>
  <c r="J37" i="4"/>
  <c r="H37" i="4"/>
  <c r="F37" i="4"/>
  <c r="J36" i="4"/>
  <c r="H36" i="4"/>
  <c r="F36" i="4"/>
  <c r="J35" i="4"/>
  <c r="H35" i="4"/>
  <c r="F35" i="4"/>
  <c r="J34" i="4"/>
  <c r="H34" i="4"/>
  <c r="F34" i="4"/>
  <c r="J33" i="4"/>
  <c r="J101" i="4" s="1"/>
  <c r="H33" i="4"/>
  <c r="H101" i="4" s="1"/>
  <c r="F33" i="4"/>
  <c r="F101" i="4" s="1"/>
  <c r="G31" i="4"/>
  <c r="F31" i="4"/>
  <c r="E31" i="4"/>
  <c r="G30" i="4"/>
  <c r="F30" i="4"/>
  <c r="E30" i="4"/>
  <c r="J27" i="4"/>
  <c r="H27" i="4" s="1"/>
  <c r="F27" i="4" s="1"/>
  <c r="I25" i="4"/>
  <c r="I96" i="4" s="1"/>
  <c r="G25" i="4"/>
  <c r="G96" i="4" s="1"/>
  <c r="E25" i="4"/>
  <c r="E96" i="4" s="1"/>
  <c r="J24" i="4"/>
  <c r="H24" i="4"/>
  <c r="F24" i="4"/>
  <c r="J23" i="4"/>
  <c r="H23" i="4"/>
  <c r="F23" i="4"/>
  <c r="J22" i="4"/>
  <c r="H22" i="4"/>
  <c r="F22" i="4"/>
  <c r="J18" i="4"/>
  <c r="H18" i="4"/>
  <c r="F18" i="4"/>
  <c r="J17" i="4"/>
  <c r="H17" i="4"/>
  <c r="F17" i="4"/>
  <c r="J16" i="4"/>
  <c r="H16" i="4"/>
  <c r="F16" i="4"/>
  <c r="J15" i="4"/>
  <c r="H15" i="4"/>
  <c r="F15" i="4"/>
  <c r="J14" i="4"/>
  <c r="H14" i="4"/>
  <c r="F14" i="4"/>
  <c r="J13" i="4"/>
  <c r="H13" i="4"/>
  <c r="F13" i="4"/>
  <c r="J12" i="4"/>
  <c r="H12" i="4"/>
  <c r="F12" i="4"/>
  <c r="J11" i="4"/>
  <c r="H11" i="4"/>
  <c r="F11" i="4"/>
  <c r="J10" i="4"/>
  <c r="H10" i="4"/>
  <c r="F10" i="4"/>
  <c r="J9" i="4"/>
  <c r="H9" i="4"/>
  <c r="F9" i="4"/>
  <c r="J8" i="4"/>
  <c r="H8" i="4"/>
  <c r="F8" i="4"/>
  <c r="J7" i="4"/>
  <c r="H7" i="4"/>
  <c r="F7" i="4"/>
  <c r="J6" i="4"/>
  <c r="H6" i="4"/>
  <c r="F6" i="4"/>
  <c r="I19" i="4"/>
  <c r="G19" i="4"/>
  <c r="E19" i="4"/>
  <c r="J1" i="4"/>
  <c r="I1" i="4"/>
  <c r="H1" i="4"/>
  <c r="G1" i="4"/>
  <c r="F1" i="4"/>
  <c r="E1" i="4"/>
  <c r="AS15" i="4"/>
  <c r="AR64" i="4"/>
  <c r="AR66" i="4" s="1"/>
  <c r="BM64" i="4"/>
  <c r="BM66" i="4" s="1"/>
  <c r="BT64" i="4"/>
  <c r="BT66" i="4" s="1"/>
  <c r="AY64" i="4"/>
  <c r="AY66" i="4" s="1"/>
  <c r="BF64" i="4"/>
  <c r="BF66" i="4" s="1"/>
  <c r="AR103" i="4"/>
  <c r="AP103" i="4"/>
  <c r="AN103" i="4"/>
  <c r="AR102" i="4"/>
  <c r="AP102" i="4"/>
  <c r="AN102" i="4"/>
  <c r="AR101" i="4"/>
  <c r="AR109" i="4" s="1"/>
  <c r="AP101" i="4"/>
  <c r="AP109" i="4" s="1"/>
  <c r="AN101" i="4"/>
  <c r="AN109" i="4" s="1"/>
  <c r="AR99" i="4"/>
  <c r="AP99" i="4"/>
  <c r="AN99" i="4"/>
  <c r="AR98" i="4"/>
  <c r="AP98" i="4"/>
  <c r="AN98" i="4"/>
  <c r="AS95" i="4"/>
  <c r="AR95" i="4"/>
  <c r="AQ95" i="4"/>
  <c r="AP95" i="4"/>
  <c r="AO95" i="4"/>
  <c r="AN95" i="4"/>
  <c r="AS91" i="4"/>
  <c r="AS99" i="4" s="1"/>
  <c r="AQ91" i="4"/>
  <c r="AQ99" i="4" s="1"/>
  <c r="AO91" i="4"/>
  <c r="AO99" i="4" s="1"/>
  <c r="AS90" i="4"/>
  <c r="AS98" i="4" s="1"/>
  <c r="AQ90" i="4"/>
  <c r="AQ98" i="4" s="1"/>
  <c r="AO90" i="4"/>
  <c r="AO98" i="4" s="1"/>
  <c r="AS79" i="4"/>
  <c r="AQ79" i="4"/>
  <c r="AO79" i="4"/>
  <c r="AS78" i="4"/>
  <c r="AQ78" i="4"/>
  <c r="AO78" i="4"/>
  <c r="AS77" i="4"/>
  <c r="AQ77" i="4"/>
  <c r="AO77" i="4"/>
  <c r="AS73" i="4"/>
  <c r="AQ73" i="4"/>
  <c r="AO73" i="4"/>
  <c r="AS72" i="4"/>
  <c r="AQ72" i="4"/>
  <c r="AO72" i="4"/>
  <c r="AS65" i="4"/>
  <c r="AQ65" i="4"/>
  <c r="AO65" i="4"/>
  <c r="AP64" i="4"/>
  <c r="AP66" i="4" s="1"/>
  <c r="AN64" i="4"/>
  <c r="AN66" i="4" s="1"/>
  <c r="AS63" i="4"/>
  <c r="AQ63" i="4"/>
  <c r="AO63" i="4"/>
  <c r="AS62" i="4"/>
  <c r="AQ62" i="4"/>
  <c r="AO62" i="4"/>
  <c r="AS61" i="4"/>
  <c r="AQ61" i="4"/>
  <c r="AO61" i="4"/>
  <c r="AS60" i="4"/>
  <c r="AQ60" i="4"/>
  <c r="AO60" i="4"/>
  <c r="AS59" i="4"/>
  <c r="AQ59" i="4"/>
  <c r="AO59" i="4"/>
  <c r="AS58" i="4"/>
  <c r="AS103" i="4" s="1"/>
  <c r="AQ58" i="4"/>
  <c r="AQ103" i="4" s="1"/>
  <c r="AO58" i="4"/>
  <c r="AO103" i="4" s="1"/>
  <c r="AS57" i="4"/>
  <c r="AQ57" i="4"/>
  <c r="AO57" i="4"/>
  <c r="AS56" i="4"/>
  <c r="AQ56" i="4"/>
  <c r="AO56" i="4"/>
  <c r="AS55" i="4"/>
  <c r="AQ55" i="4"/>
  <c r="AO55" i="4"/>
  <c r="AS54" i="4"/>
  <c r="AQ54" i="4"/>
  <c r="AO54" i="4"/>
  <c r="AS52" i="4"/>
  <c r="AQ52" i="4"/>
  <c r="AO52" i="4"/>
  <c r="AS51" i="4"/>
  <c r="AQ51" i="4"/>
  <c r="AO51" i="4"/>
  <c r="AS50" i="4"/>
  <c r="AS102" i="4" s="1"/>
  <c r="AQ50" i="4"/>
  <c r="AQ102" i="4" s="1"/>
  <c r="AO50" i="4"/>
  <c r="AO102" i="4" s="1"/>
  <c r="AS44" i="4"/>
  <c r="AQ44" i="4"/>
  <c r="AO44" i="4"/>
  <c r="AR43" i="4"/>
  <c r="AR45" i="4" s="1"/>
  <c r="AP43" i="4"/>
  <c r="AP45" i="4" s="1"/>
  <c r="AN43" i="4"/>
  <c r="AN45" i="4" s="1"/>
  <c r="AS42" i="4"/>
  <c r="AQ42" i="4"/>
  <c r="AO42" i="4"/>
  <c r="AS41" i="4"/>
  <c r="AQ41" i="4"/>
  <c r="AO41" i="4"/>
  <c r="AS40" i="4"/>
  <c r="AQ40" i="4"/>
  <c r="AO40" i="4"/>
  <c r="AS39" i="4"/>
  <c r="AQ39" i="4"/>
  <c r="AO39" i="4"/>
  <c r="AS38" i="4"/>
  <c r="AQ38" i="4"/>
  <c r="AO38" i="4"/>
  <c r="AS37" i="4"/>
  <c r="AQ37" i="4"/>
  <c r="AO37" i="4"/>
  <c r="AS36" i="4"/>
  <c r="AQ36" i="4"/>
  <c r="AO36" i="4"/>
  <c r="AS35" i="4"/>
  <c r="AQ35" i="4"/>
  <c r="AO35" i="4"/>
  <c r="AS34" i="4"/>
  <c r="AQ34" i="4"/>
  <c r="AO34" i="4"/>
  <c r="AS33" i="4"/>
  <c r="AS101" i="4" s="1"/>
  <c r="AQ33" i="4"/>
  <c r="AO33" i="4"/>
  <c r="AO101" i="4" s="1"/>
  <c r="AS27" i="4"/>
  <c r="AQ27" i="4" s="1"/>
  <c r="AO27" i="4" s="1"/>
  <c r="AR25" i="4"/>
  <c r="AR96" i="4" s="1"/>
  <c r="AP25" i="4"/>
  <c r="AP96" i="4" s="1"/>
  <c r="AN25" i="4"/>
  <c r="AN96" i="4" s="1"/>
  <c r="AS24" i="4"/>
  <c r="AQ24" i="4"/>
  <c r="AO24" i="4"/>
  <c r="AS23" i="4"/>
  <c r="AQ23" i="4"/>
  <c r="AO23" i="4"/>
  <c r="AS22" i="4"/>
  <c r="AQ22" i="4"/>
  <c r="AO22" i="4"/>
  <c r="AS18" i="4"/>
  <c r="AQ18" i="4"/>
  <c r="AO18" i="4"/>
  <c r="AS17" i="4"/>
  <c r="AQ17" i="4"/>
  <c r="AO17" i="4"/>
  <c r="AS16" i="4"/>
  <c r="AQ16" i="4"/>
  <c r="AO16" i="4"/>
  <c r="AS14" i="4"/>
  <c r="AQ14" i="4"/>
  <c r="AO14" i="4"/>
  <c r="AS13" i="4"/>
  <c r="AQ13" i="4"/>
  <c r="AO13" i="4"/>
  <c r="AS12" i="4"/>
  <c r="AQ12" i="4"/>
  <c r="AO12" i="4"/>
  <c r="AS11" i="4"/>
  <c r="AQ11" i="4"/>
  <c r="AO11" i="4"/>
  <c r="AS10" i="4"/>
  <c r="AQ10" i="4"/>
  <c r="AO10" i="4"/>
  <c r="AS9" i="4"/>
  <c r="AQ9" i="4"/>
  <c r="AO9" i="4"/>
  <c r="AS8" i="4"/>
  <c r="AQ8" i="4"/>
  <c r="AO8" i="4"/>
  <c r="AS7" i="4"/>
  <c r="AQ7" i="4"/>
  <c r="AO7" i="4"/>
  <c r="AS6" i="4"/>
  <c r="AQ6" i="4"/>
  <c r="AO6" i="4"/>
  <c r="AS1" i="4"/>
  <c r="AR1" i="4"/>
  <c r="AQ1" i="4"/>
  <c r="AP1" i="4"/>
  <c r="AO1" i="4"/>
  <c r="AN1" i="4"/>
  <c r="AM1" i="4"/>
  <c r="AL15" i="4"/>
  <c r="AM25" i="4"/>
  <c r="AM96" i="4" s="1"/>
  <c r="AM43" i="4"/>
  <c r="AM45" i="4" s="1"/>
  <c r="AM46" i="4" s="1"/>
  <c r="AM64" i="4"/>
  <c r="AM66" i="4" s="1"/>
  <c r="AM95" i="4"/>
  <c r="AM98" i="4"/>
  <c r="AM99" i="4"/>
  <c r="AM101" i="4"/>
  <c r="AM109" i="4" s="1"/>
  <c r="AM102" i="4"/>
  <c r="AM103" i="4"/>
  <c r="AF103" i="4"/>
  <c r="AF102" i="4"/>
  <c r="AF101" i="4"/>
  <c r="AF109" i="4" s="1"/>
  <c r="AF99" i="4"/>
  <c r="AF98" i="4"/>
  <c r="AF95" i="4"/>
  <c r="AF64" i="4"/>
  <c r="AF66" i="4" s="1"/>
  <c r="AF67" i="4" s="1"/>
  <c r="AF43" i="4"/>
  <c r="AF45" i="4" s="1"/>
  <c r="AF25" i="4"/>
  <c r="AF96" i="4" s="1"/>
  <c r="AF19" i="4"/>
  <c r="AF1" i="4"/>
  <c r="Y103" i="4"/>
  <c r="Y102" i="4"/>
  <c r="Y101" i="4"/>
  <c r="Y109" i="4" s="1"/>
  <c r="Y99" i="4"/>
  <c r="Y98" i="4"/>
  <c r="Y95" i="4"/>
  <c r="Y64" i="4"/>
  <c r="Y66" i="4" s="1"/>
  <c r="Y43" i="4"/>
  <c r="Y45" i="4" s="1"/>
  <c r="Y46" i="4" s="1"/>
  <c r="Y25" i="4"/>
  <c r="Y96" i="4" s="1"/>
  <c r="Y19" i="4"/>
  <c r="Y1" i="4"/>
  <c r="R103" i="4"/>
  <c r="R102" i="4"/>
  <c r="R101" i="4"/>
  <c r="R109" i="4" s="1"/>
  <c r="R99" i="4"/>
  <c r="R98" i="4"/>
  <c r="R95" i="4"/>
  <c r="R64" i="4"/>
  <c r="R66" i="4" s="1"/>
  <c r="R43" i="4"/>
  <c r="R45" i="4" s="1"/>
  <c r="R25" i="4"/>
  <c r="R96" i="4" s="1"/>
  <c r="R19" i="4"/>
  <c r="R1" i="4"/>
  <c r="K103" i="4"/>
  <c r="K102" i="4"/>
  <c r="K101" i="4"/>
  <c r="K109" i="4" s="1"/>
  <c r="K99" i="4"/>
  <c r="K98" i="4"/>
  <c r="K95" i="4"/>
  <c r="K64" i="4"/>
  <c r="K66" i="4" s="1"/>
  <c r="K43" i="4"/>
  <c r="K45" i="4" s="1"/>
  <c r="K25" i="4"/>
  <c r="K96" i="4" s="1"/>
  <c r="K19" i="4"/>
  <c r="K1" i="4"/>
  <c r="D1" i="4"/>
  <c r="D19" i="4"/>
  <c r="D25" i="4"/>
  <c r="D96" i="4" s="1"/>
  <c r="D43" i="4"/>
  <c r="D45" i="4" s="1"/>
  <c r="D64" i="4"/>
  <c r="D66" i="4" s="1"/>
  <c r="D95" i="4"/>
  <c r="D98" i="4"/>
  <c r="D99" i="4"/>
  <c r="D101" i="4"/>
  <c r="D109" i="4" s="1"/>
  <c r="D102" i="4"/>
  <c r="D103" i="4"/>
  <c r="BT103" i="4"/>
  <c r="BR103" i="4"/>
  <c r="BP103" i="4"/>
  <c r="BT102" i="4"/>
  <c r="BR102" i="4"/>
  <c r="BP102" i="4"/>
  <c r="BT101" i="4"/>
  <c r="BT109" i="4" s="1"/>
  <c r="BR101" i="4"/>
  <c r="BR109" i="4" s="1"/>
  <c r="BP101" i="4"/>
  <c r="BP109" i="4" s="1"/>
  <c r="BT99" i="4"/>
  <c r="BR99" i="4"/>
  <c r="BP99" i="4"/>
  <c r="BT98" i="4"/>
  <c r="BR98" i="4"/>
  <c r="BP98" i="4"/>
  <c r="BU95" i="4"/>
  <c r="BT95" i="4"/>
  <c r="BS95" i="4"/>
  <c r="BR95" i="4"/>
  <c r="BQ95" i="4"/>
  <c r="BP95" i="4"/>
  <c r="BU91" i="4"/>
  <c r="BU99" i="4" s="1"/>
  <c r="BS91" i="4"/>
  <c r="BS99" i="4" s="1"/>
  <c r="BQ91" i="4"/>
  <c r="BQ99" i="4" s="1"/>
  <c r="BU90" i="4"/>
  <c r="BU98" i="4" s="1"/>
  <c r="BS90" i="4"/>
  <c r="BS98" i="4" s="1"/>
  <c r="BQ90" i="4"/>
  <c r="BQ98" i="4" s="1"/>
  <c r="BU79" i="4"/>
  <c r="BS79" i="4"/>
  <c r="BQ79" i="4"/>
  <c r="BU78" i="4"/>
  <c r="BS78" i="4"/>
  <c r="BQ78" i="4"/>
  <c r="BU77" i="4"/>
  <c r="BS77" i="4"/>
  <c r="BQ77" i="4"/>
  <c r="BT75" i="4"/>
  <c r="BU73" i="4"/>
  <c r="BS73" i="4"/>
  <c r="BQ73" i="4"/>
  <c r="BU72" i="4"/>
  <c r="BS72" i="4"/>
  <c r="BQ72" i="4"/>
  <c r="BU65" i="4"/>
  <c r="BS65" i="4"/>
  <c r="BQ65" i="4"/>
  <c r="BR64" i="4"/>
  <c r="BR66" i="4" s="1"/>
  <c r="BP64" i="4"/>
  <c r="BP66" i="4" s="1"/>
  <c r="BU63" i="4"/>
  <c r="BS63" i="4"/>
  <c r="BQ63" i="4"/>
  <c r="BU62" i="4"/>
  <c r="BS62" i="4"/>
  <c r="BQ62" i="4"/>
  <c r="BU61" i="4"/>
  <c r="BS61" i="4"/>
  <c r="BQ61" i="4"/>
  <c r="BU60" i="4"/>
  <c r="BS60" i="4"/>
  <c r="BQ60" i="4"/>
  <c r="BU59" i="4"/>
  <c r="BS59" i="4"/>
  <c r="BQ59" i="4"/>
  <c r="BU58" i="4"/>
  <c r="BU103" i="4" s="1"/>
  <c r="BS58" i="4"/>
  <c r="BS103" i="4" s="1"/>
  <c r="BQ58" i="4"/>
  <c r="BQ103" i="4" s="1"/>
  <c r="BU57" i="4"/>
  <c r="BS57" i="4"/>
  <c r="BQ57" i="4"/>
  <c r="BU56" i="4"/>
  <c r="BS56" i="4"/>
  <c r="BQ56" i="4"/>
  <c r="BU55" i="4"/>
  <c r="BS55" i="4"/>
  <c r="BQ55" i="4"/>
  <c r="BU54" i="4"/>
  <c r="BS54" i="4"/>
  <c r="BQ54" i="4"/>
  <c r="BU52" i="4"/>
  <c r="BS52" i="4"/>
  <c r="BQ52" i="4"/>
  <c r="BU51" i="4"/>
  <c r="BS51" i="4"/>
  <c r="BQ51" i="4"/>
  <c r="BU50" i="4"/>
  <c r="BU102" i="4" s="1"/>
  <c r="BS50" i="4"/>
  <c r="BS102" i="4" s="1"/>
  <c r="BQ50" i="4"/>
  <c r="BQ102" i="4" s="1"/>
  <c r="BU44" i="4"/>
  <c r="BS44" i="4"/>
  <c r="BQ44" i="4"/>
  <c r="BT43" i="4"/>
  <c r="BT45" i="4" s="1"/>
  <c r="BR43" i="4"/>
  <c r="BR45" i="4" s="1"/>
  <c r="BP43" i="4"/>
  <c r="BP45" i="4" s="1"/>
  <c r="BU42" i="4"/>
  <c r="BS42" i="4"/>
  <c r="BQ42" i="4"/>
  <c r="BU41" i="4"/>
  <c r="BS41" i="4"/>
  <c r="BQ41" i="4"/>
  <c r="BU40" i="4"/>
  <c r="BS40" i="4"/>
  <c r="BQ40" i="4"/>
  <c r="BU39" i="4"/>
  <c r="BS39" i="4"/>
  <c r="BQ39" i="4"/>
  <c r="BU38" i="4"/>
  <c r="BS38" i="4"/>
  <c r="BQ38" i="4"/>
  <c r="BU37" i="4"/>
  <c r="BS37" i="4"/>
  <c r="BQ37" i="4"/>
  <c r="BU36" i="4"/>
  <c r="BS36" i="4"/>
  <c r="BQ36" i="4"/>
  <c r="BU35" i="4"/>
  <c r="BS35" i="4"/>
  <c r="BQ35" i="4"/>
  <c r="BU34" i="4"/>
  <c r="BS34" i="4"/>
  <c r="BQ34" i="4"/>
  <c r="BU33" i="4"/>
  <c r="BS33" i="4"/>
  <c r="BQ33" i="4"/>
  <c r="BQ101" i="4" s="1"/>
  <c r="BU27" i="4"/>
  <c r="BS27" i="4" s="1"/>
  <c r="BQ27" i="4" s="1"/>
  <c r="BT25" i="4"/>
  <c r="BT96" i="4" s="1"/>
  <c r="BR25" i="4"/>
  <c r="BR96" i="4" s="1"/>
  <c r="BP25" i="4"/>
  <c r="BP96" i="4" s="1"/>
  <c r="BU24" i="4"/>
  <c r="BS24" i="4"/>
  <c r="BQ24" i="4"/>
  <c r="BU23" i="4"/>
  <c r="BS23" i="4"/>
  <c r="BQ23" i="4"/>
  <c r="BU22" i="4"/>
  <c r="BS22" i="4"/>
  <c r="BQ22" i="4"/>
  <c r="BU18" i="4"/>
  <c r="BS18" i="4"/>
  <c r="BQ18" i="4"/>
  <c r="BU17" i="4"/>
  <c r="BS17" i="4"/>
  <c r="BQ17" i="4"/>
  <c r="BU16" i="4"/>
  <c r="BS16" i="4"/>
  <c r="BQ16" i="4"/>
  <c r="BU15" i="4"/>
  <c r="BS15" i="4"/>
  <c r="BQ15" i="4"/>
  <c r="BU14" i="4"/>
  <c r="BS14" i="4"/>
  <c r="BQ14" i="4"/>
  <c r="BU13" i="4"/>
  <c r="BS13" i="4"/>
  <c r="BQ13" i="4"/>
  <c r="BU12" i="4"/>
  <c r="BS12" i="4"/>
  <c r="BQ12" i="4"/>
  <c r="BU11" i="4"/>
  <c r="BS11" i="4"/>
  <c r="BQ11" i="4"/>
  <c r="BU10" i="4"/>
  <c r="BS10" i="4"/>
  <c r="BQ10" i="4"/>
  <c r="BU9" i="4"/>
  <c r="BS9" i="4"/>
  <c r="BQ9" i="4"/>
  <c r="BU8" i="4"/>
  <c r="BS8" i="4"/>
  <c r="BQ8" i="4"/>
  <c r="BU7" i="4"/>
  <c r="BS7" i="4"/>
  <c r="BQ7" i="4"/>
  <c r="BU6" i="4"/>
  <c r="BS6" i="4"/>
  <c r="BQ6" i="4"/>
  <c r="BT19" i="4"/>
  <c r="BR19" i="4"/>
  <c r="BP19" i="4"/>
  <c r="BU1" i="4"/>
  <c r="BT1" i="4"/>
  <c r="BS1" i="4"/>
  <c r="BR1" i="4"/>
  <c r="BQ1" i="4"/>
  <c r="BP1" i="4"/>
  <c r="BM103" i="4"/>
  <c r="BK103" i="4"/>
  <c r="BI103" i="4"/>
  <c r="BM102" i="4"/>
  <c r="BK102" i="4"/>
  <c r="BI102" i="4"/>
  <c r="BM101" i="4"/>
  <c r="BM109" i="4" s="1"/>
  <c r="BK101" i="4"/>
  <c r="BK109" i="4" s="1"/>
  <c r="BI101" i="4"/>
  <c r="BI109" i="4" s="1"/>
  <c r="BM99" i="4"/>
  <c r="BK99" i="4"/>
  <c r="BI99" i="4"/>
  <c r="BM98" i="4"/>
  <c r="BK98" i="4"/>
  <c r="BI98" i="4"/>
  <c r="BN95" i="4"/>
  <c r="BM95" i="4"/>
  <c r="BL95" i="4"/>
  <c r="BK95" i="4"/>
  <c r="BJ95" i="4"/>
  <c r="BI95" i="4"/>
  <c r="BN91" i="4"/>
  <c r="BN99" i="4" s="1"/>
  <c r="BL91" i="4"/>
  <c r="BL99" i="4" s="1"/>
  <c r="BJ91" i="4"/>
  <c r="BJ99" i="4" s="1"/>
  <c r="BN90" i="4"/>
  <c r="BN98" i="4" s="1"/>
  <c r="BL90" i="4"/>
  <c r="BL98" i="4" s="1"/>
  <c r="BJ90" i="4"/>
  <c r="BJ98" i="4" s="1"/>
  <c r="BN79" i="4"/>
  <c r="BL79" i="4"/>
  <c r="BJ79" i="4"/>
  <c r="BN78" i="4"/>
  <c r="BL78" i="4"/>
  <c r="BJ78" i="4"/>
  <c r="BN77" i="4"/>
  <c r="BL77" i="4"/>
  <c r="BJ77" i="4"/>
  <c r="BM75" i="4"/>
  <c r="BN73" i="4"/>
  <c r="BL73" i="4"/>
  <c r="BJ73" i="4"/>
  <c r="BN72" i="4"/>
  <c r="BL72" i="4"/>
  <c r="BJ72" i="4"/>
  <c r="BN65" i="4"/>
  <c r="BL65" i="4"/>
  <c r="BJ65" i="4"/>
  <c r="BK64" i="4"/>
  <c r="BK66" i="4" s="1"/>
  <c r="BI64" i="4"/>
  <c r="BI66" i="4" s="1"/>
  <c r="BN63" i="4"/>
  <c r="BL63" i="4"/>
  <c r="BJ63" i="4"/>
  <c r="BN62" i="4"/>
  <c r="BL62" i="4"/>
  <c r="BJ62" i="4"/>
  <c r="BN61" i="4"/>
  <c r="BL61" i="4"/>
  <c r="BJ61" i="4"/>
  <c r="BN60" i="4"/>
  <c r="BL60" i="4"/>
  <c r="BJ60" i="4"/>
  <c r="BN59" i="4"/>
  <c r="BL59" i="4"/>
  <c r="BJ59" i="4"/>
  <c r="BN58" i="4"/>
  <c r="BN103" i="4" s="1"/>
  <c r="BL58" i="4"/>
  <c r="BL103" i="4" s="1"/>
  <c r="BJ58" i="4"/>
  <c r="BJ103" i="4" s="1"/>
  <c r="BN57" i="4"/>
  <c r="BL57" i="4"/>
  <c r="BJ57" i="4"/>
  <c r="BN56" i="4"/>
  <c r="BL56" i="4"/>
  <c r="BJ56" i="4"/>
  <c r="BN55" i="4"/>
  <c r="BL55" i="4"/>
  <c r="BJ55" i="4"/>
  <c r="BN54" i="4"/>
  <c r="BL54" i="4"/>
  <c r="BJ54" i="4"/>
  <c r="BN52" i="4"/>
  <c r="BL52" i="4"/>
  <c r="BJ52" i="4"/>
  <c r="BN51" i="4"/>
  <c r="BL51" i="4"/>
  <c r="BJ51" i="4"/>
  <c r="BN50" i="4"/>
  <c r="BN102" i="4" s="1"/>
  <c r="BL50" i="4"/>
  <c r="BL102" i="4" s="1"/>
  <c r="BJ50" i="4"/>
  <c r="BJ102" i="4" s="1"/>
  <c r="BN44" i="4"/>
  <c r="BL44" i="4"/>
  <c r="BJ44" i="4"/>
  <c r="BM43" i="4"/>
  <c r="BM45" i="4" s="1"/>
  <c r="BK43" i="4"/>
  <c r="BK45" i="4" s="1"/>
  <c r="BI43" i="4"/>
  <c r="BI45" i="4" s="1"/>
  <c r="BN42" i="4"/>
  <c r="BL42" i="4"/>
  <c r="BJ42" i="4"/>
  <c r="BN41" i="4"/>
  <c r="BL41" i="4"/>
  <c r="BJ41" i="4"/>
  <c r="BN40" i="4"/>
  <c r="BL40" i="4"/>
  <c r="BJ40" i="4"/>
  <c r="BN39" i="4"/>
  <c r="BL39" i="4"/>
  <c r="BJ39" i="4"/>
  <c r="BN38" i="4"/>
  <c r="BL38" i="4"/>
  <c r="BJ38" i="4"/>
  <c r="BN37" i="4"/>
  <c r="BL37" i="4"/>
  <c r="BJ37" i="4"/>
  <c r="BN36" i="4"/>
  <c r="BL36" i="4"/>
  <c r="BJ36" i="4"/>
  <c r="BN35" i="4"/>
  <c r="BL35" i="4"/>
  <c r="BJ35" i="4"/>
  <c r="BN34" i="4"/>
  <c r="BL34" i="4"/>
  <c r="BJ34" i="4"/>
  <c r="BN33" i="4"/>
  <c r="BL33" i="4"/>
  <c r="BJ33" i="4"/>
  <c r="BJ101" i="4" s="1"/>
  <c r="BN27" i="4"/>
  <c r="BL27" i="4" s="1"/>
  <c r="BJ27" i="4" s="1"/>
  <c r="BM25" i="4"/>
  <c r="BM96" i="4" s="1"/>
  <c r="BK25" i="4"/>
  <c r="BK96" i="4" s="1"/>
  <c r="BI25" i="4"/>
  <c r="BI96" i="4" s="1"/>
  <c r="BN24" i="4"/>
  <c r="BL24" i="4"/>
  <c r="BJ24" i="4"/>
  <c r="BN23" i="4"/>
  <c r="BL23" i="4"/>
  <c r="BJ23" i="4"/>
  <c r="BN22" i="4"/>
  <c r="BL22" i="4"/>
  <c r="BJ22" i="4"/>
  <c r="BN18" i="4"/>
  <c r="BL18" i="4"/>
  <c r="BJ18" i="4"/>
  <c r="BN17" i="4"/>
  <c r="BL17" i="4"/>
  <c r="BJ17" i="4"/>
  <c r="BN16" i="4"/>
  <c r="BL16" i="4"/>
  <c r="BJ16" i="4"/>
  <c r="BN15" i="4"/>
  <c r="BL15" i="4"/>
  <c r="BJ15" i="4"/>
  <c r="BN14" i="4"/>
  <c r="BL14" i="4"/>
  <c r="BJ14" i="4"/>
  <c r="BN13" i="4"/>
  <c r="BL13" i="4"/>
  <c r="BJ13" i="4"/>
  <c r="BN12" i="4"/>
  <c r="BL12" i="4"/>
  <c r="BJ12" i="4"/>
  <c r="BN11" i="4"/>
  <c r="BL11" i="4"/>
  <c r="BJ11" i="4"/>
  <c r="BN10" i="4"/>
  <c r="BL10" i="4"/>
  <c r="BJ10" i="4"/>
  <c r="BN9" i="4"/>
  <c r="BL9" i="4"/>
  <c r="BJ9" i="4"/>
  <c r="BN8" i="4"/>
  <c r="BL8" i="4"/>
  <c r="BJ8" i="4"/>
  <c r="BN7" i="4"/>
  <c r="BL7" i="4"/>
  <c r="BJ7" i="4"/>
  <c r="BN6" i="4"/>
  <c r="BL6" i="4"/>
  <c r="BJ6" i="4"/>
  <c r="BM19" i="4"/>
  <c r="BK19" i="4"/>
  <c r="BI19" i="4"/>
  <c r="BN1" i="4"/>
  <c r="BM1" i="4"/>
  <c r="BL1" i="4"/>
  <c r="BK1" i="4"/>
  <c r="BJ1" i="4"/>
  <c r="BI1" i="4"/>
  <c r="BG91" i="4"/>
  <c r="BG90" i="4"/>
  <c r="BE91" i="4"/>
  <c r="BE90" i="4"/>
  <c r="BC91" i="4"/>
  <c r="BC90" i="4"/>
  <c r="AZ91" i="4"/>
  <c r="AZ90" i="4"/>
  <c r="AX91" i="4"/>
  <c r="AX90" i="4"/>
  <c r="AV91" i="4"/>
  <c r="AV90" i="4"/>
  <c r="AV79" i="4"/>
  <c r="AV78" i="4"/>
  <c r="AV77" i="4"/>
  <c r="AX79" i="4"/>
  <c r="AX78" i="4"/>
  <c r="AX77" i="4"/>
  <c r="AZ79" i="4"/>
  <c r="AZ78" i="4"/>
  <c r="AZ77" i="4"/>
  <c r="BC79" i="4"/>
  <c r="BC78" i="4"/>
  <c r="BC77" i="4"/>
  <c r="BE79" i="4"/>
  <c r="BE78" i="4"/>
  <c r="BE77" i="4"/>
  <c r="BG79" i="4"/>
  <c r="BG78" i="4"/>
  <c r="BG77" i="4"/>
  <c r="BG73" i="4"/>
  <c r="BG72" i="4"/>
  <c r="BE73" i="4"/>
  <c r="BE72" i="4"/>
  <c r="BC73" i="4"/>
  <c r="BC72" i="4"/>
  <c r="AZ73" i="4"/>
  <c r="AZ72" i="4"/>
  <c r="AX73" i="4"/>
  <c r="AX72" i="4"/>
  <c r="AV73" i="4"/>
  <c r="AV72" i="4"/>
  <c r="BG65" i="4"/>
  <c r="BE65" i="4"/>
  <c r="BC65" i="4"/>
  <c r="AZ65" i="4"/>
  <c r="AX65" i="4"/>
  <c r="AV65" i="4"/>
  <c r="AV63" i="4"/>
  <c r="AV62" i="4"/>
  <c r="AV61" i="4"/>
  <c r="AV60" i="4"/>
  <c r="AV59" i="4"/>
  <c r="AV58" i="4"/>
  <c r="AV57" i="4"/>
  <c r="AV56" i="4"/>
  <c r="AV55" i="4"/>
  <c r="AV54" i="4"/>
  <c r="AX63" i="4"/>
  <c r="AX62" i="4"/>
  <c r="AX61" i="4"/>
  <c r="AX60" i="4"/>
  <c r="AX59" i="4"/>
  <c r="AX58" i="4"/>
  <c r="AX57" i="4"/>
  <c r="AX56" i="4"/>
  <c r="AX55" i="4"/>
  <c r="AX54" i="4"/>
  <c r="AZ63" i="4"/>
  <c r="AZ62" i="4"/>
  <c r="AZ61" i="4"/>
  <c r="AZ60" i="4"/>
  <c r="AZ59" i="4"/>
  <c r="AZ58" i="4"/>
  <c r="AZ57" i="4"/>
  <c r="AZ56" i="4"/>
  <c r="AZ55" i="4"/>
  <c r="AZ54" i="4"/>
  <c r="BG63" i="4"/>
  <c r="BG62" i="4"/>
  <c r="BG61" i="4"/>
  <c r="BG60" i="4"/>
  <c r="BG59" i="4"/>
  <c r="BG58" i="4"/>
  <c r="BG57" i="4"/>
  <c r="BG56" i="4"/>
  <c r="BG55" i="4"/>
  <c r="BG54" i="4"/>
  <c r="BC63" i="4"/>
  <c r="BC62" i="4"/>
  <c r="BC61" i="4"/>
  <c r="BC60" i="4"/>
  <c r="BC59" i="4"/>
  <c r="BC58" i="4"/>
  <c r="BC57" i="4"/>
  <c r="BC56" i="4"/>
  <c r="BC55" i="4"/>
  <c r="BC54" i="4"/>
  <c r="BE63" i="4"/>
  <c r="BE62" i="4"/>
  <c r="BE61" i="4"/>
  <c r="BE60" i="4"/>
  <c r="BE59" i="4"/>
  <c r="BE58" i="4"/>
  <c r="BE57" i="4"/>
  <c r="BE56" i="4"/>
  <c r="BE55" i="4"/>
  <c r="BE54" i="4"/>
  <c r="BG52" i="4"/>
  <c r="BG51" i="4"/>
  <c r="BG50" i="4"/>
  <c r="BE52" i="4"/>
  <c r="BE51" i="4"/>
  <c r="BE50" i="4"/>
  <c r="BC52" i="4"/>
  <c r="BC51" i="4"/>
  <c r="BC50" i="4"/>
  <c r="AZ52" i="4"/>
  <c r="AZ51" i="4"/>
  <c r="AZ50" i="4"/>
  <c r="AX52" i="4"/>
  <c r="AX51" i="4"/>
  <c r="AX50" i="4"/>
  <c r="AV52" i="4"/>
  <c r="AV51" i="4"/>
  <c r="AV50" i="4"/>
  <c r="AZ44" i="4"/>
  <c r="AX44" i="4"/>
  <c r="AV44" i="4"/>
  <c r="BG44" i="4"/>
  <c r="BE44" i="4"/>
  <c r="BC44" i="4"/>
  <c r="BG42" i="4"/>
  <c r="BG41" i="4"/>
  <c r="BG40" i="4"/>
  <c r="BG39" i="4"/>
  <c r="BG38" i="4"/>
  <c r="BG37" i="4"/>
  <c r="BG36" i="4"/>
  <c r="BG35" i="4"/>
  <c r="BG34" i="4"/>
  <c r="BG33" i="4"/>
  <c r="AZ18" i="4"/>
  <c r="AZ17" i="4"/>
  <c r="AZ16" i="4"/>
  <c r="AZ14" i="4"/>
  <c r="AZ13" i="4"/>
  <c r="AZ12" i="4"/>
  <c r="AZ11" i="4"/>
  <c r="AZ10" i="4"/>
  <c r="AZ9" i="4"/>
  <c r="AZ8" i="4"/>
  <c r="AZ7" i="4"/>
  <c r="AZ6" i="4"/>
  <c r="BG18" i="4"/>
  <c r="BG17" i="4"/>
  <c r="BG16" i="4"/>
  <c r="BG14" i="4"/>
  <c r="BG13" i="4"/>
  <c r="BG12" i="4"/>
  <c r="BG11" i="4"/>
  <c r="BG10" i="4"/>
  <c r="BG9" i="4"/>
  <c r="BG8" i="4"/>
  <c r="BG7" i="4"/>
  <c r="BG6" i="4"/>
  <c r="AV42" i="4"/>
  <c r="AV41" i="4"/>
  <c r="AV40" i="4"/>
  <c r="AV39" i="4"/>
  <c r="AV38" i="4"/>
  <c r="AV37" i="4"/>
  <c r="AV36" i="4"/>
  <c r="AV35" i="4"/>
  <c r="AV34" i="4"/>
  <c r="AV33" i="4"/>
  <c r="AX42" i="4"/>
  <c r="AX41" i="4"/>
  <c r="AX40" i="4"/>
  <c r="AX39" i="4"/>
  <c r="AX38" i="4"/>
  <c r="AX37" i="4"/>
  <c r="AX36" i="4"/>
  <c r="AX35" i="4"/>
  <c r="AX34" i="4"/>
  <c r="AX33" i="4"/>
  <c r="AZ42" i="4"/>
  <c r="AZ41" i="4"/>
  <c r="AZ40" i="4"/>
  <c r="AZ39" i="4"/>
  <c r="AZ38" i="4"/>
  <c r="AZ37" i="4"/>
  <c r="AZ36" i="4"/>
  <c r="AZ35" i="4"/>
  <c r="AZ34" i="4"/>
  <c r="AZ33" i="4"/>
  <c r="BC42" i="4"/>
  <c r="BC41" i="4"/>
  <c r="BC40" i="4"/>
  <c r="BC39" i="4"/>
  <c r="BC38" i="4"/>
  <c r="BC37" i="4"/>
  <c r="BC36" i="4"/>
  <c r="BC35" i="4"/>
  <c r="BC34" i="4"/>
  <c r="BC33" i="4"/>
  <c r="BE42" i="4"/>
  <c r="BE41" i="4"/>
  <c r="BE40" i="4"/>
  <c r="BE39" i="4"/>
  <c r="BE38" i="4"/>
  <c r="BE37" i="4"/>
  <c r="BE36" i="4"/>
  <c r="BE35" i="4"/>
  <c r="BE34" i="4"/>
  <c r="BE33" i="4"/>
  <c r="BE24" i="4"/>
  <c r="BE22" i="4"/>
  <c r="BC24" i="4"/>
  <c r="BC22" i="4"/>
  <c r="AZ24" i="4"/>
  <c r="AZ22" i="4"/>
  <c r="AX24" i="4"/>
  <c r="AX22" i="4"/>
  <c r="AV24" i="4"/>
  <c r="AV22" i="4"/>
  <c r="BE18" i="4"/>
  <c r="BE17" i="4"/>
  <c r="BE16" i="4"/>
  <c r="BE14" i="4"/>
  <c r="BE13" i="4"/>
  <c r="BE12" i="4"/>
  <c r="BE11" i="4"/>
  <c r="BE10" i="4"/>
  <c r="BE9" i="4"/>
  <c r="BE8" i="4"/>
  <c r="BE7" i="4"/>
  <c r="BE6" i="4"/>
  <c r="BC18" i="4"/>
  <c r="BC17" i="4"/>
  <c r="BC16" i="4"/>
  <c r="BC14" i="4"/>
  <c r="BC13" i="4"/>
  <c r="BC12" i="4"/>
  <c r="BC11" i="4"/>
  <c r="BC10" i="4"/>
  <c r="BC9" i="4"/>
  <c r="BC8" i="4"/>
  <c r="BC7" i="4"/>
  <c r="BC6" i="4"/>
  <c r="AX18" i="4"/>
  <c r="AX17" i="4"/>
  <c r="AX16" i="4"/>
  <c r="AX14" i="4"/>
  <c r="AX13" i="4"/>
  <c r="AX12" i="4"/>
  <c r="AX11" i="4"/>
  <c r="AX10" i="4"/>
  <c r="AX9" i="4"/>
  <c r="AX8" i="4"/>
  <c r="AX7" i="4"/>
  <c r="AX6" i="4"/>
  <c r="AV18" i="4"/>
  <c r="AV17" i="4"/>
  <c r="AV16" i="4"/>
  <c r="AV14" i="4"/>
  <c r="AV13" i="4"/>
  <c r="AV12" i="4"/>
  <c r="AV11" i="4"/>
  <c r="AV10" i="4"/>
  <c r="AV9" i="4"/>
  <c r="AV8" i="4"/>
  <c r="AV7" i="4"/>
  <c r="AV6" i="4"/>
  <c r="BV43" i="4"/>
  <c r="BO43" i="4"/>
  <c r="BH43" i="4"/>
  <c r="BF43" i="4"/>
  <c r="BF45" i="4" s="1"/>
  <c r="BD43" i="4"/>
  <c r="BB43" i="4"/>
  <c r="BA43" i="4"/>
  <c r="AY43" i="4"/>
  <c r="AY45" i="4" s="1"/>
  <c r="AW43" i="4"/>
  <c r="AU43" i="4"/>
  <c r="AT43" i="4"/>
  <c r="AZ15" i="4"/>
  <c r="AO75" i="3"/>
  <c r="AQ75" i="3"/>
  <c r="AO60" i="3"/>
  <c r="AO49" i="3"/>
  <c r="AO44" i="3"/>
  <c r="AQ60" i="3"/>
  <c r="AQ49" i="3"/>
  <c r="AQ44" i="3"/>
  <c r="AO28" i="3"/>
  <c r="AO16" i="3"/>
  <c r="AO15" i="3"/>
  <c r="AO13" i="3"/>
  <c r="AO9" i="3"/>
  <c r="AQ28" i="3"/>
  <c r="AQ16" i="3"/>
  <c r="AQ15" i="3"/>
  <c r="AQ13" i="3"/>
  <c r="AQ9" i="3"/>
  <c r="AN45" i="2"/>
  <c r="AP45" i="2"/>
  <c r="AR45" i="2"/>
  <c r="AZ35" i="2"/>
  <c r="AX35" i="2"/>
  <c r="AV35" i="2"/>
  <c r="AZ33" i="2"/>
  <c r="AZ34" i="2" s="1"/>
  <c r="AX33" i="2"/>
  <c r="AX34" i="2" s="1"/>
  <c r="AV33" i="2"/>
  <c r="AV34" i="2" s="1"/>
  <c r="AV75" i="3"/>
  <c r="AG97" i="4" l="1"/>
  <c r="AB100" i="4"/>
  <c r="AB104" i="4" s="1"/>
  <c r="AO109" i="4"/>
  <c r="AI97" i="4"/>
  <c r="AK48" i="4"/>
  <c r="AA25" i="4"/>
  <c r="AA96" i="4" s="1"/>
  <c r="AA97" i="4" s="1"/>
  <c r="AO15" i="4"/>
  <c r="U69" i="4"/>
  <c r="AK97" i="4"/>
  <c r="AK100" i="4" s="1"/>
  <c r="AK104" i="4" s="1"/>
  <c r="AI48" i="4"/>
  <c r="U97" i="4"/>
  <c r="U100" i="4" s="1"/>
  <c r="U104" i="4" s="1"/>
  <c r="AB105" i="4" s="1"/>
  <c r="W97" i="4"/>
  <c r="W100" i="4" s="1"/>
  <c r="W104" i="4" s="1"/>
  <c r="P97" i="4"/>
  <c r="P100" i="4" s="1"/>
  <c r="P104" i="4" s="1"/>
  <c r="J109" i="4"/>
  <c r="AQ15" i="4"/>
  <c r="AQ19" i="4" s="1"/>
  <c r="AS109" i="4"/>
  <c r="P48" i="4"/>
  <c r="X25" i="4"/>
  <c r="X96" i="4" s="1"/>
  <c r="X97" i="4" s="1"/>
  <c r="X100" i="4" s="1"/>
  <c r="U28" i="4"/>
  <c r="U71" i="4" s="1"/>
  <c r="U75" i="4" s="1"/>
  <c r="AN19" i="4"/>
  <c r="AN28" i="4" s="1"/>
  <c r="AN71" i="4" s="1"/>
  <c r="AN75" i="4" s="1"/>
  <c r="N28" i="4"/>
  <c r="N71" i="4" s="1"/>
  <c r="N75" i="4" s="1"/>
  <c r="AK28" i="4"/>
  <c r="X43" i="4"/>
  <c r="X45" i="4" s="1"/>
  <c r="AD69" i="4"/>
  <c r="P28" i="4"/>
  <c r="H64" i="4"/>
  <c r="H66" i="4" s="1"/>
  <c r="AH19" i="4"/>
  <c r="AJ25" i="4"/>
  <c r="AJ96" i="4" s="1"/>
  <c r="AJ97" i="4" s="1"/>
  <c r="AJ100" i="4" s="1"/>
  <c r="AJ104" i="4" s="1"/>
  <c r="V19" i="4"/>
  <c r="AL25" i="4"/>
  <c r="AL96" i="4" s="1"/>
  <c r="AL97" i="4" s="1"/>
  <c r="AL100" i="4" s="1"/>
  <c r="AL104" i="4" s="1"/>
  <c r="F25" i="4"/>
  <c r="F96" i="4" s="1"/>
  <c r="F97" i="4" s="1"/>
  <c r="F100" i="4" s="1"/>
  <c r="F104" i="4" s="1"/>
  <c r="Z28" i="4"/>
  <c r="Z71" i="4" s="1"/>
  <c r="Z75" i="4" s="1"/>
  <c r="M25" i="4"/>
  <c r="M96" i="4" s="1"/>
  <c r="M97" i="4" s="1"/>
  <c r="M100" i="4" s="1"/>
  <c r="M104" i="4" s="1"/>
  <c r="AP19" i="4"/>
  <c r="AP28" i="4" s="1"/>
  <c r="N48" i="4"/>
  <c r="Q19" i="4"/>
  <c r="O25" i="4"/>
  <c r="O96" i="4" s="1"/>
  <c r="O97" i="4" s="1"/>
  <c r="O100" i="4" s="1"/>
  <c r="O104" i="4" s="1"/>
  <c r="AB28" i="4"/>
  <c r="E28" i="4"/>
  <c r="E29" i="4" s="1"/>
  <c r="Q25" i="4"/>
  <c r="Q96" i="4" s="1"/>
  <c r="Q97" i="4" s="1"/>
  <c r="Q100" i="4" s="1"/>
  <c r="Q104" i="4" s="1"/>
  <c r="AR19" i="4"/>
  <c r="AR28" i="4" s="1"/>
  <c r="AR71" i="4" s="1"/>
  <c r="AR75" i="4" s="1"/>
  <c r="AR85" i="4" s="1"/>
  <c r="L28" i="4"/>
  <c r="L71" i="4" s="1"/>
  <c r="L75" i="4" s="1"/>
  <c r="AC25" i="4"/>
  <c r="AC96" i="4" s="1"/>
  <c r="AC97" i="4" s="1"/>
  <c r="AC100" i="4" s="1"/>
  <c r="AC104" i="4" s="1"/>
  <c r="G28" i="4"/>
  <c r="G71" i="4" s="1"/>
  <c r="G75" i="4" s="1"/>
  <c r="W48" i="4"/>
  <c r="S28" i="4"/>
  <c r="S31" i="4" s="1"/>
  <c r="V25" i="4"/>
  <c r="V96" i="4" s="1"/>
  <c r="V97" i="4" s="1"/>
  <c r="V100" i="4" s="1"/>
  <c r="V104" i="4" s="1"/>
  <c r="AG100" i="4"/>
  <c r="AG104" i="4" s="1"/>
  <c r="AD28" i="4"/>
  <c r="F64" i="4"/>
  <c r="F66" i="4" s="1"/>
  <c r="M64" i="4"/>
  <c r="M66" i="4" s="1"/>
  <c r="P69" i="4"/>
  <c r="T19" i="4"/>
  <c r="AC109" i="4"/>
  <c r="U48" i="4"/>
  <c r="Z100" i="4"/>
  <c r="Z104" i="4" s="1"/>
  <c r="AH64" i="4"/>
  <c r="AH66" i="4" s="1"/>
  <c r="H25" i="4"/>
  <c r="H96" i="4" s="1"/>
  <c r="H97" i="4" s="1"/>
  <c r="H100" i="4" s="1"/>
  <c r="H104" i="4" s="1"/>
  <c r="H105" i="4" s="1"/>
  <c r="O19" i="4"/>
  <c r="M43" i="4"/>
  <c r="M45" i="4" s="1"/>
  <c r="M48" i="4" s="1"/>
  <c r="J25" i="4"/>
  <c r="J96" i="4" s="1"/>
  <c r="J97" i="4" s="1"/>
  <c r="J100" i="4" s="1"/>
  <c r="J104" i="4" s="1"/>
  <c r="AI100" i="4"/>
  <c r="AI104" i="4" s="1"/>
  <c r="AI105" i="4" s="1"/>
  <c r="AA19" i="4"/>
  <c r="AA28" i="4" s="1"/>
  <c r="AA64" i="4"/>
  <c r="AA66" i="4" s="1"/>
  <c r="AA43" i="4"/>
  <c r="AA45" i="4" s="1"/>
  <c r="AB48" i="4"/>
  <c r="AC64" i="4"/>
  <c r="AC66" i="4" s="1"/>
  <c r="AD48" i="4"/>
  <c r="AE64" i="4"/>
  <c r="AE66" i="4" s="1"/>
  <c r="AC43" i="4"/>
  <c r="AC45" i="4" s="1"/>
  <c r="I28" i="4"/>
  <c r="I31" i="4" s="1"/>
  <c r="F109" i="4"/>
  <c r="F43" i="4"/>
  <c r="F45" i="4" s="1"/>
  <c r="G46" i="4" s="1"/>
  <c r="J19" i="4"/>
  <c r="X101" i="4"/>
  <c r="AJ43" i="4"/>
  <c r="AJ45" i="4" s="1"/>
  <c r="AJ48" i="4" s="1"/>
  <c r="AK69" i="4"/>
  <c r="AE25" i="4"/>
  <c r="AE96" i="4" s="1"/>
  <c r="AE97" i="4" s="1"/>
  <c r="AE100" i="4" s="1"/>
  <c r="AE104" i="4" s="1"/>
  <c r="AH25" i="4"/>
  <c r="AH96" i="4" s="1"/>
  <c r="AH97" i="4" s="1"/>
  <c r="AH100" i="4" s="1"/>
  <c r="AH104" i="4" s="1"/>
  <c r="AJ64" i="4"/>
  <c r="AJ66" i="4" s="1"/>
  <c r="E97" i="4"/>
  <c r="E100" i="4" s="1"/>
  <c r="E104" i="4" s="1"/>
  <c r="E106" i="4" s="1"/>
  <c r="T25" i="4"/>
  <c r="T96" i="4" s="1"/>
  <c r="T97" i="4" s="1"/>
  <c r="T100" i="4" s="1"/>
  <c r="T104" i="4" s="1"/>
  <c r="V109" i="4"/>
  <c r="AG28" i="4"/>
  <c r="AG71" i="4" s="1"/>
  <c r="AG75" i="4" s="1"/>
  <c r="AL64" i="4"/>
  <c r="AL66" i="4" s="1"/>
  <c r="AB69" i="4"/>
  <c r="G97" i="4"/>
  <c r="G100" i="4" s="1"/>
  <c r="G104" i="4" s="1"/>
  <c r="S48" i="4"/>
  <c r="L48" i="4"/>
  <c r="AI69" i="4"/>
  <c r="J43" i="4"/>
  <c r="J45" i="4" s="1"/>
  <c r="I97" i="4"/>
  <c r="I100" i="4" s="1"/>
  <c r="I104" i="4" s="1"/>
  <c r="I105" i="4" s="1"/>
  <c r="M19" i="4"/>
  <c r="W28" i="4"/>
  <c r="W31" i="4" s="1"/>
  <c r="X64" i="4"/>
  <c r="X66" i="4" s="1"/>
  <c r="H19" i="4"/>
  <c r="H109" i="4"/>
  <c r="L69" i="4"/>
  <c r="AH109" i="4"/>
  <c r="AD97" i="4"/>
  <c r="AD100" i="4" s="1"/>
  <c r="AD104" i="4" s="1"/>
  <c r="AE19" i="4"/>
  <c r="N69" i="4"/>
  <c r="P85" i="4"/>
  <c r="AJ109" i="4"/>
  <c r="Z69" i="4"/>
  <c r="F19" i="4"/>
  <c r="S69" i="4"/>
  <c r="AL109" i="4"/>
  <c r="AA100" i="4"/>
  <c r="AA104" i="4" s="1"/>
  <c r="AA109" i="4"/>
  <c r="E71" i="4"/>
  <c r="E75" i="4" s="1"/>
  <c r="M109" i="4"/>
  <c r="S97" i="4"/>
  <c r="S100" i="4" s="1"/>
  <c r="S104" i="4" s="1"/>
  <c r="O109" i="4"/>
  <c r="V64" i="4"/>
  <c r="V66" i="4" s="1"/>
  <c r="AE109" i="4"/>
  <c r="AC19" i="4"/>
  <c r="J64" i="4"/>
  <c r="J66" i="4" s="1"/>
  <c r="Q109" i="4"/>
  <c r="L97" i="4"/>
  <c r="L100" i="4" s="1"/>
  <c r="L104" i="4" s="1"/>
  <c r="Q64" i="4"/>
  <c r="Q66" i="4" s="1"/>
  <c r="T109" i="4"/>
  <c r="T64" i="4"/>
  <c r="T66" i="4" s="1"/>
  <c r="AI28" i="4"/>
  <c r="AI31" i="4" s="1"/>
  <c r="O64" i="4"/>
  <c r="O66" i="4" s="1"/>
  <c r="N97" i="4"/>
  <c r="N100" i="4" s="1"/>
  <c r="N104" i="4" s="1"/>
  <c r="W69" i="4"/>
  <c r="AL19" i="4"/>
  <c r="X19" i="4"/>
  <c r="AJ19" i="4"/>
  <c r="AL43" i="4"/>
  <c r="AL45" i="4" s="1"/>
  <c r="W85" i="4"/>
  <c r="AE43" i="4"/>
  <c r="AE45" i="4" s="1"/>
  <c r="AG48" i="4"/>
  <c r="H43" i="4"/>
  <c r="H45" i="4" s="1"/>
  <c r="Z48" i="4"/>
  <c r="AR69" i="4"/>
  <c r="O43" i="4"/>
  <c r="O45" i="4" s="1"/>
  <c r="T43" i="4"/>
  <c r="T45" i="4" s="1"/>
  <c r="AR48" i="4"/>
  <c r="Q43" i="4"/>
  <c r="Q45" i="4" s="1"/>
  <c r="V43" i="4"/>
  <c r="V45" i="4" s="1"/>
  <c r="AH43" i="4"/>
  <c r="AH45" i="4" s="1"/>
  <c r="BJ109" i="4"/>
  <c r="BQ109" i="4"/>
  <c r="BM48" i="4"/>
  <c r="BR97" i="4"/>
  <c r="BR100" i="4" s="1"/>
  <c r="BR104" i="4" s="1"/>
  <c r="AP97" i="4"/>
  <c r="AP100" i="4" s="1"/>
  <c r="AP104" i="4" s="1"/>
  <c r="BT69" i="4"/>
  <c r="BT48" i="4"/>
  <c r="BM69" i="4"/>
  <c r="AF28" i="4"/>
  <c r="AF29" i="4" s="1"/>
  <c r="BR28" i="4"/>
  <c r="BR71" i="4" s="1"/>
  <c r="BR75" i="4" s="1"/>
  <c r="AQ25" i="4"/>
  <c r="AQ96" i="4" s="1"/>
  <c r="AQ97" i="4" s="1"/>
  <c r="AQ100" i="4" s="1"/>
  <c r="AS25" i="4"/>
  <c r="AS96" i="4" s="1"/>
  <c r="AS97" i="4" s="1"/>
  <c r="AS100" i="4" s="1"/>
  <c r="AS104" i="4" s="1"/>
  <c r="D97" i="4"/>
  <c r="D100" i="4" s="1"/>
  <c r="D104" i="4" s="1"/>
  <c r="AM28" i="4"/>
  <c r="Y28" i="4"/>
  <c r="Y29" i="4" s="1"/>
  <c r="AO19" i="4"/>
  <c r="AN97" i="4"/>
  <c r="AN100" i="4" s="1"/>
  <c r="AN104" i="4" s="1"/>
  <c r="AS43" i="4"/>
  <c r="AS45" i="4" s="1"/>
  <c r="AP48" i="4"/>
  <c r="AQ64" i="4"/>
  <c r="AQ66" i="4" s="1"/>
  <c r="AO43" i="4"/>
  <c r="AO45" i="4" s="1"/>
  <c r="AS64" i="4"/>
  <c r="AS66" i="4" s="1"/>
  <c r="AS19" i="4"/>
  <c r="AQ43" i="4"/>
  <c r="AQ45" i="4" s="1"/>
  <c r="AO64" i="4"/>
  <c r="AO66" i="4" s="1"/>
  <c r="AO25" i="4"/>
  <c r="AO96" i="4" s="1"/>
  <c r="AO97" i="4" s="1"/>
  <c r="AO100" i="4" s="1"/>
  <c r="AO104" i="4" s="1"/>
  <c r="AN48" i="4"/>
  <c r="AR97" i="4"/>
  <c r="AR100" i="4" s="1"/>
  <c r="AR104" i="4" s="1"/>
  <c r="AN69" i="4"/>
  <c r="AQ101" i="4"/>
  <c r="AQ109" i="4" s="1"/>
  <c r="AP69" i="4"/>
  <c r="BT28" i="4"/>
  <c r="BP97" i="4"/>
  <c r="BP100" i="4" s="1"/>
  <c r="BP104" i="4" s="1"/>
  <c r="BP28" i="4"/>
  <c r="BP71" i="4" s="1"/>
  <c r="BP75" i="4" s="1"/>
  <c r="K48" i="4"/>
  <c r="R28" i="4"/>
  <c r="R71" i="4" s="1"/>
  <c r="R75" i="4" s="1"/>
  <c r="K46" i="4"/>
  <c r="K47" i="4" s="1"/>
  <c r="K97" i="4"/>
  <c r="K100" i="4" s="1"/>
  <c r="K104" i="4" s="1"/>
  <c r="K106" i="4" s="1"/>
  <c r="K107" i="4" s="1"/>
  <c r="AF97" i="4"/>
  <c r="AF100" i="4" s="1"/>
  <c r="AF104" i="4" s="1"/>
  <c r="AF106" i="4" s="1"/>
  <c r="BT97" i="4"/>
  <c r="BT100" i="4" s="1"/>
  <c r="BT104" i="4" s="1"/>
  <c r="K28" i="4"/>
  <c r="K71" i="4" s="1"/>
  <c r="K75" i="4" s="1"/>
  <c r="Y97" i="4"/>
  <c r="Y100" i="4" s="1"/>
  <c r="Y104" i="4" s="1"/>
  <c r="AM97" i="4"/>
  <c r="AM100" i="4" s="1"/>
  <c r="AM104" i="4" s="1"/>
  <c r="BR48" i="4"/>
  <c r="D28" i="4"/>
  <c r="D71" i="4" s="1"/>
  <c r="D75" i="4" s="1"/>
  <c r="D80" i="4" s="1"/>
  <c r="R69" i="4"/>
  <c r="R67" i="4"/>
  <c r="R46" i="4"/>
  <c r="R48" i="4"/>
  <c r="AF48" i="4"/>
  <c r="AF46" i="4"/>
  <c r="AF47" i="4" s="1"/>
  <c r="AM48" i="4"/>
  <c r="R97" i="4"/>
  <c r="R100" i="4" s="1"/>
  <c r="R104" i="4" s="1"/>
  <c r="AM69" i="4"/>
  <c r="AM67" i="4"/>
  <c r="AM68" i="4" s="1"/>
  <c r="BQ64" i="4"/>
  <c r="BQ66" i="4" s="1"/>
  <c r="BS64" i="4"/>
  <c r="BS66" i="4" s="1"/>
  <c r="BU64" i="4"/>
  <c r="BU66" i="4" s="1"/>
  <c r="BS43" i="4"/>
  <c r="BS45" i="4" s="1"/>
  <c r="Y69" i="4"/>
  <c r="BQ43" i="4"/>
  <c r="BQ45" i="4" s="1"/>
  <c r="Y67" i="4"/>
  <c r="BQ19" i="4"/>
  <c r="BQ25" i="4"/>
  <c r="BQ96" i="4" s="1"/>
  <c r="BQ97" i="4" s="1"/>
  <c r="BQ100" i="4" s="1"/>
  <c r="BQ104" i="4" s="1"/>
  <c r="K69" i="4"/>
  <c r="Y48" i="4"/>
  <c r="BU43" i="4"/>
  <c r="BU45" i="4" s="1"/>
  <c r="BU25" i="4"/>
  <c r="BU96" i="4" s="1"/>
  <c r="BU97" i="4" s="1"/>
  <c r="BU100" i="4" s="1"/>
  <c r="K67" i="4"/>
  <c r="K68" i="4" s="1"/>
  <c r="AF69" i="4"/>
  <c r="BS25" i="4"/>
  <c r="BS96" i="4" s="1"/>
  <c r="BS97" i="4" s="1"/>
  <c r="BS100" i="4" s="1"/>
  <c r="BS19" i="4"/>
  <c r="BU19" i="4"/>
  <c r="BP48" i="4"/>
  <c r="BP69" i="4"/>
  <c r="BS101" i="4"/>
  <c r="BS109" i="4" s="1"/>
  <c r="BR69" i="4"/>
  <c r="BU101" i="4"/>
  <c r="BU109" i="4" s="1"/>
  <c r="BT85" i="4"/>
  <c r="BI97" i="4"/>
  <c r="BI100" i="4" s="1"/>
  <c r="BI104" i="4" s="1"/>
  <c r="BK28" i="4"/>
  <c r="BK71" i="4" s="1"/>
  <c r="BK75" i="4" s="1"/>
  <c r="BN25" i="4"/>
  <c r="BN96" i="4" s="1"/>
  <c r="BN97" i="4" s="1"/>
  <c r="BN100" i="4" s="1"/>
  <c r="BK97" i="4"/>
  <c r="BK100" i="4" s="1"/>
  <c r="BK104" i="4" s="1"/>
  <c r="BM28" i="4"/>
  <c r="BJ25" i="4"/>
  <c r="BJ96" i="4" s="1"/>
  <c r="BJ97" i="4" s="1"/>
  <c r="BJ100" i="4" s="1"/>
  <c r="BJ104" i="4" s="1"/>
  <c r="BJ19" i="4"/>
  <c r="BN19" i="4"/>
  <c r="BJ64" i="4"/>
  <c r="BJ66" i="4" s="1"/>
  <c r="BL25" i="4"/>
  <c r="BL96" i="4" s="1"/>
  <c r="BL97" i="4" s="1"/>
  <c r="BL100" i="4" s="1"/>
  <c r="BL64" i="4"/>
  <c r="BL66" i="4" s="1"/>
  <c r="BJ43" i="4"/>
  <c r="BJ45" i="4" s="1"/>
  <c r="BN64" i="4"/>
  <c r="BN66" i="4" s="1"/>
  <c r="BL43" i="4"/>
  <c r="BL45" i="4" s="1"/>
  <c r="BN43" i="4"/>
  <c r="BN45" i="4" s="1"/>
  <c r="BI28" i="4"/>
  <c r="BI71" i="4" s="1"/>
  <c r="BI75" i="4" s="1"/>
  <c r="BL19" i="4"/>
  <c r="BM97" i="4"/>
  <c r="BM100" i="4" s="1"/>
  <c r="BM104" i="4" s="1"/>
  <c r="BL101" i="4"/>
  <c r="BL109" i="4" s="1"/>
  <c r="BN101" i="4"/>
  <c r="BN109" i="4" s="1"/>
  <c r="BE15" i="4"/>
  <c r="BG15" i="4"/>
  <c r="AX15" i="4"/>
  <c r="AV15" i="4"/>
  <c r="BC15" i="4"/>
  <c r="H7" i="12"/>
  <c r="BC75" i="3"/>
  <c r="BE75" i="3"/>
  <c r="BV51" i="3"/>
  <c r="BT51" i="3"/>
  <c r="BR51" i="3"/>
  <c r="BP51" i="3"/>
  <c r="BO51" i="3"/>
  <c r="BM51" i="3"/>
  <c r="BK51" i="3"/>
  <c r="BI51" i="3"/>
  <c r="BH51" i="3"/>
  <c r="BF51" i="3"/>
  <c r="BD51" i="3"/>
  <c r="BB51" i="3"/>
  <c r="BA51" i="3"/>
  <c r="AY51" i="3"/>
  <c r="AW51" i="3"/>
  <c r="AT51" i="3"/>
  <c r="AR51" i="3"/>
  <c r="AP51" i="3"/>
  <c r="AN51" i="3"/>
  <c r="AM51" i="3"/>
  <c r="AK51" i="3"/>
  <c r="AI51" i="3"/>
  <c r="AG51" i="3"/>
  <c r="AF51" i="3"/>
  <c r="AD51" i="3"/>
  <c r="AB51" i="3"/>
  <c r="Z51" i="3"/>
  <c r="Y51" i="3"/>
  <c r="W51" i="3"/>
  <c r="U51" i="3"/>
  <c r="S51" i="3"/>
  <c r="R51" i="3"/>
  <c r="P51" i="3"/>
  <c r="N51" i="3"/>
  <c r="L51" i="3"/>
  <c r="K51" i="3"/>
  <c r="I51" i="3"/>
  <c r="G51" i="3"/>
  <c r="E51" i="3"/>
  <c r="D51" i="3"/>
  <c r="AU51" i="3"/>
  <c r="AV49" i="3"/>
  <c r="AV9" i="3"/>
  <c r="AV60" i="3"/>
  <c r="BC60" i="3"/>
  <c r="BC49" i="3"/>
  <c r="BC44" i="3"/>
  <c r="AV44" i="3"/>
  <c r="BC16" i="3"/>
  <c r="AV16" i="3"/>
  <c r="AV15" i="3"/>
  <c r="BC15" i="3"/>
  <c r="BC13" i="3"/>
  <c r="AX60" i="3"/>
  <c r="BE60" i="3"/>
  <c r="BE49" i="3"/>
  <c r="AX49" i="3"/>
  <c r="AX44" i="3"/>
  <c r="BE44" i="3"/>
  <c r="AV13" i="3"/>
  <c r="AV28" i="3"/>
  <c r="AX28" i="3"/>
  <c r="BC28" i="3"/>
  <c r="BE28" i="3"/>
  <c r="AX16" i="3"/>
  <c r="AX15" i="3"/>
  <c r="BE16" i="3"/>
  <c r="BE15" i="3"/>
  <c r="AX13" i="3"/>
  <c r="BE13" i="3"/>
  <c r="AX9" i="3"/>
  <c r="I67" i="4" l="1"/>
  <c r="I68" i="4" s="1"/>
  <c r="AC28" i="4"/>
  <c r="AC71" i="4" s="1"/>
  <c r="AC75" i="4" s="1"/>
  <c r="F28" i="4"/>
  <c r="F46" i="4"/>
  <c r="AJ28" i="4"/>
  <c r="X28" i="4"/>
  <c r="X71" i="4" s="1"/>
  <c r="X75" i="4" s="1"/>
  <c r="M28" i="4"/>
  <c r="M31" i="4" s="1"/>
  <c r="Z31" i="4"/>
  <c r="O105" i="4"/>
  <c r="M69" i="4"/>
  <c r="AG31" i="4"/>
  <c r="S71" i="4"/>
  <c r="S75" i="4" s="1"/>
  <c r="S85" i="4" s="1"/>
  <c r="U31" i="4"/>
  <c r="G67" i="4"/>
  <c r="X104" i="4"/>
  <c r="X105" i="4" s="1"/>
  <c r="AL69" i="4"/>
  <c r="L67" i="4"/>
  <c r="L68" i="4" s="1"/>
  <c r="AB31" i="4"/>
  <c r="AA71" i="4"/>
  <c r="AA75" i="4" s="1"/>
  <c r="AH28" i="4"/>
  <c r="AB71" i="4"/>
  <c r="AB75" i="4" s="1"/>
  <c r="AB85" i="4" s="1"/>
  <c r="L31" i="4"/>
  <c r="AG46" i="4"/>
  <c r="F67" i="4"/>
  <c r="AI67" i="4"/>
  <c r="AJ69" i="4"/>
  <c r="X48" i="4"/>
  <c r="H67" i="4"/>
  <c r="H68" i="4" s="1"/>
  <c r="P31" i="4"/>
  <c r="W105" i="4"/>
  <c r="N31" i="4"/>
  <c r="AG106" i="4"/>
  <c r="Q28" i="4"/>
  <c r="Q71" i="4" s="1"/>
  <c r="Q75" i="4" s="1"/>
  <c r="AK31" i="4"/>
  <c r="H69" i="4"/>
  <c r="J28" i="4"/>
  <c r="J31" i="4" s="1"/>
  <c r="O28" i="4"/>
  <c r="O71" i="4" s="1"/>
  <c r="O75" i="4" s="1"/>
  <c r="AE28" i="4"/>
  <c r="AE71" i="4" s="1"/>
  <c r="AE75" i="4" s="1"/>
  <c r="AD105" i="4"/>
  <c r="M71" i="4"/>
  <c r="M75" i="4" s="1"/>
  <c r="F106" i="4"/>
  <c r="AG105" i="4"/>
  <c r="AL28" i="4"/>
  <c r="AL71" i="4" s="1"/>
  <c r="AL75" i="4" s="1"/>
  <c r="AH69" i="4"/>
  <c r="H28" i="4"/>
  <c r="H71" i="4" s="1"/>
  <c r="H75" i="4" s="1"/>
  <c r="H85" i="4" s="1"/>
  <c r="AE67" i="4"/>
  <c r="V106" i="4"/>
  <c r="V105" i="4"/>
  <c r="AI106" i="4"/>
  <c r="T28" i="4"/>
  <c r="N67" i="4"/>
  <c r="AE69" i="4"/>
  <c r="AA46" i="4"/>
  <c r="L46" i="4"/>
  <c r="L47" i="4" s="1"/>
  <c r="AL67" i="4"/>
  <c r="AJ71" i="4"/>
  <c r="AJ75" i="4" s="1"/>
  <c r="W106" i="4"/>
  <c r="Q105" i="4"/>
  <c r="P106" i="4"/>
  <c r="AC46" i="4"/>
  <c r="AJ67" i="4"/>
  <c r="X109" i="4"/>
  <c r="G106" i="4"/>
  <c r="AD46" i="4"/>
  <c r="AK67" i="4"/>
  <c r="AG67" i="4"/>
  <c r="AA67" i="4"/>
  <c r="AH67" i="4"/>
  <c r="AA69" i="4"/>
  <c r="AB67" i="4"/>
  <c r="I106" i="4"/>
  <c r="I107" i="4" s="1"/>
  <c r="N46" i="4"/>
  <c r="N47" i="4" s="1"/>
  <c r="N105" i="4"/>
  <c r="AC69" i="4"/>
  <c r="V28" i="4"/>
  <c r="AC31" i="4" s="1"/>
  <c r="W46" i="4"/>
  <c r="V46" i="4"/>
  <c r="V48" i="4"/>
  <c r="X46" i="4"/>
  <c r="L85" i="4"/>
  <c r="H106" i="4"/>
  <c r="H107" i="4" s="1"/>
  <c r="AK105" i="4"/>
  <c r="Q46" i="4"/>
  <c r="Q48" i="4"/>
  <c r="AG85" i="4"/>
  <c r="S46" i="4"/>
  <c r="X69" i="4"/>
  <c r="X67" i="4"/>
  <c r="L106" i="4"/>
  <c r="L107" i="4" s="1"/>
  <c r="L105" i="4"/>
  <c r="U46" i="4"/>
  <c r="T46" i="4"/>
  <c r="T48" i="4"/>
  <c r="AJ106" i="4"/>
  <c r="AJ105" i="4"/>
  <c r="AK106" i="4"/>
  <c r="J106" i="4"/>
  <c r="J107" i="4" s="1"/>
  <c r="J105" i="4"/>
  <c r="Q106" i="4"/>
  <c r="AI46" i="4"/>
  <c r="AH46" i="4"/>
  <c r="AH48" i="4"/>
  <c r="P46" i="4"/>
  <c r="O46" i="4"/>
  <c r="O48" i="4"/>
  <c r="S106" i="4"/>
  <c r="S105" i="4"/>
  <c r="U105" i="4"/>
  <c r="I76" i="4"/>
  <c r="I80" i="4" s="1"/>
  <c r="E76" i="4"/>
  <c r="E80" i="4" s="1"/>
  <c r="G76" i="4"/>
  <c r="G80" i="4" s="1"/>
  <c r="J69" i="4"/>
  <c r="J67" i="4"/>
  <c r="J68" i="4" s="1"/>
  <c r="N85" i="4"/>
  <c r="J46" i="4"/>
  <c r="J47" i="4" s="1"/>
  <c r="J48" i="4"/>
  <c r="O106" i="4"/>
  <c r="O69" i="4"/>
  <c r="O67" i="4"/>
  <c r="P67" i="4"/>
  <c r="P68" i="4" s="1"/>
  <c r="AC29" i="4"/>
  <c r="AC48" i="4"/>
  <c r="AL105" i="4"/>
  <c r="AL106" i="4"/>
  <c r="AJ31" i="4"/>
  <c r="E86" i="4"/>
  <c r="AC105" i="4"/>
  <c r="I46" i="4"/>
  <c r="I47" i="4" s="1"/>
  <c r="H46" i="4"/>
  <c r="H47" i="4" s="1"/>
  <c r="H48" i="4"/>
  <c r="T69" i="4"/>
  <c r="T67" i="4"/>
  <c r="U67" i="4"/>
  <c r="Z105" i="4"/>
  <c r="AA106" i="4"/>
  <c r="AA105" i="4"/>
  <c r="AC67" i="4"/>
  <c r="P105" i="4"/>
  <c r="G29" i="4"/>
  <c r="F29" i="4"/>
  <c r="AJ46" i="4"/>
  <c r="AI71" i="4"/>
  <c r="AI75" i="4" s="1"/>
  <c r="AE48" i="4"/>
  <c r="AE46" i="4"/>
  <c r="M67" i="4"/>
  <c r="AH71" i="4"/>
  <c r="AH75" i="4" s="1"/>
  <c r="Z46" i="4"/>
  <c r="Z67" i="4"/>
  <c r="AD67" i="4"/>
  <c r="AK46" i="4"/>
  <c r="F71" i="4"/>
  <c r="F75" i="4" s="1"/>
  <c r="M105" i="4"/>
  <c r="N106" i="4"/>
  <c r="M106" i="4"/>
  <c r="AE106" i="4"/>
  <c r="Q67" i="4"/>
  <c r="Q69" i="4"/>
  <c r="U106" i="4"/>
  <c r="T106" i="4"/>
  <c r="T105" i="4"/>
  <c r="AH105" i="4"/>
  <c r="AB46" i="4"/>
  <c r="AL48" i="4"/>
  <c r="AL46" i="4"/>
  <c r="U85" i="4"/>
  <c r="W67" i="4"/>
  <c r="V67" i="4"/>
  <c r="V69" i="4"/>
  <c r="M46" i="4"/>
  <c r="M47" i="4" s="1"/>
  <c r="S67" i="4"/>
  <c r="AD31" i="4"/>
  <c r="AH106" i="4"/>
  <c r="AA48" i="4"/>
  <c r="BT105" i="4"/>
  <c r="AP31" i="4"/>
  <c r="AS28" i="4"/>
  <c r="AS71" i="4" s="1"/>
  <c r="AS75" i="4" s="1"/>
  <c r="AR31" i="4"/>
  <c r="AS48" i="4"/>
  <c r="AF71" i="4"/>
  <c r="AF75" i="4" s="1"/>
  <c r="AF86" i="4" s="1"/>
  <c r="AQ28" i="4"/>
  <c r="AQ31" i="4" s="1"/>
  <c r="AS46" i="4"/>
  <c r="AP105" i="4"/>
  <c r="AM31" i="4"/>
  <c r="BT31" i="4"/>
  <c r="AF31" i="4"/>
  <c r="Y71" i="4"/>
  <c r="Y75" i="4" s="1"/>
  <c r="Y80" i="4" s="1"/>
  <c r="AQ104" i="4"/>
  <c r="AF30" i="4"/>
  <c r="Y68" i="4"/>
  <c r="AO28" i="4"/>
  <c r="AO71" i="4" s="1"/>
  <c r="AO75" i="4" s="1"/>
  <c r="AN105" i="4"/>
  <c r="AS69" i="4"/>
  <c r="BQ28" i="4"/>
  <c r="BQ71" i="4" s="1"/>
  <c r="BQ75" i="4" s="1"/>
  <c r="AN67" i="4"/>
  <c r="AS67" i="4"/>
  <c r="AO69" i="4"/>
  <c r="AO67" i="4"/>
  <c r="AM71" i="4"/>
  <c r="AM75" i="4" s="1"/>
  <c r="AO106" i="4"/>
  <c r="AN31" i="4"/>
  <c r="R29" i="4"/>
  <c r="Y30" i="4" s="1"/>
  <c r="AQ48" i="4"/>
  <c r="AP71" i="4"/>
  <c r="AP75" i="4" s="1"/>
  <c r="AR67" i="4"/>
  <c r="K29" i="4"/>
  <c r="K30" i="4" s="1"/>
  <c r="AO48" i="4"/>
  <c r="AR105" i="4"/>
  <c r="AM105" i="4"/>
  <c r="BS28" i="4"/>
  <c r="BS71" i="4" s="1"/>
  <c r="BS75" i="4" s="1"/>
  <c r="AN46" i="4"/>
  <c r="AQ46" i="4"/>
  <c r="AR46" i="4"/>
  <c r="AO46" i="4"/>
  <c r="AM29" i="4"/>
  <c r="AM30" i="4" s="1"/>
  <c r="AP46" i="4"/>
  <c r="AP67" i="4"/>
  <c r="AO105" i="4"/>
  <c r="AQ69" i="4"/>
  <c r="AN85" i="4"/>
  <c r="AQ67" i="4"/>
  <c r="R47" i="4"/>
  <c r="Y105" i="4"/>
  <c r="BS48" i="4"/>
  <c r="Y31" i="4"/>
  <c r="BN67" i="4"/>
  <c r="R31" i="4"/>
  <c r="K105" i="4"/>
  <c r="K31" i="4"/>
  <c r="Y106" i="4"/>
  <c r="AF107" i="4" s="1"/>
  <c r="BN28" i="4"/>
  <c r="AF105" i="4"/>
  <c r="AM106" i="4"/>
  <c r="AM107" i="4" s="1"/>
  <c r="D82" i="4"/>
  <c r="Y47" i="4"/>
  <c r="BU46" i="4"/>
  <c r="BU104" i="4"/>
  <c r="BR105" i="4"/>
  <c r="BJ28" i="4"/>
  <c r="BJ71" i="4" s="1"/>
  <c r="BJ75" i="4" s="1"/>
  <c r="R106" i="4"/>
  <c r="R107" i="4" s="1"/>
  <c r="R105" i="4"/>
  <c r="R68" i="4"/>
  <c r="R86" i="4"/>
  <c r="R80" i="4"/>
  <c r="R85" i="4"/>
  <c r="BS69" i="4"/>
  <c r="AF68" i="4"/>
  <c r="BU28" i="4"/>
  <c r="K86" i="4"/>
  <c r="K87" i="4" s="1"/>
  <c r="K80" i="4"/>
  <c r="K85" i="4"/>
  <c r="BU67" i="4"/>
  <c r="BP105" i="4"/>
  <c r="BQ48" i="4"/>
  <c r="BP46" i="4"/>
  <c r="BQ69" i="4"/>
  <c r="AM47" i="4"/>
  <c r="BU48" i="4"/>
  <c r="BR31" i="4"/>
  <c r="BS104" i="4"/>
  <c r="BP67" i="4"/>
  <c r="BP31" i="4"/>
  <c r="BR85" i="4"/>
  <c r="BR46" i="4"/>
  <c r="BT46" i="4"/>
  <c r="BQ67" i="4"/>
  <c r="BS67" i="4"/>
  <c r="BT67" i="4"/>
  <c r="BS46" i="4"/>
  <c r="BQ46" i="4"/>
  <c r="BR67" i="4"/>
  <c r="BP85" i="4"/>
  <c r="BU69" i="4"/>
  <c r="BQ105" i="4"/>
  <c r="BN46" i="4"/>
  <c r="BL28" i="4"/>
  <c r="BL71" i="4" s="1"/>
  <c r="BL75" i="4" s="1"/>
  <c r="BL104" i="4"/>
  <c r="BN104" i="4"/>
  <c r="AS98" i="2"/>
  <c r="AS99" i="2" s="1"/>
  <c r="AS93" i="2"/>
  <c r="AQ93" i="2"/>
  <c r="AO93" i="2"/>
  <c r="AL98" i="2"/>
  <c r="AL99" i="2" s="1"/>
  <c r="AL96" i="2"/>
  <c r="AL93" i="2"/>
  <c r="AJ93" i="2"/>
  <c r="AH93" i="2"/>
  <c r="AE98" i="2"/>
  <c r="AE99" i="2" s="1"/>
  <c r="AE96" i="2"/>
  <c r="AE93" i="2"/>
  <c r="AC93" i="2"/>
  <c r="AA93" i="2"/>
  <c r="X98" i="2"/>
  <c r="X99" i="2" s="1"/>
  <c r="X96" i="2"/>
  <c r="X93" i="2"/>
  <c r="V93" i="2"/>
  <c r="T93" i="2"/>
  <c r="Q98" i="2"/>
  <c r="Q99" i="2" s="1"/>
  <c r="Q96" i="2"/>
  <c r="Q93" i="2"/>
  <c r="O93" i="2"/>
  <c r="M93" i="2"/>
  <c r="J98" i="2"/>
  <c r="J99" i="2" s="1"/>
  <c r="J96" i="2"/>
  <c r="J93" i="2"/>
  <c r="H93" i="2"/>
  <c r="F93" i="2"/>
  <c r="BU98" i="2"/>
  <c r="BU99" i="2" s="1"/>
  <c r="BU96" i="2"/>
  <c r="BU97" i="2" s="1"/>
  <c r="BU93" i="2"/>
  <c r="BS93" i="2"/>
  <c r="BQ93" i="2"/>
  <c r="BN98" i="2"/>
  <c r="BN99" i="2" s="1"/>
  <c r="BN96" i="2"/>
  <c r="BN97" i="2" s="1"/>
  <c r="BN93" i="2"/>
  <c r="BL93" i="2"/>
  <c r="BJ93" i="2"/>
  <c r="AV93" i="2"/>
  <c r="AX93" i="2"/>
  <c r="AZ93" i="2"/>
  <c r="BC93" i="2"/>
  <c r="BE93" i="2"/>
  <c r="BG98" i="2"/>
  <c r="BG99" i="2" s="1"/>
  <c r="BG97" i="2"/>
  <c r="BG93" i="2"/>
  <c r="AZ98" i="2"/>
  <c r="AZ99" i="2" s="1"/>
  <c r="AZ89" i="2"/>
  <c r="AZ88" i="2"/>
  <c r="AS89" i="2"/>
  <c r="AQ89" i="2"/>
  <c r="AO89" i="2"/>
  <c r="AS88" i="2"/>
  <c r="AQ88" i="2"/>
  <c r="AO88" i="2"/>
  <c r="AL89" i="2"/>
  <c r="AJ89" i="2"/>
  <c r="AH89" i="2"/>
  <c r="AL88" i="2"/>
  <c r="AJ88" i="2"/>
  <c r="AH88" i="2"/>
  <c r="AE89" i="2"/>
  <c r="AC89" i="2"/>
  <c r="AA89" i="2"/>
  <c r="AE88" i="2"/>
  <c r="AC88" i="2"/>
  <c r="AA88" i="2"/>
  <c r="X89" i="2"/>
  <c r="V89" i="2"/>
  <c r="T89" i="2"/>
  <c r="X88" i="2"/>
  <c r="V88" i="2"/>
  <c r="T88" i="2"/>
  <c r="Q89" i="2"/>
  <c r="O89" i="2"/>
  <c r="M89" i="2"/>
  <c r="Q88" i="2"/>
  <c r="O88" i="2"/>
  <c r="M88" i="2"/>
  <c r="J89" i="2"/>
  <c r="H89" i="2"/>
  <c r="F89" i="2"/>
  <c r="J88" i="2"/>
  <c r="H88" i="2"/>
  <c r="F88" i="2"/>
  <c r="BU89" i="2"/>
  <c r="BS89" i="2"/>
  <c r="BQ89" i="2"/>
  <c r="BU88" i="2"/>
  <c r="BS88" i="2"/>
  <c r="BQ88" i="2"/>
  <c r="BN89" i="2"/>
  <c r="BL89" i="2"/>
  <c r="BJ89" i="2"/>
  <c r="BN88" i="2"/>
  <c r="BL88" i="2"/>
  <c r="BJ88" i="2"/>
  <c r="AV89" i="2"/>
  <c r="AV88" i="2"/>
  <c r="AX89" i="2"/>
  <c r="AX88" i="2"/>
  <c r="BC89" i="2"/>
  <c r="BC88" i="2"/>
  <c r="BE89" i="2"/>
  <c r="BE88" i="2"/>
  <c r="BG89" i="2"/>
  <c r="BG88" i="2"/>
  <c r="BG64" i="2"/>
  <c r="BU84" i="2"/>
  <c r="BS84" i="2"/>
  <c r="BQ84" i="2"/>
  <c r="BU83" i="2"/>
  <c r="BS83" i="2"/>
  <c r="BQ83" i="2"/>
  <c r="BU82" i="2"/>
  <c r="BS82" i="2"/>
  <c r="BQ82" i="2"/>
  <c r="BU81" i="2"/>
  <c r="BS81" i="2"/>
  <c r="BQ81" i="2"/>
  <c r="BN84" i="2"/>
  <c r="BL84" i="2"/>
  <c r="BJ84" i="2"/>
  <c r="BN83" i="2"/>
  <c r="BL83" i="2"/>
  <c r="BJ83" i="2"/>
  <c r="BN82" i="2"/>
  <c r="BL82" i="2"/>
  <c r="BJ82" i="2"/>
  <c r="BN81" i="2"/>
  <c r="BL81" i="2"/>
  <c r="BJ81" i="2"/>
  <c r="BG84" i="2"/>
  <c r="BE84" i="2"/>
  <c r="BC84" i="2"/>
  <c r="BG83" i="2"/>
  <c r="BE83" i="2"/>
  <c r="BC83" i="2"/>
  <c r="BG82" i="2"/>
  <c r="BE82" i="2"/>
  <c r="BC82" i="2"/>
  <c r="BG81" i="2"/>
  <c r="BE81" i="2"/>
  <c r="BC81" i="2"/>
  <c r="AZ84" i="2"/>
  <c r="AX84" i="2"/>
  <c r="AV84" i="2"/>
  <c r="AZ83" i="2"/>
  <c r="AX83" i="2"/>
  <c r="AV83" i="2"/>
  <c r="AZ82" i="2"/>
  <c r="AX82" i="2"/>
  <c r="AV82" i="2"/>
  <c r="AZ81" i="2"/>
  <c r="AX81" i="2"/>
  <c r="AV81" i="2"/>
  <c r="AS84" i="2"/>
  <c r="AQ84" i="2"/>
  <c r="AO84" i="2"/>
  <c r="AS83" i="2"/>
  <c r="AQ83" i="2"/>
  <c r="AO83" i="2"/>
  <c r="AS82" i="2"/>
  <c r="AQ82" i="2"/>
  <c r="AO82" i="2"/>
  <c r="AS81" i="2"/>
  <c r="AQ81" i="2"/>
  <c r="AO81" i="2"/>
  <c r="AL84" i="2"/>
  <c r="AJ84" i="2"/>
  <c r="AH84" i="2"/>
  <c r="AL83" i="2"/>
  <c r="AJ83" i="2"/>
  <c r="AH83" i="2"/>
  <c r="AL82" i="2"/>
  <c r="AJ82" i="2"/>
  <c r="AH82" i="2"/>
  <c r="AL81" i="2"/>
  <c r="AJ81" i="2"/>
  <c r="AH81" i="2"/>
  <c r="AE84" i="2"/>
  <c r="AC84" i="2"/>
  <c r="AA84" i="2"/>
  <c r="AE83" i="2"/>
  <c r="AC83" i="2"/>
  <c r="AA83" i="2"/>
  <c r="AE82" i="2"/>
  <c r="AC82" i="2"/>
  <c r="AA82" i="2"/>
  <c r="AE81" i="2"/>
  <c r="AC81" i="2"/>
  <c r="AA81" i="2"/>
  <c r="X84" i="2"/>
  <c r="V84" i="2"/>
  <c r="T84" i="2"/>
  <c r="X83" i="2"/>
  <c r="V83" i="2"/>
  <c r="T83" i="2"/>
  <c r="X82" i="2"/>
  <c r="V82" i="2"/>
  <c r="T82" i="2"/>
  <c r="X81" i="2"/>
  <c r="V81" i="2"/>
  <c r="T81" i="2"/>
  <c r="Q84" i="2"/>
  <c r="O84" i="2"/>
  <c r="M84" i="2"/>
  <c r="Q83" i="2"/>
  <c r="O83" i="2"/>
  <c r="M83" i="2"/>
  <c r="Q82" i="2"/>
  <c r="O82" i="2"/>
  <c r="M82" i="2"/>
  <c r="Q81" i="2"/>
  <c r="O81" i="2"/>
  <c r="M81" i="2"/>
  <c r="J84" i="2"/>
  <c r="H84" i="2"/>
  <c r="F84" i="2"/>
  <c r="J83" i="2"/>
  <c r="H83" i="2"/>
  <c r="F83" i="2"/>
  <c r="J82" i="2"/>
  <c r="H82" i="2"/>
  <c r="F82" i="2"/>
  <c r="J81" i="2"/>
  <c r="H81" i="2"/>
  <c r="F81" i="2"/>
  <c r="BG73" i="2"/>
  <c r="BE73" i="2"/>
  <c r="BC73" i="2"/>
  <c r="BG72" i="2"/>
  <c r="BE72" i="2"/>
  <c r="BC72" i="2"/>
  <c r="AZ73" i="2"/>
  <c r="AX73" i="2"/>
  <c r="AV73" i="2"/>
  <c r="AZ72" i="2"/>
  <c r="AX72" i="2"/>
  <c r="AV72" i="2"/>
  <c r="AS73" i="2"/>
  <c r="AQ73" i="2"/>
  <c r="AO73" i="2"/>
  <c r="AS72" i="2"/>
  <c r="AQ72" i="2"/>
  <c r="AO72" i="2"/>
  <c r="AL73" i="2"/>
  <c r="AJ73" i="2"/>
  <c r="AH73" i="2"/>
  <c r="AL72" i="2"/>
  <c r="AJ72" i="2"/>
  <c r="AH72" i="2"/>
  <c r="AE73" i="2"/>
  <c r="AC73" i="2"/>
  <c r="AA73" i="2"/>
  <c r="AE72" i="2"/>
  <c r="AC72" i="2"/>
  <c r="AA72" i="2"/>
  <c r="X73" i="2"/>
  <c r="V73" i="2"/>
  <c r="T73" i="2"/>
  <c r="X72" i="2"/>
  <c r="V72" i="2"/>
  <c r="T72" i="2"/>
  <c r="Q73" i="2"/>
  <c r="O73" i="2"/>
  <c r="M73" i="2"/>
  <c r="Q72" i="2"/>
  <c r="O72" i="2"/>
  <c r="M72" i="2"/>
  <c r="J73" i="2"/>
  <c r="H73" i="2"/>
  <c r="F73" i="2"/>
  <c r="J72" i="2"/>
  <c r="H72" i="2"/>
  <c r="F72" i="2"/>
  <c r="BU73" i="2"/>
  <c r="BS73" i="2"/>
  <c r="BQ73" i="2"/>
  <c r="BU72" i="2"/>
  <c r="BS72" i="2"/>
  <c r="BQ72" i="2"/>
  <c r="BN73" i="2"/>
  <c r="BL73" i="2"/>
  <c r="BJ73" i="2"/>
  <c r="BN72" i="2"/>
  <c r="BL72" i="2"/>
  <c r="BJ72" i="2"/>
  <c r="J65" i="2"/>
  <c r="H65" i="2"/>
  <c r="F65" i="2"/>
  <c r="J64" i="2"/>
  <c r="H64" i="2"/>
  <c r="F64" i="2"/>
  <c r="Q65" i="2"/>
  <c r="O65" i="2"/>
  <c r="M65" i="2"/>
  <c r="Q64" i="2"/>
  <c r="O64" i="2"/>
  <c r="M64" i="2"/>
  <c r="X65" i="2"/>
  <c r="V65" i="2"/>
  <c r="T65" i="2"/>
  <c r="V64" i="2"/>
  <c r="T64" i="2"/>
  <c r="AE65" i="2"/>
  <c r="AC65" i="2"/>
  <c r="AA65" i="2"/>
  <c r="AC64" i="2"/>
  <c r="AA64" i="2"/>
  <c r="AL65" i="2"/>
  <c r="AJ65" i="2"/>
  <c r="AH65" i="2"/>
  <c r="AJ64" i="2"/>
  <c r="AH64" i="2"/>
  <c r="AS65" i="2"/>
  <c r="AQ65" i="2"/>
  <c r="AO65" i="2"/>
  <c r="AQ64" i="2"/>
  <c r="AO64" i="2"/>
  <c r="AZ65" i="2"/>
  <c r="AX65" i="2"/>
  <c r="AV65" i="2"/>
  <c r="BN65" i="2"/>
  <c r="BL65" i="2"/>
  <c r="BJ65" i="2"/>
  <c r="BN64" i="2"/>
  <c r="BL64" i="2"/>
  <c r="BJ64" i="2"/>
  <c r="BU65" i="2"/>
  <c r="BS65" i="2"/>
  <c r="BQ65" i="2"/>
  <c r="BU64" i="2"/>
  <c r="BS64" i="2"/>
  <c r="BQ64" i="2"/>
  <c r="BC65" i="2"/>
  <c r="BE65" i="2"/>
  <c r="BG65" i="2"/>
  <c r="BC61" i="2"/>
  <c r="BE61" i="2"/>
  <c r="BG61" i="2"/>
  <c r="AU45" i="2"/>
  <c r="AW45" i="2"/>
  <c r="AY45" i="2"/>
  <c r="J44" i="2"/>
  <c r="J45" i="2" s="1"/>
  <c r="H44" i="2"/>
  <c r="H45" i="2" s="1"/>
  <c r="F44" i="2"/>
  <c r="F45" i="2" s="1"/>
  <c r="J42" i="2"/>
  <c r="J43" i="2" s="1"/>
  <c r="H42" i="2"/>
  <c r="H43" i="2" s="1"/>
  <c r="F42" i="2"/>
  <c r="F43" i="2" s="1"/>
  <c r="J40" i="2"/>
  <c r="J41" i="2" s="1"/>
  <c r="H40" i="2"/>
  <c r="H41" i="2" s="1"/>
  <c r="F40" i="2"/>
  <c r="F41" i="2" s="1"/>
  <c r="J38" i="2"/>
  <c r="J39" i="2" s="1"/>
  <c r="H38" i="2"/>
  <c r="H39" i="2" s="1"/>
  <c r="F38" i="2"/>
  <c r="F39" i="2" s="1"/>
  <c r="J35" i="2"/>
  <c r="H35" i="2"/>
  <c r="F35" i="2"/>
  <c r="J33" i="2"/>
  <c r="J34" i="2" s="1"/>
  <c r="H33" i="2"/>
  <c r="H34" i="2" s="1"/>
  <c r="F33" i="2"/>
  <c r="F34" i="2" s="1"/>
  <c r="Q44" i="2"/>
  <c r="Q45" i="2" s="1"/>
  <c r="O44" i="2"/>
  <c r="O45" i="2" s="1"/>
  <c r="M44" i="2"/>
  <c r="M45" i="2" s="1"/>
  <c r="Q42" i="2"/>
  <c r="Q43" i="2" s="1"/>
  <c r="O42" i="2"/>
  <c r="O43" i="2" s="1"/>
  <c r="M42" i="2"/>
  <c r="M43" i="2" s="1"/>
  <c r="Q40" i="2"/>
  <c r="Q41" i="2" s="1"/>
  <c r="O40" i="2"/>
  <c r="O41" i="2" s="1"/>
  <c r="M40" i="2"/>
  <c r="M41" i="2" s="1"/>
  <c r="Q38" i="2"/>
  <c r="Q39" i="2" s="1"/>
  <c r="O38" i="2"/>
  <c r="O39" i="2" s="1"/>
  <c r="M38" i="2"/>
  <c r="M39" i="2" s="1"/>
  <c r="Q35" i="2"/>
  <c r="O35" i="2"/>
  <c r="M35" i="2"/>
  <c r="Q33" i="2"/>
  <c r="Q34" i="2" s="1"/>
  <c r="O33" i="2"/>
  <c r="O34" i="2" s="1"/>
  <c r="M33" i="2"/>
  <c r="M34" i="2" s="1"/>
  <c r="V44" i="2"/>
  <c r="V45" i="2" s="1"/>
  <c r="T44" i="2"/>
  <c r="T45" i="2" s="1"/>
  <c r="X42" i="2"/>
  <c r="X43" i="2" s="1"/>
  <c r="V42" i="2"/>
  <c r="V43" i="2" s="1"/>
  <c r="T42" i="2"/>
  <c r="T43" i="2" s="1"/>
  <c r="X40" i="2"/>
  <c r="X41" i="2" s="1"/>
  <c r="V40" i="2"/>
  <c r="V41" i="2" s="1"/>
  <c r="T40" i="2"/>
  <c r="T41" i="2" s="1"/>
  <c r="X38" i="2"/>
  <c r="X39" i="2" s="1"/>
  <c r="V38" i="2"/>
  <c r="V39" i="2" s="1"/>
  <c r="T38" i="2"/>
  <c r="T39" i="2" s="1"/>
  <c r="X35" i="2"/>
  <c r="V35" i="2"/>
  <c r="T35" i="2"/>
  <c r="X33" i="2"/>
  <c r="X34" i="2" s="1"/>
  <c r="V33" i="2"/>
  <c r="V34" i="2" s="1"/>
  <c r="T33" i="2"/>
  <c r="T34" i="2" s="1"/>
  <c r="AC44" i="2"/>
  <c r="AC45" i="2" s="1"/>
  <c r="AA44" i="2"/>
  <c r="AA45" i="2" s="1"/>
  <c r="AE42" i="2"/>
  <c r="AE43" i="2" s="1"/>
  <c r="AC42" i="2"/>
  <c r="AC43" i="2" s="1"/>
  <c r="AA42" i="2"/>
  <c r="AA43" i="2" s="1"/>
  <c r="AE40" i="2"/>
  <c r="AE41" i="2" s="1"/>
  <c r="AC40" i="2"/>
  <c r="AC41" i="2" s="1"/>
  <c r="AA40" i="2"/>
  <c r="AA41" i="2" s="1"/>
  <c r="AE38" i="2"/>
  <c r="AE39" i="2" s="1"/>
  <c r="AC38" i="2"/>
  <c r="AC39" i="2" s="1"/>
  <c r="AA38" i="2"/>
  <c r="AA39" i="2" s="1"/>
  <c r="AE35" i="2"/>
  <c r="AC35" i="2"/>
  <c r="AA35" i="2"/>
  <c r="AE33" i="2"/>
  <c r="AE34" i="2" s="1"/>
  <c r="AC33" i="2"/>
  <c r="AC34" i="2" s="1"/>
  <c r="AA33" i="2"/>
  <c r="AA34" i="2" s="1"/>
  <c r="AJ44" i="2"/>
  <c r="AJ45" i="2" s="1"/>
  <c r="AH44" i="2"/>
  <c r="AH45" i="2" s="1"/>
  <c r="AL42" i="2"/>
  <c r="AL43" i="2" s="1"/>
  <c r="AJ42" i="2"/>
  <c r="AJ43" i="2" s="1"/>
  <c r="AH42" i="2"/>
  <c r="AH43" i="2" s="1"/>
  <c r="AL40" i="2"/>
  <c r="AL41" i="2" s="1"/>
  <c r="AJ40" i="2"/>
  <c r="AJ41" i="2" s="1"/>
  <c r="AH40" i="2"/>
  <c r="AH41" i="2" s="1"/>
  <c r="AL38" i="2"/>
  <c r="AL39" i="2" s="1"/>
  <c r="AJ38" i="2"/>
  <c r="AJ39" i="2" s="1"/>
  <c r="AH38" i="2"/>
  <c r="AH39" i="2" s="1"/>
  <c r="AL35" i="2"/>
  <c r="AJ35" i="2"/>
  <c r="AH35" i="2"/>
  <c r="AL33" i="2"/>
  <c r="AL34" i="2" s="1"/>
  <c r="AJ33" i="2"/>
  <c r="AJ34" i="2" s="1"/>
  <c r="AH33" i="2"/>
  <c r="AH34" i="2" s="1"/>
  <c r="AQ44" i="2"/>
  <c r="AO44" i="2"/>
  <c r="AS42" i="2"/>
  <c r="AQ42" i="2"/>
  <c r="AO42" i="2"/>
  <c r="AS40" i="2"/>
  <c r="AQ40" i="2"/>
  <c r="AO40" i="2"/>
  <c r="AS38" i="2"/>
  <c r="AQ38" i="2"/>
  <c r="AO38" i="2"/>
  <c r="AS35" i="2"/>
  <c r="AZ36" i="2" s="1"/>
  <c r="AQ35" i="2"/>
  <c r="AX36" i="2" s="1"/>
  <c r="AO35" i="2"/>
  <c r="AV36" i="2" s="1"/>
  <c r="AS33" i="2"/>
  <c r="AS34" i="2" s="1"/>
  <c r="AQ33" i="2"/>
  <c r="AQ34" i="2" s="1"/>
  <c r="AO33" i="2"/>
  <c r="AO34" i="2" s="1"/>
  <c r="AZ42" i="2"/>
  <c r="AX42" i="2"/>
  <c r="AV42" i="2"/>
  <c r="AZ40" i="2"/>
  <c r="AX40" i="2"/>
  <c r="AV40" i="2"/>
  <c r="AZ38" i="2"/>
  <c r="AX38" i="2"/>
  <c r="AV38" i="2"/>
  <c r="BN44" i="2"/>
  <c r="BN45" i="2" s="1"/>
  <c r="BL44" i="2"/>
  <c r="BL45" i="2" s="1"/>
  <c r="BJ44" i="2"/>
  <c r="BJ45" i="2" s="1"/>
  <c r="BN42" i="2"/>
  <c r="BN43" i="2" s="1"/>
  <c r="BL42" i="2"/>
  <c r="BL43" i="2" s="1"/>
  <c r="BJ42" i="2"/>
  <c r="BJ43" i="2" s="1"/>
  <c r="BN40" i="2"/>
  <c r="BN41" i="2" s="1"/>
  <c r="BL40" i="2"/>
  <c r="BL41" i="2" s="1"/>
  <c r="BJ40" i="2"/>
  <c r="BJ41" i="2" s="1"/>
  <c r="BN38" i="2"/>
  <c r="BN39" i="2" s="1"/>
  <c r="BL38" i="2"/>
  <c r="BL39" i="2" s="1"/>
  <c r="BJ38" i="2"/>
  <c r="BJ39" i="2" s="1"/>
  <c r="BN35" i="2"/>
  <c r="BL35" i="2"/>
  <c r="BJ35" i="2"/>
  <c r="BN33" i="2"/>
  <c r="BN34" i="2" s="1"/>
  <c r="BL33" i="2"/>
  <c r="BL34" i="2" s="1"/>
  <c r="BJ33" i="2"/>
  <c r="BJ34" i="2" s="1"/>
  <c r="BU44" i="2"/>
  <c r="BU45" i="2" s="1"/>
  <c r="BS44" i="2"/>
  <c r="BS45" i="2" s="1"/>
  <c r="BQ44" i="2"/>
  <c r="BQ45" i="2" s="1"/>
  <c r="BU42" i="2"/>
  <c r="BU43" i="2" s="1"/>
  <c r="BS42" i="2"/>
  <c r="BS43" i="2" s="1"/>
  <c r="BQ42" i="2"/>
  <c r="BQ43" i="2" s="1"/>
  <c r="BU40" i="2"/>
  <c r="BU41" i="2" s="1"/>
  <c r="BS40" i="2"/>
  <c r="BS41" i="2" s="1"/>
  <c r="BQ40" i="2"/>
  <c r="BQ41" i="2" s="1"/>
  <c r="BU38" i="2"/>
  <c r="BU39" i="2" s="1"/>
  <c r="BS38" i="2"/>
  <c r="BS39" i="2" s="1"/>
  <c r="BQ38" i="2"/>
  <c r="BQ39" i="2" s="1"/>
  <c r="BU35" i="2"/>
  <c r="BS35" i="2"/>
  <c r="BQ35" i="2"/>
  <c r="BU33" i="2"/>
  <c r="BU34" i="2" s="1"/>
  <c r="BS33" i="2"/>
  <c r="BS34" i="2" s="1"/>
  <c r="BQ33" i="2"/>
  <c r="BQ34" i="2" s="1"/>
  <c r="BG42" i="2"/>
  <c r="BG43" i="2" s="1"/>
  <c r="BE42" i="2"/>
  <c r="BC42" i="2"/>
  <c r="BG40" i="2"/>
  <c r="BG41" i="2" s="1"/>
  <c r="BE40" i="2"/>
  <c r="BC40" i="2"/>
  <c r="BG38" i="2"/>
  <c r="BG39" i="2" s="1"/>
  <c r="BE38" i="2"/>
  <c r="BC38" i="2"/>
  <c r="BG35" i="2"/>
  <c r="BE35" i="2"/>
  <c r="BC35" i="2"/>
  <c r="BG33" i="2"/>
  <c r="BG34" i="2" s="1"/>
  <c r="BE33" i="2"/>
  <c r="BE34" i="2" s="1"/>
  <c r="BC33" i="2"/>
  <c r="BC34" i="2" s="1"/>
  <c r="BU26" i="2"/>
  <c r="BU27" i="2" s="1"/>
  <c r="BN26" i="2"/>
  <c r="BN27" i="2" s="1"/>
  <c r="BU16" i="2"/>
  <c r="BU17" i="2" s="1"/>
  <c r="BS16" i="2"/>
  <c r="BS17" i="2" s="1"/>
  <c r="BQ16" i="2"/>
  <c r="BQ17" i="2" s="1"/>
  <c r="BU14" i="2"/>
  <c r="BU15" i="2" s="1"/>
  <c r="BS14" i="2"/>
  <c r="BS15" i="2" s="1"/>
  <c r="BQ14" i="2"/>
  <c r="BQ15" i="2" s="1"/>
  <c r="BU12" i="2"/>
  <c r="BU13" i="2" s="1"/>
  <c r="BS12" i="2"/>
  <c r="BS13" i="2" s="1"/>
  <c r="BQ12" i="2"/>
  <c r="BQ13" i="2" s="1"/>
  <c r="BU10" i="2"/>
  <c r="BU11" i="2" s="1"/>
  <c r="BS10" i="2"/>
  <c r="BS11" i="2" s="1"/>
  <c r="BQ10" i="2"/>
  <c r="BQ11" i="2" s="1"/>
  <c r="BU8" i="2"/>
  <c r="BU9" i="2" s="1"/>
  <c r="BS8" i="2"/>
  <c r="BS9" i="2" s="1"/>
  <c r="BQ8" i="2"/>
  <c r="BQ9" i="2" s="1"/>
  <c r="BU6" i="2"/>
  <c r="BU7" i="2" s="1"/>
  <c r="BS6" i="2"/>
  <c r="BS7" i="2" s="1"/>
  <c r="BQ6" i="2"/>
  <c r="BQ7" i="2" s="1"/>
  <c r="BU4" i="2"/>
  <c r="BU5" i="2" s="1"/>
  <c r="BS4" i="2"/>
  <c r="BS5" i="2" s="1"/>
  <c r="BQ4" i="2"/>
  <c r="BQ5" i="2" s="1"/>
  <c r="BN16" i="2"/>
  <c r="BN17" i="2" s="1"/>
  <c r="BL16" i="2"/>
  <c r="BL17" i="2" s="1"/>
  <c r="BJ16" i="2"/>
  <c r="BJ17" i="2" s="1"/>
  <c r="BN14" i="2"/>
  <c r="BN15" i="2" s="1"/>
  <c r="BL14" i="2"/>
  <c r="BL15" i="2" s="1"/>
  <c r="BJ14" i="2"/>
  <c r="BJ15" i="2" s="1"/>
  <c r="BN12" i="2"/>
  <c r="BN13" i="2" s="1"/>
  <c r="BL12" i="2"/>
  <c r="BL13" i="2" s="1"/>
  <c r="BJ12" i="2"/>
  <c r="BJ13" i="2" s="1"/>
  <c r="BN10" i="2"/>
  <c r="BN11" i="2" s="1"/>
  <c r="BL10" i="2"/>
  <c r="BL11" i="2" s="1"/>
  <c r="BJ10" i="2"/>
  <c r="BJ11" i="2" s="1"/>
  <c r="BN8" i="2"/>
  <c r="BN9" i="2" s="1"/>
  <c r="BL8" i="2"/>
  <c r="BL9" i="2" s="1"/>
  <c r="BJ8" i="2"/>
  <c r="BJ9" i="2" s="1"/>
  <c r="BN6" i="2"/>
  <c r="BN7" i="2" s="1"/>
  <c r="BL6" i="2"/>
  <c r="BL7" i="2" s="1"/>
  <c r="BJ6" i="2"/>
  <c r="BJ7" i="2" s="1"/>
  <c r="BN4" i="2"/>
  <c r="BN5" i="2" s="1"/>
  <c r="BL4" i="2"/>
  <c r="BL5" i="2" s="1"/>
  <c r="BJ4" i="2"/>
  <c r="BJ5" i="2" s="1"/>
  <c r="J16" i="2"/>
  <c r="J17" i="2" s="1"/>
  <c r="J14" i="2"/>
  <c r="J15" i="2" s="1"/>
  <c r="J12" i="2"/>
  <c r="J13" i="2" s="1"/>
  <c r="J10" i="2"/>
  <c r="J8" i="2"/>
  <c r="J6" i="2"/>
  <c r="J4" i="2"/>
  <c r="Q16" i="2"/>
  <c r="Q17" i="2" s="1"/>
  <c r="Q14" i="2"/>
  <c r="Q15" i="2" s="1"/>
  <c r="Q12" i="2"/>
  <c r="Q13" i="2" s="1"/>
  <c r="Q10" i="2"/>
  <c r="Q8" i="2"/>
  <c r="Q6" i="2"/>
  <c r="Q4" i="2"/>
  <c r="X16" i="2"/>
  <c r="X17" i="2" s="1"/>
  <c r="X14" i="2"/>
  <c r="X15" i="2" s="1"/>
  <c r="X12" i="2"/>
  <c r="X13" i="2" s="1"/>
  <c r="X10" i="2"/>
  <c r="X8" i="2"/>
  <c r="X6" i="2"/>
  <c r="X4" i="2"/>
  <c r="AE16" i="2"/>
  <c r="AE17" i="2" s="1"/>
  <c r="AE14" i="2"/>
  <c r="AE15" i="2" s="1"/>
  <c r="AE12" i="2"/>
  <c r="AE13" i="2" s="1"/>
  <c r="AE10" i="2"/>
  <c r="AE8" i="2"/>
  <c r="AE6" i="2"/>
  <c r="AE4" i="2"/>
  <c r="AS16" i="2"/>
  <c r="AS17" i="2" s="1"/>
  <c r="AS14" i="2"/>
  <c r="AS15" i="2" s="1"/>
  <c r="AS12" i="2"/>
  <c r="AS13" i="2" s="1"/>
  <c r="AS10" i="2"/>
  <c r="AS8" i="2"/>
  <c r="AS6" i="2"/>
  <c r="AS7" i="2" s="1"/>
  <c r="AS4" i="2"/>
  <c r="AS5" i="2" s="1"/>
  <c r="AL16" i="2"/>
  <c r="AL17" i="2" s="1"/>
  <c r="AL14" i="2"/>
  <c r="AL15" i="2" s="1"/>
  <c r="AL12" i="2"/>
  <c r="AL13" i="2" s="1"/>
  <c r="AL10" i="2"/>
  <c r="AL8" i="2"/>
  <c r="AL6" i="2"/>
  <c r="AL4" i="2"/>
  <c r="BG16" i="2"/>
  <c r="BG17" i="2" s="1"/>
  <c r="BG14" i="2"/>
  <c r="BG15" i="2" s="1"/>
  <c r="BG12" i="2"/>
  <c r="BG13" i="2" s="1"/>
  <c r="BG10" i="2"/>
  <c r="BG11" i="2" s="1"/>
  <c r="BG8" i="2"/>
  <c r="BG9" i="2" s="1"/>
  <c r="BG6" i="2"/>
  <c r="BG7" i="2" s="1"/>
  <c r="BG4" i="2"/>
  <c r="BG5" i="2" s="1"/>
  <c r="AZ16" i="2"/>
  <c r="AZ17" i="2" s="1"/>
  <c r="AZ14" i="2"/>
  <c r="AZ15" i="2" s="1"/>
  <c r="AZ12" i="2"/>
  <c r="AZ13" i="2" s="1"/>
  <c r="AZ10" i="2"/>
  <c r="H16" i="2"/>
  <c r="H17" i="2" s="1"/>
  <c r="F16" i="2"/>
  <c r="F17" i="2" s="1"/>
  <c r="H14" i="2"/>
  <c r="H15" i="2" s="1"/>
  <c r="F14" i="2"/>
  <c r="F15" i="2" s="1"/>
  <c r="H12" i="2"/>
  <c r="H13" i="2" s="1"/>
  <c r="F12" i="2"/>
  <c r="F13" i="2" s="1"/>
  <c r="H10" i="2"/>
  <c r="F10" i="2"/>
  <c r="H8" i="2"/>
  <c r="F8" i="2"/>
  <c r="H6" i="2"/>
  <c r="F6" i="2"/>
  <c r="H4" i="2"/>
  <c r="F4" i="2"/>
  <c r="O16" i="2"/>
  <c r="O17" i="2" s="1"/>
  <c r="M16" i="2"/>
  <c r="M17" i="2" s="1"/>
  <c r="O14" i="2"/>
  <c r="O15" i="2" s="1"/>
  <c r="M14" i="2"/>
  <c r="M15" i="2" s="1"/>
  <c r="O12" i="2"/>
  <c r="O13" i="2" s="1"/>
  <c r="M12" i="2"/>
  <c r="M13" i="2" s="1"/>
  <c r="O10" i="2"/>
  <c r="M10" i="2"/>
  <c r="O8" i="2"/>
  <c r="M8" i="2"/>
  <c r="O6" i="2"/>
  <c r="M6" i="2"/>
  <c r="O4" i="2"/>
  <c r="M4" i="2"/>
  <c r="V16" i="2"/>
  <c r="V17" i="2" s="1"/>
  <c r="T16" i="2"/>
  <c r="T17" i="2" s="1"/>
  <c r="V14" i="2"/>
  <c r="V15" i="2" s="1"/>
  <c r="T14" i="2"/>
  <c r="T15" i="2" s="1"/>
  <c r="V12" i="2"/>
  <c r="V13" i="2" s="1"/>
  <c r="T12" i="2"/>
  <c r="T13" i="2" s="1"/>
  <c r="V10" i="2"/>
  <c r="T10" i="2"/>
  <c r="V8" i="2"/>
  <c r="T8" i="2"/>
  <c r="V6" i="2"/>
  <c r="T6" i="2"/>
  <c r="V4" i="2"/>
  <c r="T4" i="2"/>
  <c r="AC16" i="2"/>
  <c r="AC17" i="2" s="1"/>
  <c r="AA16" i="2"/>
  <c r="AA17" i="2" s="1"/>
  <c r="AC14" i="2"/>
  <c r="AC15" i="2" s="1"/>
  <c r="AA14" i="2"/>
  <c r="AA15" i="2" s="1"/>
  <c r="AC12" i="2"/>
  <c r="AC13" i="2" s="1"/>
  <c r="AA12" i="2"/>
  <c r="AA13" i="2" s="1"/>
  <c r="AC10" i="2"/>
  <c r="AA10" i="2"/>
  <c r="AC8" i="2"/>
  <c r="AA8" i="2"/>
  <c r="AC6" i="2"/>
  <c r="AA6" i="2"/>
  <c r="AC4" i="2"/>
  <c r="AA4" i="2"/>
  <c r="AJ16" i="2"/>
  <c r="AJ17" i="2" s="1"/>
  <c r="AH16" i="2"/>
  <c r="AH17" i="2" s="1"/>
  <c r="AJ14" i="2"/>
  <c r="AJ15" i="2" s="1"/>
  <c r="AH14" i="2"/>
  <c r="AH15" i="2" s="1"/>
  <c r="AJ12" i="2"/>
  <c r="AJ13" i="2" s="1"/>
  <c r="AH12" i="2"/>
  <c r="AH13" i="2" s="1"/>
  <c r="AJ10" i="2"/>
  <c r="AH10" i="2"/>
  <c r="AJ8" i="2"/>
  <c r="AH8" i="2"/>
  <c r="AJ6" i="2"/>
  <c r="AH6" i="2"/>
  <c r="AJ4" i="2"/>
  <c r="AH4" i="2"/>
  <c r="AO16" i="2"/>
  <c r="AO17" i="2" s="1"/>
  <c r="AO14" i="2"/>
  <c r="AO15" i="2" s="1"/>
  <c r="AO12" i="2"/>
  <c r="AO13" i="2" s="1"/>
  <c r="AO10" i="2"/>
  <c r="AO8" i="2"/>
  <c r="AO6" i="2"/>
  <c r="AO7" i="2" s="1"/>
  <c r="AO4" i="2"/>
  <c r="AO5" i="2" s="1"/>
  <c r="AQ16" i="2"/>
  <c r="AQ17" i="2" s="1"/>
  <c r="AQ14" i="2"/>
  <c r="AQ15" i="2" s="1"/>
  <c r="AQ12" i="2"/>
  <c r="AQ13" i="2" s="1"/>
  <c r="AQ10" i="2"/>
  <c r="AQ8" i="2"/>
  <c r="AQ6" i="2"/>
  <c r="AQ7" i="2" s="1"/>
  <c r="AQ4" i="2"/>
  <c r="AQ5" i="2" s="1"/>
  <c r="AV16" i="2"/>
  <c r="AV17" i="2" s="1"/>
  <c r="AV14" i="2"/>
  <c r="AV15" i="2" s="1"/>
  <c r="AV12" i="2"/>
  <c r="AV13" i="2" s="1"/>
  <c r="AV10" i="2"/>
  <c r="AV8" i="2"/>
  <c r="AV6" i="2"/>
  <c r="AV4" i="2"/>
  <c r="AX16" i="2"/>
  <c r="AX17" i="2" s="1"/>
  <c r="AX14" i="2"/>
  <c r="AX15" i="2" s="1"/>
  <c r="AX12" i="2"/>
  <c r="AX13" i="2" s="1"/>
  <c r="AX10" i="2"/>
  <c r="AX8" i="2"/>
  <c r="AX6" i="2"/>
  <c r="AX4" i="2"/>
  <c r="BC16" i="2"/>
  <c r="BC17" i="2" s="1"/>
  <c r="BC14" i="2"/>
  <c r="BC15" i="2" s="1"/>
  <c r="BC12" i="2"/>
  <c r="BC13" i="2" s="1"/>
  <c r="BC10" i="2"/>
  <c r="BC11" i="2" s="1"/>
  <c r="BC8" i="2"/>
  <c r="BC6" i="2"/>
  <c r="BC4" i="2"/>
  <c r="BE16" i="2"/>
  <c r="BE17" i="2" s="1"/>
  <c r="BE14" i="2"/>
  <c r="BE15" i="2" s="1"/>
  <c r="BE12" i="2"/>
  <c r="BE13" i="2" s="1"/>
  <c r="BE10" i="2"/>
  <c r="BE8" i="2"/>
  <c r="BE6" i="2"/>
  <c r="BE4" i="2"/>
  <c r="AD29" i="4" l="1"/>
  <c r="AB106" i="4"/>
  <c r="Z85" i="4"/>
  <c r="T31" i="4"/>
  <c r="Z106" i="4"/>
  <c r="Z107" i="4" s="1"/>
  <c r="X106" i="4"/>
  <c r="S68" i="4"/>
  <c r="AC106" i="4"/>
  <c r="AJ107" i="4" s="1"/>
  <c r="AE105" i="4"/>
  <c r="AD106" i="4"/>
  <c r="AD107" i="4" s="1"/>
  <c r="N68" i="4"/>
  <c r="AK29" i="4"/>
  <c r="AK30" i="4" s="1"/>
  <c r="AO43" i="2"/>
  <c r="J71" i="4"/>
  <c r="J75" i="4" s="1"/>
  <c r="J85" i="4" s="1"/>
  <c r="O29" i="4"/>
  <c r="AG86" i="4"/>
  <c r="U68" i="4"/>
  <c r="P29" i="4"/>
  <c r="AH68" i="4"/>
  <c r="AE31" i="4"/>
  <c r="AE29" i="4"/>
  <c r="AG29" i="4"/>
  <c r="AH31" i="4"/>
  <c r="AJ29" i="4"/>
  <c r="AJ30" i="4" s="1"/>
  <c r="AI68" i="4"/>
  <c r="AK47" i="4"/>
  <c r="M68" i="4"/>
  <c r="AL85" i="4"/>
  <c r="Z47" i="4"/>
  <c r="X107" i="4"/>
  <c r="AH29" i="4"/>
  <c r="AI29" i="4"/>
  <c r="O68" i="4"/>
  <c r="T29" i="4"/>
  <c r="Q47" i="4"/>
  <c r="Q68" i="4"/>
  <c r="S29" i="4"/>
  <c r="X31" i="4"/>
  <c r="AE107" i="4"/>
  <c r="Q29" i="4"/>
  <c r="V71" i="4"/>
  <c r="V75" i="4" s="1"/>
  <c r="AA86" i="4" s="1"/>
  <c r="M107" i="4"/>
  <c r="AA29" i="4"/>
  <c r="AC107" i="4"/>
  <c r="N107" i="4"/>
  <c r="U29" i="4"/>
  <c r="S86" i="4"/>
  <c r="AL29" i="4"/>
  <c r="AS31" i="4"/>
  <c r="AL31" i="4"/>
  <c r="M85" i="4"/>
  <c r="AH47" i="4"/>
  <c r="AL68" i="4"/>
  <c r="T107" i="4"/>
  <c r="AE85" i="4"/>
  <c r="Z29" i="4"/>
  <c r="Z30" i="4" s="1"/>
  <c r="U107" i="4"/>
  <c r="AE47" i="4"/>
  <c r="T71" i="4"/>
  <c r="T75" i="4" s="1"/>
  <c r="AA85" i="4" s="1"/>
  <c r="S47" i="4"/>
  <c r="P107" i="4"/>
  <c r="Q31" i="4"/>
  <c r="N29" i="4"/>
  <c r="N30" i="4" s="1"/>
  <c r="H31" i="4"/>
  <c r="H29" i="4"/>
  <c r="H30" i="4" s="1"/>
  <c r="W68" i="4"/>
  <c r="I29" i="4"/>
  <c r="I30" i="4" s="1"/>
  <c r="X29" i="4"/>
  <c r="J29" i="4"/>
  <c r="J30" i="4" s="1"/>
  <c r="AJ47" i="4"/>
  <c r="O31" i="4"/>
  <c r="O107" i="4"/>
  <c r="L29" i="4"/>
  <c r="L30" i="4" s="1"/>
  <c r="AA68" i="4"/>
  <c r="AB68" i="4"/>
  <c r="AB29" i="4"/>
  <c r="AL107" i="4"/>
  <c r="Q107" i="4"/>
  <c r="AE68" i="4"/>
  <c r="V47" i="4"/>
  <c r="AK68" i="4"/>
  <c r="V31" i="4"/>
  <c r="W47" i="4"/>
  <c r="AD47" i="4"/>
  <c r="AA31" i="4"/>
  <c r="M29" i="4"/>
  <c r="AL47" i="4"/>
  <c r="W29" i="4"/>
  <c r="AD30" i="4" s="1"/>
  <c r="V29" i="4"/>
  <c r="AC30" i="4" s="1"/>
  <c r="W107" i="4"/>
  <c r="T47" i="4"/>
  <c r="AG68" i="4"/>
  <c r="H86" i="4"/>
  <c r="H87" i="4" s="1"/>
  <c r="U47" i="4"/>
  <c r="AA107" i="4"/>
  <c r="I86" i="4"/>
  <c r="I87" i="4" s="1"/>
  <c r="AQ45" i="2"/>
  <c r="AS43" i="2"/>
  <c r="BD45" i="2"/>
  <c r="AQ41" i="2"/>
  <c r="BB45" i="2"/>
  <c r="AO39" i="2"/>
  <c r="AQ43" i="2"/>
  <c r="AO45" i="2"/>
  <c r="AS11" i="2"/>
  <c r="AS39" i="2"/>
  <c r="BF45" i="2"/>
  <c r="AV41" i="2"/>
  <c r="AX5" i="2"/>
  <c r="AV43" i="2"/>
  <c r="AQ39" i="2"/>
  <c r="AZ41" i="2"/>
  <c r="AZ39" i="2"/>
  <c r="AO41" i="2"/>
  <c r="BE39" i="2"/>
  <c r="AX41" i="2"/>
  <c r="AS41" i="2"/>
  <c r="BC41" i="2"/>
  <c r="AZ43" i="2"/>
  <c r="BE43" i="2"/>
  <c r="J111" i="2"/>
  <c r="J130" i="2" s="1"/>
  <c r="J11" i="2"/>
  <c r="AQ36" i="2"/>
  <c r="X109" i="2"/>
  <c r="X126" i="2" s="1"/>
  <c r="X9" i="2"/>
  <c r="AS36" i="2"/>
  <c r="AJ36" i="2"/>
  <c r="AA36" i="2"/>
  <c r="O96" i="2"/>
  <c r="O97" i="2" s="1"/>
  <c r="Q97" i="2"/>
  <c r="H105" i="2"/>
  <c r="H118" i="2" s="1"/>
  <c r="H5" i="2"/>
  <c r="M105" i="2"/>
  <c r="M118" i="2" s="1"/>
  <c r="M5" i="2"/>
  <c r="F107" i="2"/>
  <c r="F122" i="2" s="1"/>
  <c r="F7" i="2"/>
  <c r="AS109" i="2"/>
  <c r="AS9" i="2"/>
  <c r="BC36" i="2"/>
  <c r="BS36" i="2"/>
  <c r="AV39" i="2"/>
  <c r="AE36" i="2"/>
  <c r="V36" i="2"/>
  <c r="M36" i="2"/>
  <c r="BE105" i="2"/>
  <c r="BE5" i="2"/>
  <c r="J109" i="2"/>
  <c r="J126" i="2" s="1"/>
  <c r="J9" i="2"/>
  <c r="AJ111" i="2"/>
  <c r="AJ130" i="2" s="1"/>
  <c r="AJ11" i="2"/>
  <c r="BE111" i="2"/>
  <c r="BE11" i="2"/>
  <c r="X111" i="2"/>
  <c r="X130" i="2" s="1"/>
  <c r="X11" i="2"/>
  <c r="AC36" i="2"/>
  <c r="AV5" i="2"/>
  <c r="O105" i="2"/>
  <c r="O118" i="2" s="1"/>
  <c r="O5" i="2"/>
  <c r="H107" i="2"/>
  <c r="H122" i="2" s="1"/>
  <c r="H7" i="2"/>
  <c r="BE36" i="2"/>
  <c r="BU36" i="2"/>
  <c r="BJ36" i="2"/>
  <c r="AX39" i="2"/>
  <c r="X36" i="2"/>
  <c r="O36" i="2"/>
  <c r="X105" i="2"/>
  <c r="X118" i="2" s="1"/>
  <c r="X5" i="2"/>
  <c r="AX111" i="2"/>
  <c r="AX130" i="2" s="1"/>
  <c r="AX11" i="2"/>
  <c r="T36" i="2"/>
  <c r="T105" i="2"/>
  <c r="T118" i="2" s="1"/>
  <c r="T5" i="2"/>
  <c r="M107" i="2"/>
  <c r="M122" i="2" s="1"/>
  <c r="M7" i="2"/>
  <c r="F109" i="2"/>
  <c r="F126" i="2" s="1"/>
  <c r="F9" i="2"/>
  <c r="BG36" i="2"/>
  <c r="BL36" i="2"/>
  <c r="Q36" i="2"/>
  <c r="F36" i="2"/>
  <c r="AX97" i="2"/>
  <c r="AZ97" i="2"/>
  <c r="AQ97" i="2"/>
  <c r="AS97" i="2"/>
  <c r="AO36" i="2"/>
  <c r="BE107" i="2"/>
  <c r="BE7" i="2"/>
  <c r="AH36" i="2"/>
  <c r="AJ96" i="2"/>
  <c r="AJ97" i="2" s="1"/>
  <c r="AL97" i="2"/>
  <c r="BQ36" i="2"/>
  <c r="AV109" i="2"/>
  <c r="AV126" i="2" s="1"/>
  <c r="AV9" i="2"/>
  <c r="V105" i="2"/>
  <c r="V118" i="2" s="1"/>
  <c r="V5" i="2"/>
  <c r="O107" i="2"/>
  <c r="O122" i="2" s="1"/>
  <c r="O7" i="2"/>
  <c r="H109" i="2"/>
  <c r="H126" i="2" s="1"/>
  <c r="H9" i="2"/>
  <c r="Q105" i="2"/>
  <c r="Q118" i="2" s="1"/>
  <c r="Q5" i="2"/>
  <c r="BC39" i="2"/>
  <c r="BN36" i="2"/>
  <c r="H36" i="2"/>
  <c r="V96" i="2"/>
  <c r="V97" i="2" s="1"/>
  <c r="X97" i="2"/>
  <c r="AX109" i="2"/>
  <c r="AX126" i="2" s="1"/>
  <c r="AX9" i="2"/>
  <c r="AV111" i="2"/>
  <c r="AV130" i="2" s="1"/>
  <c r="AV11" i="2"/>
  <c r="T107" i="2"/>
  <c r="T122" i="2" s="1"/>
  <c r="T7" i="2"/>
  <c r="M109" i="2"/>
  <c r="M126" i="2" s="1"/>
  <c r="M9" i="2"/>
  <c r="F111" i="2"/>
  <c r="F130" i="2" s="1"/>
  <c r="F11" i="2"/>
  <c r="Q107" i="2"/>
  <c r="Q122" i="2" s="1"/>
  <c r="Q7" i="2"/>
  <c r="J36" i="2"/>
  <c r="AV107" i="2"/>
  <c r="AV122" i="2" s="1"/>
  <c r="AV7" i="2"/>
  <c r="AC105" i="2"/>
  <c r="AC118" i="2" s="1"/>
  <c r="AC5" i="2"/>
  <c r="H111" i="2"/>
  <c r="H130" i="2" s="1"/>
  <c r="H11" i="2"/>
  <c r="AE105" i="2"/>
  <c r="AE118" i="2" s="1"/>
  <c r="AE5" i="2"/>
  <c r="Q109" i="2"/>
  <c r="Q126" i="2" s="1"/>
  <c r="Q9" i="2"/>
  <c r="X107" i="2"/>
  <c r="X122" i="2" s="1"/>
  <c r="X7" i="2"/>
  <c r="F105" i="2"/>
  <c r="F118" i="2" s="1"/>
  <c r="F5" i="2"/>
  <c r="Q111" i="2"/>
  <c r="Q130" i="2" s="1"/>
  <c r="Q11" i="2"/>
  <c r="BC105" i="2"/>
  <c r="BC118" i="2" s="1"/>
  <c r="BC5" i="2"/>
  <c r="T109" i="2"/>
  <c r="T126" i="2" s="1"/>
  <c r="T9" i="2"/>
  <c r="AE107" i="2"/>
  <c r="AE122" i="2" s="1"/>
  <c r="AE7" i="2"/>
  <c r="AJ105" i="2"/>
  <c r="AJ118" i="2" s="1"/>
  <c r="AJ5" i="2"/>
  <c r="AC107" i="2"/>
  <c r="AC122" i="2" s="1"/>
  <c r="AC7" i="2"/>
  <c r="V109" i="2"/>
  <c r="V126" i="2" s="1"/>
  <c r="V9" i="2"/>
  <c r="O111" i="2"/>
  <c r="O130" i="2" s="1"/>
  <c r="O11" i="2"/>
  <c r="AL105" i="2"/>
  <c r="AL118" i="2" s="1"/>
  <c r="AL5" i="2"/>
  <c r="AE109" i="2"/>
  <c r="AE126" i="2" s="1"/>
  <c r="AE9" i="2"/>
  <c r="BE41" i="2"/>
  <c r="AX43" i="2"/>
  <c r="AZ111" i="2"/>
  <c r="AZ130" i="2" s="1"/>
  <c r="AZ11" i="2"/>
  <c r="AH107" i="2"/>
  <c r="AH122" i="2" s="1"/>
  <c r="AH7" i="2"/>
  <c r="AA109" i="2"/>
  <c r="AA126" i="2" s="1"/>
  <c r="AA9" i="2"/>
  <c r="T111" i="2"/>
  <c r="T130" i="2" s="1"/>
  <c r="T11" i="2"/>
  <c r="AL107" i="2"/>
  <c r="AL122" i="2" s="1"/>
  <c r="AL7" i="2"/>
  <c r="AE111" i="2"/>
  <c r="AE130" i="2" s="1"/>
  <c r="AE11" i="2"/>
  <c r="AC96" i="2"/>
  <c r="AC97" i="2" s="1"/>
  <c r="AE97" i="2"/>
  <c r="AO109" i="2"/>
  <c r="AO126" i="2" s="1"/>
  <c r="AO9" i="2"/>
  <c r="BC107" i="2"/>
  <c r="BC122" i="2" s="1"/>
  <c r="BC7" i="2"/>
  <c r="BC109" i="2"/>
  <c r="BC126" i="2" s="1"/>
  <c r="BC9" i="2"/>
  <c r="V107" i="2"/>
  <c r="V122" i="2" s="1"/>
  <c r="V7" i="2"/>
  <c r="AH105" i="2"/>
  <c r="AH118" i="2" s="1"/>
  <c r="AH5" i="2"/>
  <c r="AC109" i="2"/>
  <c r="AC126" i="2" s="1"/>
  <c r="AC9" i="2"/>
  <c r="V111" i="2"/>
  <c r="V130" i="2" s="1"/>
  <c r="V11" i="2"/>
  <c r="AL109" i="2"/>
  <c r="AL126" i="2" s="1"/>
  <c r="AL9" i="2"/>
  <c r="BC43" i="2"/>
  <c r="H96" i="2"/>
  <c r="H97" i="2" s="1"/>
  <c r="J97" i="2"/>
  <c r="BE109" i="2"/>
  <c r="BE9" i="2"/>
  <c r="AL36" i="2"/>
  <c r="O109" i="2"/>
  <c r="O126" i="2" s="1"/>
  <c r="O9" i="2"/>
  <c r="AQ109" i="2"/>
  <c r="AQ126" i="2" s="1"/>
  <c r="AQ9" i="2"/>
  <c r="AH109" i="2"/>
  <c r="AH126" i="2" s="1"/>
  <c r="AH9" i="2"/>
  <c r="AA111" i="2"/>
  <c r="AA130" i="2" s="1"/>
  <c r="AA11" i="2"/>
  <c r="AL111" i="2"/>
  <c r="AL130" i="2" s="1"/>
  <c r="AL11" i="2"/>
  <c r="J105" i="2"/>
  <c r="J118" i="2" s="1"/>
  <c r="J5" i="2"/>
  <c r="AH111" i="2"/>
  <c r="AH130" i="2" s="1"/>
  <c r="AH11" i="2"/>
  <c r="AO11" i="2"/>
  <c r="AA105" i="2"/>
  <c r="AA118" i="2" s="1"/>
  <c r="AA5" i="2"/>
  <c r="AA107" i="2"/>
  <c r="AA122" i="2" s="1"/>
  <c r="AA7" i="2"/>
  <c r="M111" i="2"/>
  <c r="M130" i="2" s="1"/>
  <c r="M11" i="2"/>
  <c r="AJ107" i="2"/>
  <c r="AJ122" i="2" s="1"/>
  <c r="AJ7" i="2"/>
  <c r="AX107" i="2"/>
  <c r="AX122" i="2" s="1"/>
  <c r="AX7" i="2"/>
  <c r="AQ11" i="2"/>
  <c r="AJ109" i="2"/>
  <c r="AJ126" i="2" s="1"/>
  <c r="AJ9" i="2"/>
  <c r="AC111" i="2"/>
  <c r="AC130" i="2" s="1"/>
  <c r="AC11" i="2"/>
  <c r="J107" i="2"/>
  <c r="J122" i="2" s="1"/>
  <c r="J7" i="2"/>
  <c r="AX105" i="2"/>
  <c r="AX118" i="2" s="1"/>
  <c r="AV105" i="2"/>
  <c r="AV118" i="2" s="1"/>
  <c r="BJ107" i="2"/>
  <c r="BJ122" i="2" s="1"/>
  <c r="BQ109" i="2"/>
  <c r="BQ126" i="2" s="1"/>
  <c r="BQ105" i="2"/>
  <c r="BQ118" i="2" s="1"/>
  <c r="BS109" i="2"/>
  <c r="BS126" i="2" s="1"/>
  <c r="BJ109" i="2"/>
  <c r="BJ126" i="2" s="1"/>
  <c r="BU105" i="2"/>
  <c r="BU118" i="2" s="1"/>
  <c r="BQ111" i="2"/>
  <c r="BQ130" i="2" s="1"/>
  <c r="BU109" i="2"/>
  <c r="BU126" i="2" s="1"/>
  <c r="BS111" i="2"/>
  <c r="BS130" i="2" s="1"/>
  <c r="BL107" i="2"/>
  <c r="BL122" i="2" s="1"/>
  <c r="BN109" i="2"/>
  <c r="BN126" i="2" s="1"/>
  <c r="BG105" i="2"/>
  <c r="BG118" i="2" s="1"/>
  <c r="BG107" i="2"/>
  <c r="BG122" i="2" s="1"/>
  <c r="AS111" i="2"/>
  <c r="BJ105" i="2"/>
  <c r="BJ118" i="2" s="1"/>
  <c r="BQ107" i="2"/>
  <c r="BQ122" i="2" s="1"/>
  <c r="BN107" i="2"/>
  <c r="BN122" i="2" s="1"/>
  <c r="BL109" i="2"/>
  <c r="BL126" i="2" s="1"/>
  <c r="BG109" i="2"/>
  <c r="BG126" i="2" s="1"/>
  <c r="BL105" i="2"/>
  <c r="BL118" i="2" s="1"/>
  <c r="BS107" i="2"/>
  <c r="BS122" i="2" s="1"/>
  <c r="AS107" i="2"/>
  <c r="AS122" i="2" s="1"/>
  <c r="AO105" i="2"/>
  <c r="AO118" i="2" s="1"/>
  <c r="BG111" i="2"/>
  <c r="BG130" i="2" s="1"/>
  <c r="BN105" i="2"/>
  <c r="BN118" i="2" s="1"/>
  <c r="BJ111" i="2"/>
  <c r="BJ130" i="2" s="1"/>
  <c r="BU107" i="2"/>
  <c r="BU122" i="2" s="1"/>
  <c r="AQ105" i="2"/>
  <c r="AQ118" i="2" s="1"/>
  <c r="BS105" i="2"/>
  <c r="BS118" i="2" s="1"/>
  <c r="AS105" i="2"/>
  <c r="AS118" i="2" s="1"/>
  <c r="AO107" i="2"/>
  <c r="AO122" i="2" s="1"/>
  <c r="BL111" i="2"/>
  <c r="BL130" i="2" s="1"/>
  <c r="BC111" i="2"/>
  <c r="BC130" i="2" s="1"/>
  <c r="BN111" i="2"/>
  <c r="BN130" i="2" s="1"/>
  <c r="AQ107" i="2"/>
  <c r="AQ122" i="2" s="1"/>
  <c r="AQ111" i="2"/>
  <c r="AQ130" i="2" s="1"/>
  <c r="BU111" i="2"/>
  <c r="BU130" i="2" s="1"/>
  <c r="AO111" i="2"/>
  <c r="AO130" i="2" s="1"/>
  <c r="V98" i="2"/>
  <c r="V99" i="2" s="1"/>
  <c r="G82" i="4"/>
  <c r="H76" i="4"/>
  <c r="H80" i="4" s="1"/>
  <c r="H82" i="4" s="1"/>
  <c r="E82" i="4"/>
  <c r="F76" i="4"/>
  <c r="F80" i="4" s="1"/>
  <c r="F82" i="4" s="1"/>
  <c r="AC68" i="4"/>
  <c r="AD68" i="4"/>
  <c r="AB107" i="4"/>
  <c r="W76" i="4"/>
  <c r="W80" i="4" s="1"/>
  <c r="U76" i="4"/>
  <c r="U80" i="4" s="1"/>
  <c r="S76" i="4"/>
  <c r="S80" i="4" s="1"/>
  <c r="Z68" i="4"/>
  <c r="I82" i="4"/>
  <c r="J76" i="4"/>
  <c r="AF80" i="4"/>
  <c r="AM76" i="4" s="1"/>
  <c r="AM80" i="4" s="1"/>
  <c r="AH85" i="4"/>
  <c r="AI86" i="4"/>
  <c r="AH86" i="4"/>
  <c r="AC47" i="4"/>
  <c r="AJ68" i="4"/>
  <c r="AA47" i="4"/>
  <c r="AI107" i="4"/>
  <c r="Q86" i="4"/>
  <c r="S107" i="4"/>
  <c r="X68" i="4"/>
  <c r="X85" i="4"/>
  <c r="AL86" i="4"/>
  <c r="P76" i="4"/>
  <c r="P80" i="4" s="1"/>
  <c r="N76" i="4"/>
  <c r="N80" i="4" s="1"/>
  <c r="L76" i="4"/>
  <c r="L80" i="4" s="1"/>
  <c r="AI85" i="4"/>
  <c r="O47" i="4"/>
  <c r="AE86" i="4"/>
  <c r="AG47" i="4"/>
  <c r="V107" i="4"/>
  <c r="P47" i="4"/>
  <c r="AG107" i="4"/>
  <c r="AB47" i="4"/>
  <c r="AJ85" i="4"/>
  <c r="AD76" i="4"/>
  <c r="AD80" i="4" s="1"/>
  <c r="AB76" i="4"/>
  <c r="AB80" i="4" s="1"/>
  <c r="Z76" i="4"/>
  <c r="Z80" i="4" s="1"/>
  <c r="AH107" i="4"/>
  <c r="T68" i="4"/>
  <c r="AI47" i="4"/>
  <c r="X47" i="4"/>
  <c r="AJ86" i="4"/>
  <c r="V68" i="4"/>
  <c r="AD86" i="4"/>
  <c r="AC86" i="4"/>
  <c r="G86" i="4"/>
  <c r="F86" i="4"/>
  <c r="O85" i="4"/>
  <c r="AK86" i="4"/>
  <c r="AP85" i="4"/>
  <c r="AS29" i="4"/>
  <c r="AQ71" i="4"/>
  <c r="AQ75" i="4" s="1"/>
  <c r="AR86" i="4" s="1"/>
  <c r="AM85" i="4"/>
  <c r="AQ105" i="4"/>
  <c r="AF85" i="4"/>
  <c r="AS68" i="4"/>
  <c r="AS47" i="4"/>
  <c r="BU47" i="4"/>
  <c r="AS106" i="4"/>
  <c r="AM86" i="4"/>
  <c r="AM87" i="4" s="1"/>
  <c r="BQ31" i="4"/>
  <c r="Y86" i="4"/>
  <c r="AF87" i="4" s="1"/>
  <c r="Y82" i="4"/>
  <c r="Y85" i="4"/>
  <c r="AN68" i="4"/>
  <c r="AO85" i="4"/>
  <c r="AO47" i="4"/>
  <c r="AO68" i="4"/>
  <c r="AO31" i="4"/>
  <c r="BU29" i="4"/>
  <c r="BS29" i="4"/>
  <c r="BS85" i="4"/>
  <c r="R30" i="4"/>
  <c r="AN106" i="4"/>
  <c r="AN107" i="4" s="1"/>
  <c r="BU68" i="4"/>
  <c r="AP47" i="4"/>
  <c r="BN71" i="4"/>
  <c r="BN75" i="4" s="1"/>
  <c r="BS86" i="4" s="1"/>
  <c r="BT29" i="4"/>
  <c r="AN29" i="4"/>
  <c r="AP29" i="4"/>
  <c r="AO29" i="4"/>
  <c r="AS105" i="4"/>
  <c r="AQ29" i="4"/>
  <c r="AN47" i="4"/>
  <c r="AR29" i="4"/>
  <c r="AR47" i="4"/>
  <c r="AQ68" i="4"/>
  <c r="AP106" i="4"/>
  <c r="AP107" i="4" s="1"/>
  <c r="AR68" i="4"/>
  <c r="AO107" i="4"/>
  <c r="AQ106" i="4"/>
  <c r="AP68" i="4"/>
  <c r="AQ47" i="4"/>
  <c r="AR106" i="4"/>
  <c r="Y107" i="4"/>
  <c r="BU105" i="4"/>
  <c r="R87" i="4"/>
  <c r="R82" i="4"/>
  <c r="BU71" i="4"/>
  <c r="BU75" i="4" s="1"/>
  <c r="BU86" i="4" s="1"/>
  <c r="BU31" i="4"/>
  <c r="K82" i="4"/>
  <c r="BS31" i="4"/>
  <c r="BR106" i="4"/>
  <c r="BQ85" i="4"/>
  <c r="BQ29" i="4"/>
  <c r="BR29" i="4"/>
  <c r="BS105" i="4"/>
  <c r="BT106" i="4"/>
  <c r="BP106" i="4"/>
  <c r="BP29" i="4"/>
  <c r="BN29" i="4"/>
  <c r="BU106" i="4"/>
  <c r="BN106" i="4"/>
  <c r="BS96" i="2"/>
  <c r="BS97" i="2" s="1"/>
  <c r="AV64" i="2"/>
  <c r="BL96" i="2"/>
  <c r="BL97" i="2" s="1"/>
  <c r="BL98" i="2"/>
  <c r="BL99" i="2" s="1"/>
  <c r="BS98" i="2"/>
  <c r="BS99" i="2" s="1"/>
  <c r="H98" i="2"/>
  <c r="H99" i="2" s="1"/>
  <c r="O98" i="2"/>
  <c r="O99" i="2" s="1"/>
  <c r="AC98" i="2"/>
  <c r="AC99" i="2" s="1"/>
  <c r="AJ98" i="2"/>
  <c r="AJ99" i="2" s="1"/>
  <c r="AQ98" i="2"/>
  <c r="AQ99" i="2" s="1"/>
  <c r="BE98" i="2"/>
  <c r="AX44" i="2"/>
  <c r="AX45" i="2" s="1"/>
  <c r="AX98" i="2"/>
  <c r="AX99" i="2" s="1"/>
  <c r="BC64" i="2"/>
  <c r="BE64" i="2"/>
  <c r="AX64" i="2"/>
  <c r="AV44" i="2"/>
  <c r="AV45" i="2" s="1"/>
  <c r="BC44" i="2"/>
  <c r="BE44" i="2"/>
  <c r="BG44" i="2"/>
  <c r="BG45" i="2" s="1"/>
  <c r="J80" i="4" l="1"/>
  <c r="J82" i="4" s="1"/>
  <c r="AB30" i="4"/>
  <c r="P86" i="4"/>
  <c r="L86" i="4"/>
  <c r="L87" i="4" s="1"/>
  <c r="M86" i="4"/>
  <c r="N86" i="4"/>
  <c r="N87" i="4" s="1"/>
  <c r="Q85" i="4"/>
  <c r="V85" i="4"/>
  <c r="J86" i="4"/>
  <c r="J87" i="4" s="1"/>
  <c r="AK107" i="4"/>
  <c r="O86" i="4"/>
  <c r="AF82" i="4"/>
  <c r="T30" i="4"/>
  <c r="AL30" i="4"/>
  <c r="X30" i="4"/>
  <c r="AH30" i="4"/>
  <c r="AH87" i="4"/>
  <c r="AG30" i="4"/>
  <c r="AA30" i="4"/>
  <c r="U30" i="4"/>
  <c r="AC85" i="4"/>
  <c r="AB86" i="4"/>
  <c r="AI87" i="4" s="1"/>
  <c r="V30" i="4"/>
  <c r="M30" i="4"/>
  <c r="S30" i="4"/>
  <c r="Z86" i="4"/>
  <c r="Z87" i="4" s="1"/>
  <c r="AE30" i="4"/>
  <c r="O87" i="4"/>
  <c r="P87" i="4"/>
  <c r="V86" i="4"/>
  <c r="O30" i="4"/>
  <c r="T85" i="4"/>
  <c r="W86" i="4"/>
  <c r="AD87" i="4" s="1"/>
  <c r="X86" i="4"/>
  <c r="X87" i="4" s="1"/>
  <c r="T86" i="4"/>
  <c r="AA87" i="4" s="1"/>
  <c r="U86" i="4"/>
  <c r="P30" i="4"/>
  <c r="W30" i="4"/>
  <c r="AL87" i="4"/>
  <c r="AI30" i="4"/>
  <c r="Q30" i="4"/>
  <c r="AJ87" i="4"/>
  <c r="M87" i="4"/>
  <c r="BE113" i="2"/>
  <c r="BE134" i="2" s="1"/>
  <c r="BC45" i="2"/>
  <c r="AH96" i="2"/>
  <c r="AH97" i="2" s="1"/>
  <c r="BE45" i="2"/>
  <c r="F96" i="2"/>
  <c r="F97" i="2" s="1"/>
  <c r="X112" i="2"/>
  <c r="AQ112" i="2"/>
  <c r="AA106" i="2"/>
  <c r="AC106" i="2"/>
  <c r="BS108" i="2"/>
  <c r="AL110" i="2"/>
  <c r="AE110" i="2"/>
  <c r="AV108" i="2"/>
  <c r="O106" i="2"/>
  <c r="AJ108" i="2"/>
  <c r="V112" i="2"/>
  <c r="Q112" i="2"/>
  <c r="BN112" i="2"/>
  <c r="BQ110" i="2"/>
  <c r="AH110" i="2"/>
  <c r="O112" i="2"/>
  <c r="AQ110" i="2"/>
  <c r="BJ106" i="2"/>
  <c r="AA108" i="2"/>
  <c r="AH106" i="2"/>
  <c r="X108" i="2"/>
  <c r="AX106" i="2"/>
  <c r="BE108" i="2"/>
  <c r="BE122" i="2"/>
  <c r="BS106" i="2"/>
  <c r="BG108" i="2"/>
  <c r="V108" i="2"/>
  <c r="AA110" i="2"/>
  <c r="AC108" i="2"/>
  <c r="Q110" i="2"/>
  <c r="M110" i="2"/>
  <c r="BC97" i="2"/>
  <c r="BE97" i="2"/>
  <c r="T96" i="2"/>
  <c r="T97" i="2" s="1"/>
  <c r="AQ106" i="2"/>
  <c r="BG106" i="2"/>
  <c r="J108" i="2"/>
  <c r="H110" i="2"/>
  <c r="M108" i="2"/>
  <c r="AJ112" i="2"/>
  <c r="AO106" i="2"/>
  <c r="BU106" i="2"/>
  <c r="AV110" i="2"/>
  <c r="AX112" i="2"/>
  <c r="BC106" i="2"/>
  <c r="H106" i="2"/>
  <c r="BL106" i="2"/>
  <c r="AA112" i="2"/>
  <c r="X106" i="2"/>
  <c r="BG110" i="2"/>
  <c r="AL106" i="2"/>
  <c r="M96" i="2"/>
  <c r="M97" i="2" s="1"/>
  <c r="AA96" i="2"/>
  <c r="AA97" i="2" s="1"/>
  <c r="BN108" i="2"/>
  <c r="M112" i="2"/>
  <c r="AL108" i="2"/>
  <c r="Q108" i="2"/>
  <c r="BQ108" i="2"/>
  <c r="AV106" i="2"/>
  <c r="T112" i="2"/>
  <c r="BE112" i="2"/>
  <c r="BE130" i="2"/>
  <c r="BC98" i="2"/>
  <c r="BC99" i="2" s="1"/>
  <c r="BE99" i="2"/>
  <c r="AH108" i="2"/>
  <c r="AE106" i="2"/>
  <c r="AC112" i="2"/>
  <c r="O108" i="2"/>
  <c r="BN106" i="2"/>
  <c r="BS112" i="2"/>
  <c r="BC108" i="2"/>
  <c r="AZ112" i="2"/>
  <c r="AE108" i="2"/>
  <c r="H112" i="2"/>
  <c r="AV112" i="2"/>
  <c r="F108" i="2"/>
  <c r="BQ112" i="2"/>
  <c r="AO110" i="2"/>
  <c r="T110" i="2"/>
  <c r="AX110" i="2"/>
  <c r="H108" i="2"/>
  <c r="AO112" i="2"/>
  <c r="AS108" i="2"/>
  <c r="AL112" i="2"/>
  <c r="BU112" i="2"/>
  <c r="BJ110" i="2"/>
  <c r="AX108" i="2"/>
  <c r="BS110" i="2"/>
  <c r="AQ108" i="2"/>
  <c r="BQ106" i="2"/>
  <c r="AE112" i="2"/>
  <c r="BL110" i="2"/>
  <c r="BC112" i="2"/>
  <c r="BJ108" i="2"/>
  <c r="AC110" i="2"/>
  <c r="F106" i="2"/>
  <c r="BL112" i="2"/>
  <c r="AO108" i="2"/>
  <c r="V110" i="2"/>
  <c r="F112" i="2"/>
  <c r="AS106" i="2"/>
  <c r="AS112" i="2"/>
  <c r="O110" i="2"/>
  <c r="Q106" i="2"/>
  <c r="F110" i="2"/>
  <c r="BU108" i="2"/>
  <c r="BN110" i="2"/>
  <c r="BC110" i="2"/>
  <c r="AJ106" i="2"/>
  <c r="T108" i="2"/>
  <c r="AS110" i="2"/>
  <c r="X110" i="2"/>
  <c r="BJ112" i="2"/>
  <c r="BL108" i="2"/>
  <c r="AH112" i="2"/>
  <c r="BE110" i="2"/>
  <c r="BE126" i="2"/>
  <c r="T106" i="2"/>
  <c r="J110" i="2"/>
  <c r="BG112" i="2"/>
  <c r="BU110" i="2"/>
  <c r="AJ110" i="2"/>
  <c r="J106" i="2"/>
  <c r="V106" i="2"/>
  <c r="BE106" i="2"/>
  <c r="BE118" i="2"/>
  <c r="M106" i="2"/>
  <c r="J112" i="2"/>
  <c r="BC113" i="2"/>
  <c r="AX113" i="2"/>
  <c r="AC113" i="2"/>
  <c r="AV113" i="2"/>
  <c r="T98" i="2"/>
  <c r="T99" i="2" s="1"/>
  <c r="X113" i="2"/>
  <c r="AO113" i="2"/>
  <c r="V113" i="2"/>
  <c r="AA113" i="2"/>
  <c r="BQ113" i="2"/>
  <c r="BG113" i="2"/>
  <c r="BS113" i="2"/>
  <c r="BN113" i="2"/>
  <c r="BL113" i="2"/>
  <c r="AJ113" i="2"/>
  <c r="AQ113" i="2"/>
  <c r="Q113" i="2"/>
  <c r="AH113" i="2"/>
  <c r="AE113" i="2"/>
  <c r="O113" i="2"/>
  <c r="T113" i="2"/>
  <c r="J113" i="2"/>
  <c r="AL113" i="2"/>
  <c r="F113" i="2"/>
  <c r="BJ96" i="2"/>
  <c r="BJ97" i="2" s="1"/>
  <c r="M113" i="2"/>
  <c r="BJ113" i="2"/>
  <c r="H113" i="2"/>
  <c r="AS113" i="2"/>
  <c r="BU113" i="2"/>
  <c r="BQ96" i="2"/>
  <c r="BQ97" i="2" s="1"/>
  <c r="S82" i="4"/>
  <c r="T76" i="4"/>
  <c r="T80" i="4" s="1"/>
  <c r="T82" i="4" s="1"/>
  <c r="U82" i="4"/>
  <c r="V76" i="4"/>
  <c r="V80" i="4" s="1"/>
  <c r="V82" i="4" s="1"/>
  <c r="AK87" i="4"/>
  <c r="W82" i="4"/>
  <c r="X76" i="4"/>
  <c r="X80" i="4" s="1"/>
  <c r="X82" i="4" s="1"/>
  <c r="AS86" i="4"/>
  <c r="AS87" i="4" s="1"/>
  <c r="Z82" i="4"/>
  <c r="AA76" i="4"/>
  <c r="AA80" i="4" s="1"/>
  <c r="AA82" i="4" s="1"/>
  <c r="N82" i="4"/>
  <c r="O76" i="4"/>
  <c r="O80" i="4" s="1"/>
  <c r="O82" i="4" s="1"/>
  <c r="AC76" i="4"/>
  <c r="AC80" i="4" s="1"/>
  <c r="AC82" i="4" s="1"/>
  <c r="AB82" i="4"/>
  <c r="AE76" i="4"/>
  <c r="AE80" i="4" s="1"/>
  <c r="AE82" i="4" s="1"/>
  <c r="AD82" i="4"/>
  <c r="S87" i="4"/>
  <c r="L82" i="4"/>
  <c r="M76" i="4"/>
  <c r="M80" i="4" s="1"/>
  <c r="M82" i="4" s="1"/>
  <c r="P82" i="4"/>
  <c r="Q76" i="4"/>
  <c r="Q80" i="4" s="1"/>
  <c r="Q82" i="4" s="1"/>
  <c r="AK76" i="4"/>
  <c r="AK80" i="4" s="1"/>
  <c r="AI76" i="4"/>
  <c r="AI80" i="4" s="1"/>
  <c r="AG76" i="4"/>
  <c r="AG80" i="4" s="1"/>
  <c r="BP86" i="4"/>
  <c r="BT86" i="4"/>
  <c r="BN86" i="4"/>
  <c r="BU87" i="4" s="1"/>
  <c r="AN30" i="4"/>
  <c r="BU30" i="4"/>
  <c r="BQ86" i="4"/>
  <c r="BR86" i="4"/>
  <c r="AO30" i="4"/>
  <c r="Y87" i="4"/>
  <c r="AQ107" i="4"/>
  <c r="AQ85" i="4"/>
  <c r="AR107" i="4"/>
  <c r="BU107" i="4"/>
  <c r="AP30" i="4"/>
  <c r="AR76" i="4"/>
  <c r="AR80" i="4" s="1"/>
  <c r="AN76" i="4"/>
  <c r="AN80" i="4" s="1"/>
  <c r="AP76" i="4"/>
  <c r="AP80" i="4" s="1"/>
  <c r="AQ86" i="4"/>
  <c r="AS107" i="4"/>
  <c r="AR30" i="4"/>
  <c r="AS30" i="4"/>
  <c r="AS85" i="4"/>
  <c r="AO86" i="4"/>
  <c r="AN86" i="4"/>
  <c r="AP86" i="4"/>
  <c r="AQ30" i="4"/>
  <c r="AM82" i="4"/>
  <c r="BU85" i="4"/>
  <c r="BQ98" i="2"/>
  <c r="BQ99" i="2" s="1"/>
  <c r="BJ98" i="2"/>
  <c r="BJ99" i="2" s="1"/>
  <c r="M98" i="2"/>
  <c r="M99" i="2" s="1"/>
  <c r="F98" i="2"/>
  <c r="F99" i="2" s="1"/>
  <c r="AA98" i="2"/>
  <c r="AA99" i="2" s="1"/>
  <c r="AO98" i="2"/>
  <c r="AO99" i="2" s="1"/>
  <c r="AH98" i="2"/>
  <c r="AH99" i="2" s="1"/>
  <c r="AV98" i="2"/>
  <c r="AV99" i="2" s="1"/>
  <c r="O51" i="2"/>
  <c r="BF103" i="4"/>
  <c r="BD103" i="4"/>
  <c r="BB103" i="4"/>
  <c r="BF102" i="4"/>
  <c r="BD102" i="4"/>
  <c r="BB102" i="4"/>
  <c r="BF101" i="4"/>
  <c r="BF109" i="4" s="1"/>
  <c r="BD101" i="4"/>
  <c r="BD109" i="4" s="1"/>
  <c r="BB101" i="4"/>
  <c r="BB109" i="4" s="1"/>
  <c r="BF99" i="4"/>
  <c r="BD99" i="4"/>
  <c r="BB99" i="4"/>
  <c r="BF98" i="4"/>
  <c r="BD98" i="4"/>
  <c r="BB98" i="4"/>
  <c r="BG99" i="4"/>
  <c r="BE98" i="4"/>
  <c r="BF69" i="4"/>
  <c r="BD64" i="4"/>
  <c r="BD66" i="4" s="1"/>
  <c r="BK69" i="4" s="1"/>
  <c r="BB64" i="4"/>
  <c r="BB66" i="4" s="1"/>
  <c r="BI69" i="4" s="1"/>
  <c r="BG103" i="4"/>
  <c r="BF48" i="4"/>
  <c r="BD45" i="4"/>
  <c r="BK48" i="4" s="1"/>
  <c r="BB45" i="4"/>
  <c r="BG27" i="4"/>
  <c r="BE27" i="4" s="1"/>
  <c r="BC27" i="4" s="1"/>
  <c r="BF25" i="4"/>
  <c r="BF96" i="4" s="1"/>
  <c r="BD25" i="4"/>
  <c r="BD96" i="4" s="1"/>
  <c r="BB25" i="4"/>
  <c r="BB96" i="4" s="1"/>
  <c r="BG24" i="4"/>
  <c r="BG22" i="4"/>
  <c r="BG1" i="4"/>
  <c r="BF1" i="4"/>
  <c r="BE1" i="4"/>
  <c r="BD1" i="4"/>
  <c r="BC1" i="4"/>
  <c r="BB1" i="4"/>
  <c r="AY103" i="4"/>
  <c r="AW103" i="4"/>
  <c r="AU103" i="4"/>
  <c r="AY102" i="4"/>
  <c r="AW102" i="4"/>
  <c r="AU102" i="4"/>
  <c r="AY101" i="4"/>
  <c r="AY109" i="4" s="1"/>
  <c r="AW101" i="4"/>
  <c r="AW109" i="4" s="1"/>
  <c r="AU101" i="4"/>
  <c r="AU109" i="4" s="1"/>
  <c r="AY99" i="4"/>
  <c r="AW99" i="4"/>
  <c r="AU99" i="4"/>
  <c r="AZ98" i="4"/>
  <c r="AY98" i="4"/>
  <c r="AW98" i="4"/>
  <c r="AU98" i="4"/>
  <c r="AY69" i="4"/>
  <c r="AW64" i="4"/>
  <c r="AW66" i="4" s="1"/>
  <c r="AU64" i="4"/>
  <c r="AU66" i="4" s="1"/>
  <c r="AU67" i="4" s="1"/>
  <c r="AZ103" i="4"/>
  <c r="AY48" i="4"/>
  <c r="AW45" i="4"/>
  <c r="AU45" i="4"/>
  <c r="AZ27" i="4"/>
  <c r="AX27" i="4" s="1"/>
  <c r="AV27" i="4" s="1"/>
  <c r="AY25" i="4"/>
  <c r="AY96" i="4" s="1"/>
  <c r="AW25" i="4"/>
  <c r="AW96" i="4" s="1"/>
  <c r="AU25" i="4"/>
  <c r="AU96" i="4" s="1"/>
  <c r="AZ1" i="4"/>
  <c r="AY1" i="4"/>
  <c r="AX1" i="4"/>
  <c r="AW1" i="4"/>
  <c r="AV1" i="4"/>
  <c r="AU1" i="4"/>
  <c r="V51" i="2"/>
  <c r="J61" i="3"/>
  <c r="J60" i="3"/>
  <c r="J59" i="3"/>
  <c r="J58" i="3"/>
  <c r="J57" i="3"/>
  <c r="J56" i="3"/>
  <c r="J55" i="3"/>
  <c r="J54" i="3"/>
  <c r="J53" i="3"/>
  <c r="J50" i="3"/>
  <c r="J49" i="3"/>
  <c r="J48" i="3"/>
  <c r="J47" i="3"/>
  <c r="J46" i="3"/>
  <c r="J45" i="3"/>
  <c r="J44" i="3"/>
  <c r="J43" i="3"/>
  <c r="J42" i="3"/>
  <c r="J41" i="3"/>
  <c r="J40" i="3"/>
  <c r="J37" i="3"/>
  <c r="J36" i="3"/>
  <c r="J34" i="3"/>
  <c r="J38" i="3" s="1"/>
  <c r="J29" i="3"/>
  <c r="J28" i="3"/>
  <c r="J27" i="3"/>
  <c r="J26" i="3"/>
  <c r="J25" i="3"/>
  <c r="J24" i="3"/>
  <c r="J23" i="3"/>
  <c r="J22" i="3"/>
  <c r="J21" i="3"/>
  <c r="J20" i="3"/>
  <c r="J19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Q61" i="3"/>
  <c r="Q60" i="3"/>
  <c r="Q59" i="3"/>
  <c r="Q58" i="3"/>
  <c r="Q57" i="3"/>
  <c r="Q56" i="3"/>
  <c r="Q55" i="3"/>
  <c r="Q54" i="3"/>
  <c r="Q53" i="3"/>
  <c r="Q50" i="3"/>
  <c r="Q49" i="3"/>
  <c r="Q48" i="3"/>
  <c r="Q47" i="3"/>
  <c r="Q46" i="3"/>
  <c r="Q45" i="3"/>
  <c r="Q44" i="3"/>
  <c r="Q43" i="3"/>
  <c r="Q42" i="3"/>
  <c r="Q41" i="3"/>
  <c r="Q40" i="3"/>
  <c r="Q37" i="3"/>
  <c r="Q36" i="3"/>
  <c r="Q34" i="3"/>
  <c r="Q29" i="3"/>
  <c r="Q28" i="3"/>
  <c r="Q27" i="3"/>
  <c r="Q26" i="3"/>
  <c r="Q25" i="3"/>
  <c r="Q24" i="3"/>
  <c r="Q23" i="3"/>
  <c r="Q22" i="3"/>
  <c r="Q21" i="3"/>
  <c r="Q20" i="3"/>
  <c r="Q19" i="3"/>
  <c r="Q16" i="3"/>
  <c r="Q15" i="3"/>
  <c r="Q14" i="3"/>
  <c r="Q13" i="3"/>
  <c r="Q12" i="3"/>
  <c r="Q11" i="3"/>
  <c r="Q10" i="3"/>
  <c r="Q9" i="3"/>
  <c r="Q8" i="3"/>
  <c r="Q7" i="3"/>
  <c r="Q6" i="3"/>
  <c r="Q5" i="3"/>
  <c r="Q4" i="3"/>
  <c r="X61" i="3"/>
  <c r="X60" i="3"/>
  <c r="X59" i="3"/>
  <c r="X57" i="3"/>
  <c r="X56" i="3"/>
  <c r="X55" i="3"/>
  <c r="X54" i="3"/>
  <c r="X53" i="3"/>
  <c r="X50" i="3"/>
  <c r="X49" i="3"/>
  <c r="X48" i="3"/>
  <c r="X47" i="3"/>
  <c r="X46" i="3"/>
  <c r="X45" i="3"/>
  <c r="X44" i="3"/>
  <c r="X43" i="3"/>
  <c r="X42" i="3"/>
  <c r="X41" i="3"/>
  <c r="X40" i="3"/>
  <c r="X37" i="3"/>
  <c r="X36" i="3"/>
  <c r="X34" i="3"/>
  <c r="X29" i="3"/>
  <c r="X26" i="3"/>
  <c r="X25" i="3"/>
  <c r="X24" i="3"/>
  <c r="X23" i="3"/>
  <c r="X22" i="3"/>
  <c r="X21" i="3"/>
  <c r="X20" i="3"/>
  <c r="X19" i="3"/>
  <c r="X16" i="3"/>
  <c r="X15" i="3"/>
  <c r="X14" i="3"/>
  <c r="X13" i="3"/>
  <c r="X12" i="3"/>
  <c r="X11" i="3"/>
  <c r="X10" i="3"/>
  <c r="X9" i="3"/>
  <c r="X8" i="3"/>
  <c r="X7" i="3"/>
  <c r="X6" i="3"/>
  <c r="X5" i="3"/>
  <c r="X4" i="3"/>
  <c r="AE61" i="3"/>
  <c r="AE60" i="3"/>
  <c r="AE59" i="3"/>
  <c r="AE57" i="3"/>
  <c r="AE56" i="3"/>
  <c r="AE55" i="3"/>
  <c r="AE54" i="3"/>
  <c r="AE53" i="3"/>
  <c r="AE50" i="3"/>
  <c r="AE49" i="3"/>
  <c r="AE48" i="3"/>
  <c r="AE47" i="3"/>
  <c r="AE46" i="3"/>
  <c r="AE45" i="3"/>
  <c r="AE44" i="3"/>
  <c r="AE43" i="3"/>
  <c r="AE42" i="3"/>
  <c r="AE41" i="3"/>
  <c r="AE40" i="3"/>
  <c r="AE37" i="3"/>
  <c r="AE36" i="3"/>
  <c r="AE34" i="3"/>
  <c r="AE29" i="3"/>
  <c r="AE28" i="3"/>
  <c r="AE26" i="3"/>
  <c r="AE25" i="3"/>
  <c r="AE24" i="3"/>
  <c r="AE23" i="3"/>
  <c r="AE22" i="3"/>
  <c r="AE21" i="3"/>
  <c r="AE20" i="3"/>
  <c r="AE19" i="3"/>
  <c r="AE16" i="3"/>
  <c r="AE15" i="3"/>
  <c r="AE14" i="3"/>
  <c r="AE13" i="3"/>
  <c r="AE12" i="3"/>
  <c r="AE11" i="3"/>
  <c r="AE10" i="3"/>
  <c r="AE9" i="3"/>
  <c r="AE8" i="3"/>
  <c r="AE7" i="3"/>
  <c r="AE6" i="3"/>
  <c r="AE5" i="3"/>
  <c r="AE4" i="3"/>
  <c r="AL61" i="3"/>
  <c r="AL60" i="3"/>
  <c r="AL59" i="3"/>
  <c r="AL57" i="3"/>
  <c r="AL56" i="3"/>
  <c r="AL55" i="3"/>
  <c r="AL54" i="3"/>
  <c r="AL53" i="3"/>
  <c r="AL50" i="3"/>
  <c r="AL49" i="3"/>
  <c r="AL48" i="3"/>
  <c r="AL47" i="3"/>
  <c r="AL46" i="3"/>
  <c r="AL45" i="3"/>
  <c r="AL44" i="3"/>
  <c r="AL43" i="3"/>
  <c r="AL42" i="3"/>
  <c r="AL41" i="3"/>
  <c r="AL40" i="3"/>
  <c r="AL37" i="3"/>
  <c r="AL36" i="3"/>
  <c r="AL34" i="3"/>
  <c r="AL29" i="3"/>
  <c r="AL28" i="3"/>
  <c r="AL26" i="3"/>
  <c r="AL25" i="3"/>
  <c r="AL24" i="3"/>
  <c r="AL23" i="3"/>
  <c r="AL22" i="3"/>
  <c r="AL21" i="3"/>
  <c r="AL20" i="3"/>
  <c r="AL19" i="3"/>
  <c r="AL16" i="3"/>
  <c r="AL15" i="3"/>
  <c r="AL14" i="3"/>
  <c r="AL13" i="3"/>
  <c r="AL12" i="3"/>
  <c r="AL11" i="3"/>
  <c r="AL10" i="3"/>
  <c r="AL9" i="3"/>
  <c r="AL8" i="3"/>
  <c r="AL7" i="3"/>
  <c r="AL6" i="3"/>
  <c r="AL5" i="3"/>
  <c r="AL4" i="3"/>
  <c r="AS61" i="3"/>
  <c r="AS60" i="3"/>
  <c r="AS59" i="3"/>
  <c r="AS57" i="3"/>
  <c r="AS56" i="3"/>
  <c r="AS55" i="3"/>
  <c r="AS54" i="3"/>
  <c r="AS53" i="3"/>
  <c r="AS50" i="3"/>
  <c r="AS49" i="3"/>
  <c r="AS48" i="3"/>
  <c r="AS47" i="3"/>
  <c r="AS46" i="3"/>
  <c r="AS45" i="3"/>
  <c r="AS44" i="3"/>
  <c r="AS43" i="3"/>
  <c r="AS42" i="3"/>
  <c r="AS41" i="3"/>
  <c r="AS40" i="3"/>
  <c r="AS37" i="3"/>
  <c r="AS36" i="3"/>
  <c r="AS34" i="3"/>
  <c r="AS29" i="3"/>
  <c r="AS28" i="3"/>
  <c r="AS27" i="3"/>
  <c r="AS26" i="3"/>
  <c r="AS25" i="3"/>
  <c r="AS24" i="3"/>
  <c r="AS23" i="3"/>
  <c r="AS22" i="3"/>
  <c r="AS21" i="3"/>
  <c r="AS20" i="3"/>
  <c r="AS19" i="3"/>
  <c r="AS16" i="3"/>
  <c r="AS15" i="3"/>
  <c r="AS14" i="3"/>
  <c r="AS13" i="3"/>
  <c r="AS12" i="3"/>
  <c r="AS11" i="3"/>
  <c r="AS10" i="3"/>
  <c r="AS9" i="3"/>
  <c r="AS8" i="3"/>
  <c r="AS7" i="3"/>
  <c r="AS6" i="3"/>
  <c r="AS5" i="3"/>
  <c r="AS4" i="3"/>
  <c r="BU61" i="3"/>
  <c r="BU60" i="3"/>
  <c r="BU59" i="3"/>
  <c r="BU58" i="3"/>
  <c r="BU57" i="3"/>
  <c r="BU56" i="3"/>
  <c r="BU55" i="3"/>
  <c r="BU54" i="3"/>
  <c r="BU53" i="3"/>
  <c r="BU50" i="3"/>
  <c r="BU49" i="3"/>
  <c r="BU48" i="3"/>
  <c r="BU47" i="3"/>
  <c r="BU46" i="3"/>
  <c r="BU45" i="3"/>
  <c r="BU44" i="3"/>
  <c r="BU43" i="3"/>
  <c r="BU42" i="3"/>
  <c r="BU41" i="3"/>
  <c r="BU40" i="3"/>
  <c r="BU37" i="3"/>
  <c r="BU36" i="3"/>
  <c r="BU34" i="3"/>
  <c r="BU29" i="3"/>
  <c r="BU28" i="3"/>
  <c r="BU27" i="3"/>
  <c r="BU26" i="3"/>
  <c r="BU25" i="3"/>
  <c r="BU24" i="3"/>
  <c r="BU23" i="3"/>
  <c r="BU22" i="3"/>
  <c r="BU21" i="3"/>
  <c r="BU20" i="3"/>
  <c r="BU19" i="3"/>
  <c r="BU16" i="3"/>
  <c r="BU15" i="3"/>
  <c r="BU14" i="3"/>
  <c r="BU13" i="3"/>
  <c r="BU12" i="3"/>
  <c r="BU11" i="3"/>
  <c r="BU10" i="3"/>
  <c r="BU9" i="3"/>
  <c r="BU8" i="3"/>
  <c r="BU7" i="3"/>
  <c r="BU6" i="3"/>
  <c r="BU5" i="3"/>
  <c r="BU4" i="3"/>
  <c r="BN61" i="3"/>
  <c r="BN60" i="3"/>
  <c r="BN59" i="3"/>
  <c r="BN58" i="3"/>
  <c r="BN57" i="3"/>
  <c r="BN56" i="3"/>
  <c r="BN55" i="3"/>
  <c r="BN54" i="3"/>
  <c r="BN53" i="3"/>
  <c r="BN50" i="3"/>
  <c r="BN49" i="3"/>
  <c r="BN48" i="3"/>
  <c r="BN47" i="3"/>
  <c r="BN46" i="3"/>
  <c r="BN45" i="3"/>
  <c r="BN44" i="3"/>
  <c r="BN43" i="3"/>
  <c r="BN42" i="3"/>
  <c r="BN41" i="3"/>
  <c r="BN40" i="3"/>
  <c r="BN37" i="3"/>
  <c r="BN36" i="3"/>
  <c r="BN34" i="3"/>
  <c r="BN38" i="3" s="1"/>
  <c r="BN29" i="3"/>
  <c r="BN28" i="3"/>
  <c r="BN27" i="3"/>
  <c r="BN26" i="3"/>
  <c r="BN25" i="3"/>
  <c r="BN24" i="3"/>
  <c r="BN23" i="3"/>
  <c r="BN22" i="3"/>
  <c r="BN21" i="3"/>
  <c r="BN20" i="3"/>
  <c r="BN19" i="3"/>
  <c r="BN16" i="3"/>
  <c r="BN15" i="3"/>
  <c r="BN14" i="3"/>
  <c r="BN13" i="3"/>
  <c r="BN12" i="3"/>
  <c r="BN11" i="3"/>
  <c r="BN10" i="3"/>
  <c r="BN9" i="3"/>
  <c r="BN8" i="3"/>
  <c r="BN7" i="3"/>
  <c r="BN6" i="3"/>
  <c r="BN5" i="3"/>
  <c r="BN4" i="3"/>
  <c r="BG61" i="3"/>
  <c r="BG60" i="3"/>
  <c r="BG59" i="3"/>
  <c r="BG58" i="3"/>
  <c r="BG57" i="3"/>
  <c r="BG56" i="3"/>
  <c r="BG55" i="3"/>
  <c r="BG54" i="3"/>
  <c r="BG53" i="3"/>
  <c r="BG50" i="3"/>
  <c r="BG49" i="3"/>
  <c r="BG48" i="3"/>
  <c r="BG47" i="3"/>
  <c r="BG46" i="3"/>
  <c r="BG45" i="3"/>
  <c r="BG44" i="3"/>
  <c r="BG43" i="3"/>
  <c r="BG42" i="3"/>
  <c r="BG41" i="3"/>
  <c r="BG40" i="3"/>
  <c r="BG37" i="3"/>
  <c r="BG36" i="3"/>
  <c r="BG34" i="3"/>
  <c r="BG29" i="3"/>
  <c r="BG28" i="3"/>
  <c r="BG27" i="3"/>
  <c r="BG26" i="3"/>
  <c r="BG25" i="3"/>
  <c r="BG24" i="3"/>
  <c r="BG23" i="3"/>
  <c r="BG22" i="3"/>
  <c r="BG21" i="3"/>
  <c r="BG20" i="3"/>
  <c r="BG19" i="3"/>
  <c r="BG16" i="3"/>
  <c r="BG15" i="3"/>
  <c r="BG14" i="3"/>
  <c r="BG13" i="3"/>
  <c r="BG12" i="3"/>
  <c r="BG11" i="3"/>
  <c r="BG10" i="3"/>
  <c r="BG9" i="3"/>
  <c r="BG8" i="3"/>
  <c r="BG7" i="3"/>
  <c r="BG6" i="3"/>
  <c r="BG5" i="3"/>
  <c r="BG4" i="3"/>
  <c r="AZ28" i="3"/>
  <c r="AZ9" i="3"/>
  <c r="AZ13" i="3"/>
  <c r="AZ16" i="3"/>
  <c r="AZ15" i="3"/>
  <c r="AZ49" i="3"/>
  <c r="AR74" i="2"/>
  <c r="AP74" i="2"/>
  <c r="AN74" i="2"/>
  <c r="AR66" i="2"/>
  <c r="AP66" i="2"/>
  <c r="AN66" i="2"/>
  <c r="AS61" i="2"/>
  <c r="AQ61" i="2" s="1"/>
  <c r="AO61" i="2" s="1"/>
  <c r="AS51" i="2"/>
  <c r="AR51" i="2"/>
  <c r="AQ51" i="2"/>
  <c r="AP51" i="2"/>
  <c r="AN51" i="2"/>
  <c r="AR19" i="2"/>
  <c r="AP19" i="2"/>
  <c r="AN19" i="2"/>
  <c r="AS1" i="2"/>
  <c r="AR1" i="2"/>
  <c r="AQ1" i="2"/>
  <c r="AP1" i="2"/>
  <c r="AO1" i="2"/>
  <c r="AN1" i="2"/>
  <c r="AK74" i="2"/>
  <c r="AK75" i="2" s="1"/>
  <c r="AI74" i="2"/>
  <c r="AI75" i="2" s="1"/>
  <c r="AG74" i="2"/>
  <c r="AG75" i="2" s="1"/>
  <c r="AK66" i="2"/>
  <c r="AI66" i="2"/>
  <c r="AG66" i="2"/>
  <c r="AL61" i="2"/>
  <c r="AJ61" i="2" s="1"/>
  <c r="AH61" i="2" s="1"/>
  <c r="AL51" i="2"/>
  <c r="AK51" i="2"/>
  <c r="AJ51" i="2"/>
  <c r="AI51" i="2"/>
  <c r="AG51" i="2"/>
  <c r="AK19" i="2"/>
  <c r="AK20" i="2" s="1"/>
  <c r="AI19" i="2"/>
  <c r="AI20" i="2" s="1"/>
  <c r="AG19" i="2"/>
  <c r="AG20" i="2" s="1"/>
  <c r="AL1" i="2"/>
  <c r="AK1" i="2"/>
  <c r="AJ1" i="2"/>
  <c r="AI1" i="2"/>
  <c r="AH1" i="2"/>
  <c r="AG1" i="2"/>
  <c r="AD74" i="2"/>
  <c r="AD75" i="2" s="1"/>
  <c r="AB74" i="2"/>
  <c r="AB75" i="2" s="1"/>
  <c r="Z74" i="2"/>
  <c r="Z75" i="2" s="1"/>
  <c r="AD66" i="2"/>
  <c r="AB66" i="2"/>
  <c r="Z66" i="2"/>
  <c r="AE61" i="2"/>
  <c r="AC61" i="2" s="1"/>
  <c r="AA61" i="2" s="1"/>
  <c r="AE51" i="2"/>
  <c r="AD51" i="2"/>
  <c r="AB51" i="2"/>
  <c r="Z51" i="2"/>
  <c r="AE26" i="2"/>
  <c r="AD19" i="2"/>
  <c r="AD20" i="2" s="1"/>
  <c r="AB19" i="2"/>
  <c r="AB20" i="2" s="1"/>
  <c r="Z19" i="2"/>
  <c r="Z20" i="2" s="1"/>
  <c r="AE1" i="2"/>
  <c r="AD1" i="2"/>
  <c r="AC1" i="2"/>
  <c r="AB1" i="2"/>
  <c r="AA1" i="2"/>
  <c r="Z1" i="2"/>
  <c r="I74" i="2"/>
  <c r="I75" i="2" s="1"/>
  <c r="G74" i="2"/>
  <c r="G75" i="2" s="1"/>
  <c r="E74" i="2"/>
  <c r="E75" i="2" s="1"/>
  <c r="I66" i="2"/>
  <c r="G66" i="2"/>
  <c r="E66" i="2"/>
  <c r="J61" i="2"/>
  <c r="H61" i="2" s="1"/>
  <c r="F61" i="2" s="1"/>
  <c r="J51" i="2"/>
  <c r="I51" i="2"/>
  <c r="G51" i="2"/>
  <c r="E51" i="2"/>
  <c r="J26" i="2"/>
  <c r="J27" i="2" s="1"/>
  <c r="I19" i="2"/>
  <c r="I20" i="2" s="1"/>
  <c r="G19" i="2"/>
  <c r="G20" i="2" s="1"/>
  <c r="E19" i="2"/>
  <c r="E20" i="2" s="1"/>
  <c r="J1" i="2"/>
  <c r="I1" i="2"/>
  <c r="H1" i="2"/>
  <c r="G1" i="2"/>
  <c r="F1" i="2"/>
  <c r="E1" i="2"/>
  <c r="P74" i="2"/>
  <c r="P75" i="2" s="1"/>
  <c r="N74" i="2"/>
  <c r="N75" i="2" s="1"/>
  <c r="L74" i="2"/>
  <c r="L75" i="2" s="1"/>
  <c r="P66" i="2"/>
  <c r="N66" i="2"/>
  <c r="L66" i="2"/>
  <c r="Q61" i="2"/>
  <c r="O61" i="2" s="1"/>
  <c r="M61" i="2" s="1"/>
  <c r="Q51" i="2"/>
  <c r="P51" i="2"/>
  <c r="N51" i="2"/>
  <c r="L51" i="2"/>
  <c r="Q26" i="2"/>
  <c r="Q27" i="2" s="1"/>
  <c r="P19" i="2"/>
  <c r="P20" i="2" s="1"/>
  <c r="N19" i="2"/>
  <c r="N20" i="2" s="1"/>
  <c r="L19" i="2"/>
  <c r="L20" i="2" s="1"/>
  <c r="Q1" i="2"/>
  <c r="P1" i="2"/>
  <c r="O1" i="2"/>
  <c r="N1" i="2"/>
  <c r="M1" i="2"/>
  <c r="L1" i="2"/>
  <c r="W74" i="2"/>
  <c r="W75" i="2" s="1"/>
  <c r="U74" i="2"/>
  <c r="U75" i="2" s="1"/>
  <c r="S74" i="2"/>
  <c r="S75" i="2" s="1"/>
  <c r="W66" i="2"/>
  <c r="U66" i="2"/>
  <c r="S66" i="2"/>
  <c r="X61" i="2"/>
  <c r="V61" i="2" s="1"/>
  <c r="T61" i="2" s="1"/>
  <c r="W51" i="2"/>
  <c r="U51" i="2"/>
  <c r="S51" i="2"/>
  <c r="X26" i="2"/>
  <c r="W19" i="2"/>
  <c r="W20" i="2" s="1"/>
  <c r="U19" i="2"/>
  <c r="U20" i="2" s="1"/>
  <c r="S19" i="2"/>
  <c r="S20" i="2" s="1"/>
  <c r="X1" i="2"/>
  <c r="W1" i="2"/>
  <c r="V1" i="2"/>
  <c r="U1" i="2"/>
  <c r="T1" i="2"/>
  <c r="S1" i="2"/>
  <c r="BT74" i="2"/>
  <c r="BT75" i="2" s="1"/>
  <c r="BR74" i="2"/>
  <c r="BR75" i="2" s="1"/>
  <c r="BP74" i="2"/>
  <c r="BP75" i="2" s="1"/>
  <c r="BT66" i="2"/>
  <c r="BR66" i="2"/>
  <c r="BP66" i="2"/>
  <c r="BU61" i="2"/>
  <c r="BS61" i="2" s="1"/>
  <c r="BQ61" i="2" s="1"/>
  <c r="BU51" i="2"/>
  <c r="BT51" i="2"/>
  <c r="BR51" i="2"/>
  <c r="BP51" i="2"/>
  <c r="BS26" i="2"/>
  <c r="BT19" i="2"/>
  <c r="BT20" i="2" s="1"/>
  <c r="BR19" i="2"/>
  <c r="BR20" i="2" s="1"/>
  <c r="BP19" i="2"/>
  <c r="BP20" i="2" s="1"/>
  <c r="BU1" i="2"/>
  <c r="BT1" i="2"/>
  <c r="BS1" i="2"/>
  <c r="BR1" i="2"/>
  <c r="BQ1" i="2"/>
  <c r="BP1" i="2"/>
  <c r="BM74" i="2"/>
  <c r="BM75" i="2" s="1"/>
  <c r="BK74" i="2"/>
  <c r="BK75" i="2" s="1"/>
  <c r="BI74" i="2"/>
  <c r="BI75" i="2" s="1"/>
  <c r="BM66" i="2"/>
  <c r="BK66" i="2"/>
  <c r="BI66" i="2"/>
  <c r="BN61" i="2"/>
  <c r="BL61" i="2" s="1"/>
  <c r="BJ61" i="2" s="1"/>
  <c r="BN51" i="2"/>
  <c r="BM51" i="2"/>
  <c r="BK51" i="2"/>
  <c r="BI51" i="2"/>
  <c r="BM19" i="2"/>
  <c r="BM20" i="2" s="1"/>
  <c r="BK19" i="2"/>
  <c r="BK20" i="2" s="1"/>
  <c r="BI19" i="2"/>
  <c r="BI20" i="2" s="1"/>
  <c r="BN1" i="2"/>
  <c r="BM1" i="2"/>
  <c r="BL1" i="2"/>
  <c r="BK1" i="2"/>
  <c r="BJ1" i="2"/>
  <c r="BI1" i="2"/>
  <c r="BF74" i="2"/>
  <c r="BD74" i="2"/>
  <c r="BB74" i="2"/>
  <c r="BF66" i="2"/>
  <c r="BD66" i="2"/>
  <c r="BB66" i="2"/>
  <c r="BG51" i="2"/>
  <c r="BF51" i="2"/>
  <c r="BD51" i="2"/>
  <c r="BB51" i="2"/>
  <c r="BF19" i="2"/>
  <c r="BD19" i="2"/>
  <c r="BB19" i="2"/>
  <c r="BG1" i="2"/>
  <c r="BF1" i="2"/>
  <c r="BE1" i="2"/>
  <c r="BD1" i="2"/>
  <c r="BC1" i="2"/>
  <c r="BB1" i="2"/>
  <c r="AZ61" i="2"/>
  <c r="AX61" i="2" s="1"/>
  <c r="AV61" i="2" s="1"/>
  <c r="BG38" i="3" l="1"/>
  <c r="V87" i="4"/>
  <c r="T87" i="4"/>
  <c r="AC87" i="4"/>
  <c r="Q87" i="4"/>
  <c r="AS38" i="3"/>
  <c r="BU38" i="3"/>
  <c r="AL38" i="3"/>
  <c r="AS51" i="3"/>
  <c r="X38" i="3"/>
  <c r="J17" i="3"/>
  <c r="BG17" i="3"/>
  <c r="BN51" i="3"/>
  <c r="Q51" i="3"/>
  <c r="J30" i="3"/>
  <c r="J32" i="3" s="1"/>
  <c r="X51" i="3"/>
  <c r="BG51" i="3"/>
  <c r="AE51" i="3"/>
  <c r="J51" i="3"/>
  <c r="AL51" i="3"/>
  <c r="BU51" i="3"/>
  <c r="Q38" i="3"/>
  <c r="AO97" i="2"/>
  <c r="AV97" i="2"/>
  <c r="W87" i="4"/>
  <c r="AG87" i="4"/>
  <c r="AB87" i="4"/>
  <c r="U87" i="4"/>
  <c r="AE87" i="4"/>
  <c r="AR20" i="2"/>
  <c r="AP75" i="2"/>
  <c r="AP20" i="2"/>
  <c r="BG53" i="2"/>
  <c r="AL53" i="2"/>
  <c r="BK52" i="2"/>
  <c r="BK53" i="2"/>
  <c r="Q53" i="2"/>
  <c r="AN52" i="2"/>
  <c r="AN53" i="2"/>
  <c r="BS114" i="2"/>
  <c r="BS134" i="2"/>
  <c r="BM52" i="2"/>
  <c r="BM53" i="2"/>
  <c r="V53" i="2"/>
  <c r="BJ114" i="2"/>
  <c r="BJ134" i="2"/>
  <c r="AR27" i="2"/>
  <c r="AR53" i="2"/>
  <c r="AR52" i="2"/>
  <c r="AA114" i="2"/>
  <c r="AA134" i="2"/>
  <c r="BP53" i="2"/>
  <c r="BP52" i="2"/>
  <c r="I53" i="2"/>
  <c r="I52" i="2"/>
  <c r="AS53" i="2"/>
  <c r="F114" i="2"/>
  <c r="F134" i="2"/>
  <c r="V114" i="2"/>
  <c r="V134" i="2"/>
  <c r="BR53" i="2"/>
  <c r="BR52" i="2"/>
  <c r="J53" i="2"/>
  <c r="AL114" i="2"/>
  <c r="AL134" i="2"/>
  <c r="AO114" i="2"/>
  <c r="AO134" i="2"/>
  <c r="P53" i="2"/>
  <c r="P52" i="2"/>
  <c r="AP27" i="2"/>
  <c r="AP53" i="2"/>
  <c r="AP52" i="2"/>
  <c r="BG114" i="2"/>
  <c r="BG134" i="2"/>
  <c r="BQ114" i="2"/>
  <c r="BQ134" i="2"/>
  <c r="X114" i="2"/>
  <c r="X134" i="2"/>
  <c r="Z53" i="2"/>
  <c r="Z52" i="2"/>
  <c r="T114" i="2"/>
  <c r="T134" i="2"/>
  <c r="V26" i="2"/>
  <c r="V27" i="2" s="1"/>
  <c r="X27" i="2"/>
  <c r="AB53" i="2"/>
  <c r="AB52" i="2"/>
  <c r="O53" i="2"/>
  <c r="O114" i="2"/>
  <c r="O134" i="2"/>
  <c r="AV114" i="2"/>
  <c r="AV134" i="2"/>
  <c r="BN53" i="2"/>
  <c r="AC26" i="2"/>
  <c r="AE27" i="2"/>
  <c r="J114" i="2"/>
  <c r="J134" i="2"/>
  <c r="BU53" i="2"/>
  <c r="S52" i="2"/>
  <c r="S53" i="2"/>
  <c r="AD53" i="2"/>
  <c r="AD52" i="2"/>
  <c r="AN75" i="2"/>
  <c r="AE114" i="2"/>
  <c r="AE134" i="2"/>
  <c r="AC114" i="2"/>
  <c r="AC134" i="2"/>
  <c r="BN114" i="2"/>
  <c r="BN134" i="2"/>
  <c r="H114" i="2"/>
  <c r="H134" i="2"/>
  <c r="AQ53" i="2"/>
  <c r="BQ26" i="2"/>
  <c r="BQ27" i="2" s="1"/>
  <c r="BS27" i="2"/>
  <c r="G52" i="2"/>
  <c r="G53" i="2"/>
  <c r="U52" i="2"/>
  <c r="U53" i="2"/>
  <c r="AH114" i="2"/>
  <c r="AH134" i="2"/>
  <c r="W52" i="2"/>
  <c r="W53" i="2"/>
  <c r="AQ114" i="2"/>
  <c r="AQ134" i="2"/>
  <c r="BI53" i="2"/>
  <c r="BI52" i="2"/>
  <c r="AS114" i="2"/>
  <c r="E52" i="2"/>
  <c r="E53" i="2"/>
  <c r="M114" i="2"/>
  <c r="M134" i="2"/>
  <c r="BT53" i="2"/>
  <c r="BT52" i="2"/>
  <c r="AE53" i="2"/>
  <c r="AX114" i="2"/>
  <c r="AX134" i="2"/>
  <c r="AG53" i="2"/>
  <c r="AG52" i="2"/>
  <c r="AR75" i="2"/>
  <c r="Q114" i="2"/>
  <c r="Q134" i="2"/>
  <c r="BC114" i="2"/>
  <c r="BC134" i="2"/>
  <c r="BB52" i="2"/>
  <c r="AI52" i="2"/>
  <c r="AI53" i="2"/>
  <c r="BD52" i="2"/>
  <c r="L53" i="2"/>
  <c r="L52" i="2"/>
  <c r="AJ53" i="2"/>
  <c r="AN20" i="2"/>
  <c r="AJ114" i="2"/>
  <c r="AJ134" i="2"/>
  <c r="BF52" i="2"/>
  <c r="N53" i="2"/>
  <c r="N52" i="2"/>
  <c r="AK53" i="2"/>
  <c r="AK52" i="2"/>
  <c r="BU114" i="2"/>
  <c r="BU134" i="2"/>
  <c r="BL114" i="2"/>
  <c r="BL134" i="2"/>
  <c r="BE114" i="2"/>
  <c r="BB115" i="2"/>
  <c r="BB104" i="2"/>
  <c r="BK115" i="2"/>
  <c r="BK104" i="2"/>
  <c r="V104" i="2"/>
  <c r="V115" i="2"/>
  <c r="I115" i="2"/>
  <c r="I104" i="2"/>
  <c r="AK104" i="2"/>
  <c r="AK115" i="2"/>
  <c r="BD115" i="2"/>
  <c r="BD104" i="2"/>
  <c r="BM115" i="2"/>
  <c r="BM104" i="2"/>
  <c r="X104" i="2"/>
  <c r="X115" i="2"/>
  <c r="AG24" i="2"/>
  <c r="BE104" i="2"/>
  <c r="BE115" i="2"/>
  <c r="BN115" i="2"/>
  <c r="BN104" i="2"/>
  <c r="G24" i="2"/>
  <c r="G37" i="2" s="1"/>
  <c r="BC104" i="2"/>
  <c r="BC115" i="2"/>
  <c r="BF104" i="2"/>
  <c r="BF115" i="2"/>
  <c r="BI24" i="2"/>
  <c r="BI37" i="2" s="1"/>
  <c r="L104" i="2"/>
  <c r="L115" i="2"/>
  <c r="Z115" i="2"/>
  <c r="Z104" i="2"/>
  <c r="AN115" i="2"/>
  <c r="AN104" i="2"/>
  <c r="BG115" i="2"/>
  <c r="BG104" i="2"/>
  <c r="BP115" i="2"/>
  <c r="BP104" i="2"/>
  <c r="M104" i="2"/>
  <c r="M115" i="2"/>
  <c r="AA115" i="2"/>
  <c r="AA104" i="2"/>
  <c r="AO115" i="2"/>
  <c r="AO104" i="2"/>
  <c r="BQ115" i="2"/>
  <c r="BQ104" i="2"/>
  <c r="N115" i="2"/>
  <c r="N104" i="2"/>
  <c r="AB104" i="2"/>
  <c r="AB115" i="2"/>
  <c r="AP104" i="2"/>
  <c r="AP115" i="2"/>
  <c r="J115" i="2"/>
  <c r="J104" i="2"/>
  <c r="BS115" i="2"/>
  <c r="BS104" i="2"/>
  <c r="AD115" i="2"/>
  <c r="AD104" i="2"/>
  <c r="AR104" i="2"/>
  <c r="AR115" i="2"/>
  <c r="BT115" i="2"/>
  <c r="BT104" i="2"/>
  <c r="Q115" i="2"/>
  <c r="Q104" i="2"/>
  <c r="AE115" i="2"/>
  <c r="AE104" i="2"/>
  <c r="AS104" i="2"/>
  <c r="AS115" i="2"/>
  <c r="BL104" i="2"/>
  <c r="BL115" i="2"/>
  <c r="BR115" i="2"/>
  <c r="BR104" i="2"/>
  <c r="P115" i="2"/>
  <c r="P104" i="2"/>
  <c r="BU104" i="2"/>
  <c r="BU115" i="2"/>
  <c r="L24" i="2"/>
  <c r="Z24" i="2"/>
  <c r="N24" i="2"/>
  <c r="BD24" i="2"/>
  <c r="BD37" i="2" s="1"/>
  <c r="BR24" i="2"/>
  <c r="BR37" i="2" s="1"/>
  <c r="E104" i="2"/>
  <c r="E115" i="2"/>
  <c r="AD24" i="2"/>
  <c r="AG115" i="2"/>
  <c r="AG104" i="2"/>
  <c r="W115" i="2"/>
  <c r="W104" i="2"/>
  <c r="AC104" i="2"/>
  <c r="AC115" i="2"/>
  <c r="BF24" i="2"/>
  <c r="BF37" i="2" s="1"/>
  <c r="BT24" i="2"/>
  <c r="S115" i="2"/>
  <c r="S104" i="2"/>
  <c r="F115" i="2"/>
  <c r="F104" i="2"/>
  <c r="AH115" i="2"/>
  <c r="AH104" i="2"/>
  <c r="AL104" i="2"/>
  <c r="AL115" i="2"/>
  <c r="O104" i="2"/>
  <c r="O115" i="2"/>
  <c r="AQ104" i="2"/>
  <c r="AQ115" i="2"/>
  <c r="BI104" i="2"/>
  <c r="BI115" i="2"/>
  <c r="T115" i="2"/>
  <c r="T104" i="2"/>
  <c r="G115" i="2"/>
  <c r="G104" i="2"/>
  <c r="AI115" i="2"/>
  <c r="AI104" i="2"/>
  <c r="BJ115" i="2"/>
  <c r="BJ104" i="2"/>
  <c r="U115" i="2"/>
  <c r="U104" i="2"/>
  <c r="H115" i="2"/>
  <c r="H104" i="2"/>
  <c r="AJ115" i="2"/>
  <c r="AJ104" i="2"/>
  <c r="AL76" i="4"/>
  <c r="AL80" i="4" s="1"/>
  <c r="AL82" i="4" s="1"/>
  <c r="AK82" i="4"/>
  <c r="AI82" i="4"/>
  <c r="AJ76" i="4"/>
  <c r="AJ80" i="4" s="1"/>
  <c r="AJ82" i="4" s="1"/>
  <c r="AG82" i="4"/>
  <c r="AH76" i="4"/>
  <c r="AH80" i="4" s="1"/>
  <c r="AH82" i="4" s="1"/>
  <c r="AN87" i="4"/>
  <c r="AQ87" i="4"/>
  <c r="AP87" i="4"/>
  <c r="AQ76" i="4"/>
  <c r="AQ80" i="4" s="1"/>
  <c r="AQ82" i="4" s="1"/>
  <c r="AP82" i="4"/>
  <c r="AN82" i="4"/>
  <c r="AO76" i="4"/>
  <c r="AO80" i="4" s="1"/>
  <c r="AO82" i="4" s="1"/>
  <c r="AS76" i="4"/>
  <c r="AS80" i="4" s="1"/>
  <c r="AS82" i="4" s="1"/>
  <c r="AR82" i="4"/>
  <c r="AO87" i="4"/>
  <c r="AR87" i="4"/>
  <c r="BI48" i="4"/>
  <c r="AZ101" i="4"/>
  <c r="AZ109" i="4" s="1"/>
  <c r="AZ43" i="4"/>
  <c r="AZ45" i="4" s="1"/>
  <c r="BG101" i="4"/>
  <c r="BG109" i="4" s="1"/>
  <c r="BG43" i="4"/>
  <c r="BG45" i="4" s="1"/>
  <c r="BD48" i="4"/>
  <c r="BE101" i="4"/>
  <c r="BE109" i="4" s="1"/>
  <c r="BE43" i="4"/>
  <c r="BE45" i="4" s="1"/>
  <c r="AN24" i="2"/>
  <c r="AN37" i="2" s="1"/>
  <c r="AP24" i="2"/>
  <c r="AP37" i="2" s="1"/>
  <c r="AR24" i="2"/>
  <c r="AR37" i="2" s="1"/>
  <c r="BE51" i="2"/>
  <c r="BC51" i="2"/>
  <c r="X51" i="2"/>
  <c r="BS51" i="2"/>
  <c r="BN30" i="3"/>
  <c r="BU17" i="3"/>
  <c r="AE38" i="3"/>
  <c r="Q30" i="3"/>
  <c r="AC51" i="2"/>
  <c r="BN62" i="3"/>
  <c r="AZ25" i="4"/>
  <c r="AZ96" i="4" s="1"/>
  <c r="Q17" i="3"/>
  <c r="BG102" i="4"/>
  <c r="X17" i="3"/>
  <c r="BG62" i="3"/>
  <c r="AZ99" i="4"/>
  <c r="BU30" i="3"/>
  <c r="AS30" i="3"/>
  <c r="Q62" i="3"/>
  <c r="BG98" i="4"/>
  <c r="BG30" i="3"/>
  <c r="BU62" i="3"/>
  <c r="AX103" i="4"/>
  <c r="AV25" i="4"/>
  <c r="AV96" i="4" s="1"/>
  <c r="AS17" i="3"/>
  <c r="AL17" i="3"/>
  <c r="AE17" i="3"/>
  <c r="AW48" i="4"/>
  <c r="BN17" i="3"/>
  <c r="BE103" i="4"/>
  <c r="J62" i="3"/>
  <c r="T66" i="2"/>
  <c r="J66" i="2"/>
  <c r="BG74" i="2"/>
  <c r="BG75" i="2" s="1"/>
  <c r="X74" i="2"/>
  <c r="X75" i="2" s="1"/>
  <c r="AL74" i="2"/>
  <c r="AL75" i="2" s="1"/>
  <c r="BN74" i="2"/>
  <c r="BN75" i="2" s="1"/>
  <c r="O26" i="2"/>
  <c r="O27" i="2" s="1"/>
  <c r="W24" i="2"/>
  <c r="W37" i="2" s="1"/>
  <c r="BP24" i="2"/>
  <c r="BP37" i="2" s="1"/>
  <c r="BL74" i="2"/>
  <c r="BL75" i="2" s="1"/>
  <c r="H74" i="2"/>
  <c r="H75" i="2" s="1"/>
  <c r="BN66" i="2"/>
  <c r="S24" i="2"/>
  <c r="S37" i="2" s="1"/>
  <c r="AB24" i="2"/>
  <c r="AB37" i="2" s="1"/>
  <c r="AQ74" i="2"/>
  <c r="J74" i="2"/>
  <c r="J75" i="2" s="1"/>
  <c r="AL19" i="2"/>
  <c r="AL20" i="2" s="1"/>
  <c r="P24" i="2"/>
  <c r="P37" i="2" s="1"/>
  <c r="BC66" i="2"/>
  <c r="H26" i="2"/>
  <c r="H27" i="2" s="1"/>
  <c r="F74" i="2"/>
  <c r="F75" i="2" s="1"/>
  <c r="BC74" i="2"/>
  <c r="BS74" i="2"/>
  <c r="BS75" i="2" s="1"/>
  <c r="BQ74" i="2"/>
  <c r="BQ75" i="2" s="1"/>
  <c r="BL26" i="2"/>
  <c r="BL27" i="2" s="1"/>
  <c r="X19" i="2"/>
  <c r="X20" i="2" s="1"/>
  <c r="U24" i="2"/>
  <c r="U37" i="2" s="1"/>
  <c r="AE19" i="2"/>
  <c r="AE20" i="2" s="1"/>
  <c r="BU66" i="2"/>
  <c r="Q19" i="2"/>
  <c r="Q20" i="2" s="1"/>
  <c r="AS74" i="2"/>
  <c r="O66" i="2"/>
  <c r="Q66" i="2"/>
  <c r="AQ66" i="2"/>
  <c r="BB24" i="2"/>
  <c r="BB37" i="2" s="1"/>
  <c r="I24" i="2"/>
  <c r="I37" i="2" s="1"/>
  <c r="AH51" i="2"/>
  <c r="AV99" i="4"/>
  <c r="AX99" i="4"/>
  <c r="BD69" i="4"/>
  <c r="AU48" i="4"/>
  <c r="BB48" i="4"/>
  <c r="BE64" i="4"/>
  <c r="BE66" i="4" s="1"/>
  <c r="BC25" i="4"/>
  <c r="BC96" i="4" s="1"/>
  <c r="BE25" i="4"/>
  <c r="BE96" i="4" s="1"/>
  <c r="AX98" i="4"/>
  <c r="AV98" i="4"/>
  <c r="AX102" i="4"/>
  <c r="AV102" i="4"/>
  <c r="AW69" i="4"/>
  <c r="BG64" i="4"/>
  <c r="BG66" i="4" s="1"/>
  <c r="AO51" i="2"/>
  <c r="AZ102" i="4"/>
  <c r="AX25" i="4"/>
  <c r="AX96" i="4" s="1"/>
  <c r="AU69" i="4"/>
  <c r="AV103" i="4"/>
  <c r="BC98" i="4"/>
  <c r="BG25" i="4"/>
  <c r="BG96" i="4" s="1"/>
  <c r="BE102" i="4"/>
  <c r="BC102" i="4"/>
  <c r="AX64" i="4"/>
  <c r="AX66" i="4" s="1"/>
  <c r="BB69" i="4"/>
  <c r="AZ64" i="4"/>
  <c r="AZ66" i="4" s="1"/>
  <c r="BC103" i="4"/>
  <c r="M51" i="2"/>
  <c r="H51" i="2"/>
  <c r="T51" i="2"/>
  <c r="V66" i="2"/>
  <c r="E24" i="2"/>
  <c r="E37" i="2" s="1"/>
  <c r="BN19" i="2"/>
  <c r="BN20" i="2" s="1"/>
  <c r="BU19" i="2"/>
  <c r="BU20" i="2" s="1"/>
  <c r="BK24" i="2"/>
  <c r="BK37" i="2" s="1"/>
  <c r="BG19" i="2"/>
  <c r="BG20" i="2" s="1"/>
  <c r="BJ66" i="2"/>
  <c r="BL66" i="2"/>
  <c r="M66" i="2"/>
  <c r="BM24" i="2"/>
  <c r="BM37" i="2" s="1"/>
  <c r="BE66" i="2"/>
  <c r="BG66" i="2"/>
  <c r="J19" i="2"/>
  <c r="J20" i="2" s="1"/>
  <c r="AC66" i="2"/>
  <c r="AA66" i="2"/>
  <c r="BJ74" i="2"/>
  <c r="BJ75" i="2" s="1"/>
  <c r="Q74" i="2"/>
  <c r="Q75" i="2" s="1"/>
  <c r="BU74" i="2"/>
  <c r="BU75" i="2" s="1"/>
  <c r="AH66" i="2"/>
  <c r="AJ66" i="2"/>
  <c r="AS19" i="2"/>
  <c r="AC19" i="2"/>
  <c r="AC20" i="2" s="1"/>
  <c r="AE74" i="2"/>
  <c r="AE75" i="2" s="1"/>
  <c r="AI24" i="2"/>
  <c r="AI37" i="2" s="1"/>
  <c r="AO74" i="2"/>
  <c r="AK24" i="2"/>
  <c r="AK37" i="2" s="1"/>
  <c r="AO66" i="2"/>
  <c r="BA9" i="2"/>
  <c r="BA5" i="2"/>
  <c r="BA7" i="2"/>
  <c r="BH215" i="11"/>
  <c r="BH213" i="11"/>
  <c r="BH200" i="11"/>
  <c r="BH199" i="11"/>
  <c r="BH198" i="11"/>
  <c r="BH170" i="11"/>
  <c r="BH179" i="11" s="1"/>
  <c r="BH166" i="11"/>
  <c r="BH177" i="11" s="1"/>
  <c r="BH162" i="11"/>
  <c r="BH175" i="11" s="1"/>
  <c r="BH27" i="11"/>
  <c r="BH28" i="11" s="1"/>
  <c r="BH9" i="11"/>
  <c r="Q32" i="3" l="1"/>
  <c r="BG32" i="3"/>
  <c r="BU32" i="3"/>
  <c r="BC26" i="2"/>
  <c r="BE26" i="2"/>
  <c r="T26" i="2"/>
  <c r="T27" i="2" s="1"/>
  <c r="AS75" i="2"/>
  <c r="AS20" i="2"/>
  <c r="AS52" i="2"/>
  <c r="Q52" i="2"/>
  <c r="BU52" i="2"/>
  <c r="J52" i="2"/>
  <c r="AO53" i="2"/>
  <c r="BS53" i="2"/>
  <c r="AE52" i="2"/>
  <c r="AD29" i="2"/>
  <c r="AD30" i="2" s="1"/>
  <c r="AD37" i="2"/>
  <c r="AA26" i="2"/>
  <c r="AA27" i="2" s="1"/>
  <c r="AC27" i="2"/>
  <c r="T53" i="2"/>
  <c r="X52" i="2"/>
  <c r="X53" i="2"/>
  <c r="AQ26" i="2"/>
  <c r="AL26" i="2"/>
  <c r="AN27" i="2"/>
  <c r="H53" i="2"/>
  <c r="AO26" i="2"/>
  <c r="Z29" i="2"/>
  <c r="Z30" i="2" s="1"/>
  <c r="Z37" i="2"/>
  <c r="BT29" i="2"/>
  <c r="BT37" i="2"/>
  <c r="M53" i="2"/>
  <c r="AC53" i="2"/>
  <c r="AC52" i="2"/>
  <c r="L29" i="2"/>
  <c r="L30" i="2" s="1"/>
  <c r="L37" i="2"/>
  <c r="AH53" i="2"/>
  <c r="BN52" i="2"/>
  <c r="AL52" i="2"/>
  <c r="BG52" i="2"/>
  <c r="AG29" i="2"/>
  <c r="AG30" i="2" s="1"/>
  <c r="AG37" i="2"/>
  <c r="BD29" i="2"/>
  <c r="BD30" i="2" s="1"/>
  <c r="N29" i="2"/>
  <c r="N30" i="2" s="1"/>
  <c r="N37" i="2"/>
  <c r="BG26" i="2"/>
  <c r="BG27" i="2" s="1"/>
  <c r="BI29" i="2"/>
  <c r="BI30" i="2" s="1"/>
  <c r="G29" i="2"/>
  <c r="AZ8" i="2"/>
  <c r="BB29" i="2"/>
  <c r="BB30" i="2" s="1"/>
  <c r="BR29" i="2"/>
  <c r="Q24" i="2"/>
  <c r="Q37" i="2" s="1"/>
  <c r="X24" i="2"/>
  <c r="BF29" i="2"/>
  <c r="BF30" i="2" s="1"/>
  <c r="AZ6" i="2"/>
  <c r="AZ4" i="2"/>
  <c r="AN29" i="2"/>
  <c r="AP29" i="2"/>
  <c r="AP30" i="2" s="1"/>
  <c r="AR29" i="2"/>
  <c r="BK46" i="4"/>
  <c r="BR47" i="4" s="1"/>
  <c r="BJ46" i="4"/>
  <c r="BQ47" i="4" s="1"/>
  <c r="BM46" i="4"/>
  <c r="BT47" i="4" s="1"/>
  <c r="BL46" i="4"/>
  <c r="BS47" i="4" s="1"/>
  <c r="BL48" i="4"/>
  <c r="BM67" i="4"/>
  <c r="BT68" i="4" s="1"/>
  <c r="BL67" i="4"/>
  <c r="BS68" i="4" s="1"/>
  <c r="BK67" i="4"/>
  <c r="BR68" i="4" s="1"/>
  <c r="BJ67" i="4"/>
  <c r="BQ68" i="4" s="1"/>
  <c r="BN69" i="4"/>
  <c r="BN48" i="4"/>
  <c r="BL69" i="4"/>
  <c r="AZ48" i="4"/>
  <c r="BC43" i="4"/>
  <c r="BC45" i="4" s="1"/>
  <c r="BE46" i="4" s="1"/>
  <c r="AX101" i="4"/>
  <c r="AX109" i="4" s="1"/>
  <c r="AX43" i="4"/>
  <c r="AX45" i="4" s="1"/>
  <c r="AV43" i="4"/>
  <c r="AV45" i="4" s="1"/>
  <c r="W29" i="2"/>
  <c r="W30" i="2" s="1"/>
  <c r="I29" i="2"/>
  <c r="P29" i="2"/>
  <c r="P30" i="2" s="1"/>
  <c r="U29" i="2"/>
  <c r="U30" i="2" s="1"/>
  <c r="BP29" i="2"/>
  <c r="BP30" i="2" s="1"/>
  <c r="BL51" i="2"/>
  <c r="BQ51" i="2"/>
  <c r="AA51" i="2"/>
  <c r="BC64" i="4"/>
  <c r="BC66" i="4" s="1"/>
  <c r="BF67" i="4" s="1"/>
  <c r="AS32" i="3"/>
  <c r="BN32" i="3"/>
  <c r="BC99" i="4"/>
  <c r="BE99" i="4"/>
  <c r="AE24" i="2"/>
  <c r="AE37" i="2" s="1"/>
  <c r="BE74" i="2"/>
  <c r="AH74" i="2"/>
  <c r="AH75" i="2" s="1"/>
  <c r="AL24" i="2"/>
  <c r="AL37" i="2" s="1"/>
  <c r="M26" i="2"/>
  <c r="M27" i="2" s="1"/>
  <c r="AJ74" i="2"/>
  <c r="AJ75" i="2" s="1"/>
  <c r="AB29" i="2"/>
  <c r="AB30" i="2" s="1"/>
  <c r="V74" i="2"/>
  <c r="V75" i="2" s="1"/>
  <c r="T74" i="2"/>
  <c r="T75" i="2" s="1"/>
  <c r="S29" i="2"/>
  <c r="S30" i="2" s="1"/>
  <c r="BJ26" i="2"/>
  <c r="BJ27" i="2" s="1"/>
  <c r="F26" i="2"/>
  <c r="F27" i="2" s="1"/>
  <c r="F66" i="2"/>
  <c r="H19" i="2"/>
  <c r="H20" i="2" s="1"/>
  <c r="V19" i="2"/>
  <c r="H66" i="2"/>
  <c r="AV101" i="4"/>
  <c r="AV109" i="4" s="1"/>
  <c r="BG69" i="4"/>
  <c r="BC101" i="4"/>
  <c r="BC109" i="4" s="1"/>
  <c r="F51" i="2"/>
  <c r="AZ69" i="4"/>
  <c r="BE69" i="4"/>
  <c r="BG48" i="4"/>
  <c r="AV64" i="4"/>
  <c r="AV66" i="4" s="1"/>
  <c r="AZ67" i="4" s="1"/>
  <c r="BG24" i="2"/>
  <c r="BG37" i="2" s="1"/>
  <c r="AS24" i="2"/>
  <c r="AS37" i="2" s="1"/>
  <c r="BN24" i="2"/>
  <c r="BN37" i="2" s="1"/>
  <c r="E29" i="2"/>
  <c r="E30" i="2" s="1"/>
  <c r="E31" i="2" s="1"/>
  <c r="AA74" i="2"/>
  <c r="AA75" i="2" s="1"/>
  <c r="AC74" i="2"/>
  <c r="AC75" i="2" s="1"/>
  <c r="AQ19" i="2"/>
  <c r="AK29" i="2"/>
  <c r="AK30" i="2" s="1"/>
  <c r="AI29" i="2"/>
  <c r="AI30" i="2" s="1"/>
  <c r="BK29" i="2"/>
  <c r="BK30" i="2" s="1"/>
  <c r="BS66" i="2"/>
  <c r="J24" i="2"/>
  <c r="J37" i="2" s="1"/>
  <c r="M74" i="2"/>
  <c r="M75" i="2" s="1"/>
  <c r="O74" i="2"/>
  <c r="O75" i="2" s="1"/>
  <c r="BE19" i="2"/>
  <c r="AJ19" i="2"/>
  <c r="AC24" i="2"/>
  <c r="AC37" i="2" s="1"/>
  <c r="O19" i="2"/>
  <c r="BS19" i="2"/>
  <c r="BS20" i="2" s="1"/>
  <c r="BL19" i="2"/>
  <c r="BL20" i="2" s="1"/>
  <c r="BM29" i="2"/>
  <c r="BM30" i="2" s="1"/>
  <c r="BU24" i="2"/>
  <c r="BU37" i="2" s="1"/>
  <c r="BH206" i="11"/>
  <c r="BH159" i="11"/>
  <c r="BH191" i="11"/>
  <c r="BH186" i="11"/>
  <c r="BH59" i="11"/>
  <c r="AP31" i="2" l="1"/>
  <c r="BH23" i="11"/>
  <c r="BH24" i="11" s="1"/>
  <c r="U31" i="2"/>
  <c r="S31" i="2"/>
  <c r="L47" i="2"/>
  <c r="L55" i="2" s="1"/>
  <c r="AK31" i="2"/>
  <c r="AD47" i="2"/>
  <c r="AD55" i="2" s="1"/>
  <c r="AG31" i="2"/>
  <c r="BR47" i="2"/>
  <c r="BR55" i="2" s="1"/>
  <c r="BR30" i="2"/>
  <c r="BR31" i="2" s="1"/>
  <c r="AZ109" i="2"/>
  <c r="AZ9" i="2"/>
  <c r="Z31" i="2"/>
  <c r="G47" i="2"/>
  <c r="G30" i="2"/>
  <c r="G31" i="2" s="1"/>
  <c r="AD31" i="2"/>
  <c r="X29" i="2"/>
  <c r="X30" i="2" s="1"/>
  <c r="X37" i="2"/>
  <c r="BI31" i="2"/>
  <c r="BD47" i="2"/>
  <c r="AA53" i="2"/>
  <c r="AB31" i="2"/>
  <c r="AR47" i="2"/>
  <c r="AR30" i="2"/>
  <c r="AR31" i="2" s="1"/>
  <c r="BK31" i="2"/>
  <c r="AN47" i="2"/>
  <c r="AN55" i="2" s="1"/>
  <c r="AN30" i="2"/>
  <c r="AN31" i="2" s="1"/>
  <c r="AI31" i="2"/>
  <c r="AG47" i="2"/>
  <c r="AG55" i="2" s="1"/>
  <c r="AQ20" i="2"/>
  <c r="AQ52" i="2"/>
  <c r="BQ53" i="2"/>
  <c r="N47" i="2"/>
  <c r="BS52" i="2"/>
  <c r="I47" i="2"/>
  <c r="I30" i="2"/>
  <c r="I31" i="2" s="1"/>
  <c r="W31" i="2"/>
  <c r="F53" i="2"/>
  <c r="BA110" i="2"/>
  <c r="BM31" i="2"/>
  <c r="V20" i="2"/>
  <c r="V52" i="2"/>
  <c r="Z47" i="2"/>
  <c r="Z55" i="2" s="1"/>
  <c r="L31" i="2"/>
  <c r="H52" i="2"/>
  <c r="O20" i="2"/>
  <c r="O52" i="2"/>
  <c r="BL52" i="2"/>
  <c r="BL53" i="2"/>
  <c r="AZ105" i="2"/>
  <c r="AZ5" i="2"/>
  <c r="BA108" i="2"/>
  <c r="BA106" i="2"/>
  <c r="AQ75" i="2"/>
  <c r="BT47" i="2"/>
  <c r="BT30" i="2"/>
  <c r="BT31" i="2" s="1"/>
  <c r="AJ20" i="2"/>
  <c r="AJ52" i="2"/>
  <c r="BP31" i="2"/>
  <c r="AZ107" i="2"/>
  <c r="AZ7" i="2"/>
  <c r="AO75" i="2"/>
  <c r="BE52" i="2"/>
  <c r="AL27" i="2"/>
  <c r="AJ26" i="2"/>
  <c r="AQ27" i="2" s="1"/>
  <c r="W47" i="2"/>
  <c r="BB47" i="2"/>
  <c r="BI47" i="2"/>
  <c r="BF47" i="2"/>
  <c r="BA113" i="2"/>
  <c r="Q29" i="2"/>
  <c r="AP47" i="2"/>
  <c r="AY67" i="4"/>
  <c r="BF68" i="4" s="1"/>
  <c r="AX67" i="4"/>
  <c r="AZ46" i="4"/>
  <c r="BJ69" i="4"/>
  <c r="BD67" i="4"/>
  <c r="BK68" i="4" s="1"/>
  <c r="BC67" i="4"/>
  <c r="BJ48" i="4"/>
  <c r="BD46" i="4"/>
  <c r="BK47" i="4" s="1"/>
  <c r="BC46" i="4"/>
  <c r="BF46" i="4"/>
  <c r="AW46" i="4"/>
  <c r="AV46" i="4"/>
  <c r="BI46" i="4"/>
  <c r="BP47" i="4" s="1"/>
  <c r="BI67" i="4"/>
  <c r="BP68" i="4" s="1"/>
  <c r="BG46" i="4"/>
  <c r="BN47" i="4" s="1"/>
  <c r="BG67" i="4"/>
  <c r="BN68" i="4" s="1"/>
  <c r="BE48" i="4"/>
  <c r="AY46" i="4"/>
  <c r="AX46" i="4"/>
  <c r="AV67" i="4"/>
  <c r="AW67" i="4"/>
  <c r="BB46" i="4"/>
  <c r="BB67" i="4"/>
  <c r="BB68" i="4" s="1"/>
  <c r="BE67" i="4"/>
  <c r="BC69" i="4"/>
  <c r="BM68" i="4"/>
  <c r="AX48" i="4"/>
  <c r="P47" i="2"/>
  <c r="BP47" i="2"/>
  <c r="U47" i="2"/>
  <c r="AC29" i="2"/>
  <c r="AC30" i="2" s="1"/>
  <c r="AE29" i="2"/>
  <c r="AE30" i="2" s="1"/>
  <c r="BD95" i="4"/>
  <c r="BD97" i="4" s="1"/>
  <c r="BD100" i="4" s="1"/>
  <c r="BD104" i="4" s="1"/>
  <c r="BK105" i="4" s="1"/>
  <c r="BJ51" i="2"/>
  <c r="BB95" i="4"/>
  <c r="BB97" i="4" s="1"/>
  <c r="BB100" i="4" s="1"/>
  <c r="BB104" i="4" s="1"/>
  <c r="BI105" i="4" s="1"/>
  <c r="BF95" i="4"/>
  <c r="BF97" i="4" s="1"/>
  <c r="BF100" i="4" s="1"/>
  <c r="BF104" i="4" s="1"/>
  <c r="BQ66" i="2"/>
  <c r="AL29" i="2"/>
  <c r="AL30" i="2" s="1"/>
  <c r="T19" i="2"/>
  <c r="BJ19" i="2"/>
  <c r="BJ20" i="2" s="1"/>
  <c r="H24" i="2"/>
  <c r="H37" i="2" s="1"/>
  <c r="AB47" i="2"/>
  <c r="S47" i="2"/>
  <c r="V24" i="2"/>
  <c r="V37" i="2" s="1"/>
  <c r="BC48" i="4"/>
  <c r="AV48" i="4"/>
  <c r="AV69" i="4"/>
  <c r="AX69" i="4"/>
  <c r="J29" i="2"/>
  <c r="J30" i="2" s="1"/>
  <c r="J31" i="2" s="1"/>
  <c r="AH19" i="2"/>
  <c r="AQ24" i="2"/>
  <c r="AQ37" i="2" s="1"/>
  <c r="BK47" i="2"/>
  <c r="E47" i="2"/>
  <c r="F19" i="2"/>
  <c r="F20" i="2" s="1"/>
  <c r="BU29" i="2"/>
  <c r="BU30" i="2" s="1"/>
  <c r="BS24" i="2"/>
  <c r="BS37" i="2" s="1"/>
  <c r="BN29" i="2"/>
  <c r="BN30" i="2" s="1"/>
  <c r="BQ19" i="2"/>
  <c r="BQ20" i="2" s="1"/>
  <c r="M19" i="2"/>
  <c r="AI47" i="2"/>
  <c r="BG29" i="2"/>
  <c r="BG30" i="2" s="1"/>
  <c r="BM47" i="2"/>
  <c r="BC19" i="2"/>
  <c r="AA19" i="2"/>
  <c r="AA20" i="2" s="1"/>
  <c r="BL24" i="2"/>
  <c r="BL37" i="2" s="1"/>
  <c r="O24" i="2"/>
  <c r="O37" i="2" s="1"/>
  <c r="BE24" i="2"/>
  <c r="BE37" i="2" s="1"/>
  <c r="AK47" i="2"/>
  <c r="AO19" i="2"/>
  <c r="AJ24" i="2"/>
  <c r="AJ37" i="2" s="1"/>
  <c r="L49" i="2" l="1"/>
  <c r="AY68" i="4"/>
  <c r="BF47" i="4"/>
  <c r="AD48" i="2"/>
  <c r="AD49" i="2"/>
  <c r="L48" i="2"/>
  <c r="F52" i="2"/>
  <c r="BB48" i="2"/>
  <c r="AG48" i="2"/>
  <c r="AG49" i="2"/>
  <c r="M20" i="2"/>
  <c r="M52" i="2"/>
  <c r="AZ106" i="2"/>
  <c r="L59" i="2"/>
  <c r="L56" i="2"/>
  <c r="BN31" i="2"/>
  <c r="AE31" i="2"/>
  <c r="AN49" i="2"/>
  <c r="AN48" i="2"/>
  <c r="BD48" i="2"/>
  <c r="AJ27" i="2"/>
  <c r="AH26" i="2"/>
  <c r="S48" i="2"/>
  <c r="S49" i="2"/>
  <c r="Z59" i="2"/>
  <c r="Z56" i="2"/>
  <c r="BJ52" i="2"/>
  <c r="BJ53" i="2"/>
  <c r="AB49" i="2"/>
  <c r="AB48" i="2"/>
  <c r="AR49" i="2"/>
  <c r="AR48" i="2"/>
  <c r="AG56" i="2"/>
  <c r="AG59" i="2"/>
  <c r="BR62" i="2"/>
  <c r="BR68" i="2" s="1"/>
  <c r="BR77" i="2" s="1"/>
  <c r="BR59" i="2"/>
  <c r="BR56" i="2"/>
  <c r="W55" i="2"/>
  <c r="W49" i="2"/>
  <c r="W48" i="2"/>
  <c r="BU31" i="2"/>
  <c r="BP48" i="2"/>
  <c r="BP49" i="2"/>
  <c r="AZ110" i="2"/>
  <c r="AO20" i="2"/>
  <c r="AO52" i="2"/>
  <c r="I49" i="2"/>
  <c r="I48" i="2"/>
  <c r="N31" i="2"/>
  <c r="BK49" i="2"/>
  <c r="BK48" i="2"/>
  <c r="T20" i="2"/>
  <c r="T52" i="2"/>
  <c r="I55" i="2"/>
  <c r="I62" i="2" s="1"/>
  <c r="Q47" i="2"/>
  <c r="Q30" i="2"/>
  <c r="Q31" i="2" s="1"/>
  <c r="P31" i="2"/>
  <c r="AA52" i="2"/>
  <c r="BR49" i="2"/>
  <c r="BR48" i="2"/>
  <c r="AI48" i="2"/>
  <c r="AI49" i="2"/>
  <c r="U48" i="2"/>
  <c r="U49" i="2"/>
  <c r="BD55" i="2"/>
  <c r="AK48" i="2"/>
  <c r="AK49" i="2"/>
  <c r="AL31" i="2"/>
  <c r="BF55" i="2"/>
  <c r="BF48" i="2"/>
  <c r="BT49" i="2"/>
  <c r="BT48" i="2"/>
  <c r="BT55" i="2"/>
  <c r="Z49" i="2"/>
  <c r="Z48" i="2"/>
  <c r="N49" i="2"/>
  <c r="N48" i="2"/>
  <c r="N55" i="2"/>
  <c r="G49" i="2"/>
  <c r="G48" i="2"/>
  <c r="G55" i="2"/>
  <c r="AN59" i="2"/>
  <c r="AN56" i="2"/>
  <c r="AZ108" i="2"/>
  <c r="E48" i="2"/>
  <c r="E49" i="2"/>
  <c r="AD62" i="2"/>
  <c r="AD68" i="2" s="1"/>
  <c r="AD56" i="2"/>
  <c r="AD59" i="2"/>
  <c r="AP48" i="2"/>
  <c r="AP49" i="2"/>
  <c r="P49" i="2"/>
  <c r="P48" i="2"/>
  <c r="BA114" i="2"/>
  <c r="BC52" i="2"/>
  <c r="AR55" i="2"/>
  <c r="AR62" i="2" s="1"/>
  <c r="BM48" i="2"/>
  <c r="BM49" i="2"/>
  <c r="AH20" i="2"/>
  <c r="AH52" i="2"/>
  <c r="BI49" i="2"/>
  <c r="BI48" i="2"/>
  <c r="BQ52" i="2"/>
  <c r="BB55" i="2"/>
  <c r="BB62" i="2" s="1"/>
  <c r="BB68" i="2" s="1"/>
  <c r="BI55" i="2"/>
  <c r="AZ113" i="2"/>
  <c r="P55" i="2"/>
  <c r="AP55" i="2"/>
  <c r="T24" i="2"/>
  <c r="BD68" i="4"/>
  <c r="AU46" i="4"/>
  <c r="AU47" i="4" s="1"/>
  <c r="BI68" i="4"/>
  <c r="BG68" i="4"/>
  <c r="BM47" i="4"/>
  <c r="BG47" i="4"/>
  <c r="BM105" i="4"/>
  <c r="BI47" i="4"/>
  <c r="AZ68" i="4"/>
  <c r="AC47" i="2"/>
  <c r="U55" i="2"/>
  <c r="BP55" i="2"/>
  <c r="Z62" i="2"/>
  <c r="Z68" i="2" s="1"/>
  <c r="H29" i="2"/>
  <c r="BJ24" i="2"/>
  <c r="BJ37" i="2" s="1"/>
  <c r="S55" i="2"/>
  <c r="AB55" i="2"/>
  <c r="V29" i="2"/>
  <c r="V30" i="2" s="1"/>
  <c r="AC31" i="2" s="1"/>
  <c r="BD47" i="4"/>
  <c r="AW68" i="4"/>
  <c r="AN62" i="2"/>
  <c r="F24" i="2"/>
  <c r="F37" i="2" s="1"/>
  <c r="E55" i="2"/>
  <c r="AH24" i="2"/>
  <c r="AH37" i="2" s="1"/>
  <c r="BK55" i="2"/>
  <c r="AG62" i="2"/>
  <c r="BL29" i="2"/>
  <c r="BL30" i="2" s="1"/>
  <c r="BQ24" i="2"/>
  <c r="BQ37" i="2" s="1"/>
  <c r="J47" i="2"/>
  <c r="BU47" i="2"/>
  <c r="AJ29" i="2"/>
  <c r="AJ30" i="2" s="1"/>
  <c r="AJ31" i="2" s="1"/>
  <c r="BS29" i="2"/>
  <c r="BS30" i="2" s="1"/>
  <c r="O29" i="2"/>
  <c r="O30" i="2" s="1"/>
  <c r="AA24" i="2"/>
  <c r="AA37" i="2" s="1"/>
  <c r="BG47" i="2"/>
  <c r="BC24" i="2"/>
  <c r="BC37" i="2" s="1"/>
  <c r="M24" i="2"/>
  <c r="M37" i="2" s="1"/>
  <c r="L62" i="2"/>
  <c r="AO24" i="2"/>
  <c r="AO37" i="2" s="1"/>
  <c r="AI55" i="2"/>
  <c r="AK55" i="2"/>
  <c r="BN47" i="2"/>
  <c r="BM55" i="2"/>
  <c r="BE29" i="2"/>
  <c r="BE30" i="2" s="1"/>
  <c r="AQ29" i="2"/>
  <c r="AQ30" i="2" s="1"/>
  <c r="X75" i="3"/>
  <c r="AE75" i="3"/>
  <c r="BS31" i="2" l="1"/>
  <c r="X31" i="2"/>
  <c r="AQ31" i="2"/>
  <c r="BR79" i="2"/>
  <c r="BR78" i="2"/>
  <c r="AD70" i="2"/>
  <c r="AD69" i="2"/>
  <c r="BB70" i="2"/>
  <c r="J49" i="2"/>
  <c r="J48" i="2"/>
  <c r="Z69" i="2"/>
  <c r="Z70" i="2"/>
  <c r="U56" i="2"/>
  <c r="U59" i="2"/>
  <c r="BI56" i="2"/>
  <c r="BI59" i="2"/>
  <c r="BM56" i="2"/>
  <c r="BM59" i="2"/>
  <c r="BT59" i="2"/>
  <c r="BT56" i="2"/>
  <c r="BT62" i="2"/>
  <c r="BT68" i="2" s="1"/>
  <c r="BN49" i="2"/>
  <c r="BN48" i="2"/>
  <c r="BG95" i="4"/>
  <c r="BG97" i="4" s="1"/>
  <c r="BG100" i="4" s="1"/>
  <c r="BG104" i="4" s="1"/>
  <c r="BM106" i="4" s="1"/>
  <c r="BT107" i="4" s="1"/>
  <c r="BG49" i="2"/>
  <c r="BG48" i="2"/>
  <c r="AB59" i="2"/>
  <c r="AB56" i="2"/>
  <c r="BU49" i="2"/>
  <c r="BU48" i="2"/>
  <c r="AK59" i="2"/>
  <c r="AK56" i="2"/>
  <c r="N59" i="2"/>
  <c r="N56" i="2"/>
  <c r="N62" i="2"/>
  <c r="N68" i="2" s="1"/>
  <c r="AC49" i="2"/>
  <c r="AC48" i="2"/>
  <c r="AR59" i="2"/>
  <c r="AR56" i="2"/>
  <c r="BF62" i="2"/>
  <c r="BF68" i="2" s="1"/>
  <c r="BF59" i="2"/>
  <c r="Q55" i="2"/>
  <c r="Q48" i="2"/>
  <c r="Q49" i="2"/>
  <c r="P62" i="2"/>
  <c r="P68" i="2" s="1"/>
  <c r="P56" i="2"/>
  <c r="P59" i="2"/>
  <c r="BD59" i="2"/>
  <c r="BL31" i="2"/>
  <c r="AI59" i="2"/>
  <c r="AI56" i="2"/>
  <c r="BD62" i="2"/>
  <c r="BD68" i="2" s="1"/>
  <c r="I59" i="2"/>
  <c r="I56" i="2"/>
  <c r="BP62" i="2"/>
  <c r="BP68" i="2" s="1"/>
  <c r="BP59" i="2"/>
  <c r="BP56" i="2"/>
  <c r="S56" i="2"/>
  <c r="S59" i="2"/>
  <c r="E59" i="2"/>
  <c r="E56" i="2"/>
  <c r="G59" i="2"/>
  <c r="G56" i="2"/>
  <c r="G62" i="2"/>
  <c r="G68" i="2" s="1"/>
  <c r="W59" i="2"/>
  <c r="W56" i="2"/>
  <c r="W62" i="2"/>
  <c r="W68" i="2" s="1"/>
  <c r="AH27" i="2"/>
  <c r="AO27" i="2"/>
  <c r="AP59" i="2"/>
  <c r="AP56" i="2"/>
  <c r="BR69" i="2"/>
  <c r="BR70" i="2"/>
  <c r="AZ114" i="2"/>
  <c r="V31" i="2"/>
  <c r="BB59" i="2"/>
  <c r="BK56" i="2"/>
  <c r="BK59" i="2"/>
  <c r="H47" i="2"/>
  <c r="H55" i="2" s="1"/>
  <c r="H30" i="2"/>
  <c r="H31" i="2" s="1"/>
  <c r="T29" i="2"/>
  <c r="T30" i="2" s="1"/>
  <c r="T37" i="2"/>
  <c r="BI62" i="2"/>
  <c r="BI68" i="2" s="1"/>
  <c r="U62" i="2"/>
  <c r="U68" i="2" s="1"/>
  <c r="AP62" i="2"/>
  <c r="AP68" i="2" s="1"/>
  <c r="AC55" i="2"/>
  <c r="AW47" i="4"/>
  <c r="BB19" i="4"/>
  <c r="BB28" i="4" s="1"/>
  <c r="I68" i="2"/>
  <c r="BJ29" i="2"/>
  <c r="BR85" i="2"/>
  <c r="BR86" i="2" s="1"/>
  <c r="Z77" i="2"/>
  <c r="AR68" i="2"/>
  <c r="BB77" i="2"/>
  <c r="AG68" i="2"/>
  <c r="AD77" i="2"/>
  <c r="BD19" i="4"/>
  <c r="BD28" i="4" s="1"/>
  <c r="BK31" i="4" s="1"/>
  <c r="AZ47" i="4"/>
  <c r="L68" i="2"/>
  <c r="AN68" i="2"/>
  <c r="BF19" i="4"/>
  <c r="BF28" i="4" s="1"/>
  <c r="BF71" i="4" s="1"/>
  <c r="BF75" i="4" s="1"/>
  <c r="BG19" i="4"/>
  <c r="BG28" i="4" s="1"/>
  <c r="AB62" i="2"/>
  <c r="S62" i="2"/>
  <c r="S68" i="2" s="1"/>
  <c r="V47" i="2"/>
  <c r="AU68" i="4"/>
  <c r="BB47" i="4"/>
  <c r="AY47" i="4"/>
  <c r="O47" i="2"/>
  <c r="AQ47" i="2"/>
  <c r="BS47" i="2"/>
  <c r="AJ47" i="2"/>
  <c r="BL47" i="2"/>
  <c r="BM62" i="2"/>
  <c r="BG55" i="2"/>
  <c r="AO29" i="2"/>
  <c r="AO30" i="2" s="1"/>
  <c r="BE47" i="2"/>
  <c r="BN55" i="2"/>
  <c r="BC29" i="2"/>
  <c r="BC30" i="2" s="1"/>
  <c r="AI62" i="2"/>
  <c r="BU55" i="2"/>
  <c r="M29" i="2"/>
  <c r="M30" i="2" s="1"/>
  <c r="M31" i="2" s="1"/>
  <c r="BK62" i="2"/>
  <c r="AA29" i="2"/>
  <c r="AA30" i="2" s="1"/>
  <c r="BQ29" i="2"/>
  <c r="BQ30" i="2" s="1"/>
  <c r="E62" i="2"/>
  <c r="AH29" i="2"/>
  <c r="AH30" i="2" s="1"/>
  <c r="J55" i="2"/>
  <c r="AK62" i="2"/>
  <c r="F29" i="2"/>
  <c r="F30" i="2" s="1"/>
  <c r="F31" i="2" s="1"/>
  <c r="BN105" i="4" l="1"/>
  <c r="AA31" i="2"/>
  <c r="T47" i="2"/>
  <c r="AH31" i="2"/>
  <c r="O31" i="2"/>
  <c r="T31" i="2"/>
  <c r="BE95" i="4"/>
  <c r="BE97" i="4" s="1"/>
  <c r="BE100" i="4" s="1"/>
  <c r="BE104" i="4" s="1"/>
  <c r="BE48" i="2"/>
  <c r="P70" i="2"/>
  <c r="P69" i="2"/>
  <c r="AN77" i="2"/>
  <c r="AN85" i="2" s="1"/>
  <c r="AN86" i="2" s="1"/>
  <c r="AN70" i="2"/>
  <c r="AN69" i="2"/>
  <c r="U77" i="2"/>
  <c r="U69" i="2"/>
  <c r="U70" i="2"/>
  <c r="BG59" i="2"/>
  <c r="BG56" i="2"/>
  <c r="AC62" i="2"/>
  <c r="AC68" i="2" s="1"/>
  <c r="AC77" i="2" s="1"/>
  <c r="AC59" i="2"/>
  <c r="AC56" i="2"/>
  <c r="AD79" i="2"/>
  <c r="AD78" i="2"/>
  <c r="AG69" i="2"/>
  <c r="AG70" i="2"/>
  <c r="AR70" i="2"/>
  <c r="BI70" i="2"/>
  <c r="BI69" i="2"/>
  <c r="BF77" i="2"/>
  <c r="BF70" i="2"/>
  <c r="Z79" i="2"/>
  <c r="Z78" i="2"/>
  <c r="AO31" i="2"/>
  <c r="BL48" i="2"/>
  <c r="BL49" i="2"/>
  <c r="W69" i="2"/>
  <c r="W70" i="2"/>
  <c r="W77" i="2"/>
  <c r="BT77" i="2"/>
  <c r="BT69" i="2"/>
  <c r="BT70" i="2"/>
  <c r="BP77" i="2"/>
  <c r="BP69" i="2"/>
  <c r="BP70" i="2"/>
  <c r="BU59" i="2"/>
  <c r="BU56" i="2"/>
  <c r="BD77" i="2"/>
  <c r="BD70" i="2"/>
  <c r="S69" i="2"/>
  <c r="S70" i="2"/>
  <c r="H59" i="2"/>
  <c r="H56" i="2"/>
  <c r="H49" i="2"/>
  <c r="H48" i="2"/>
  <c r="T48" i="2"/>
  <c r="T49" i="2"/>
  <c r="L70" i="2"/>
  <c r="L69" i="2"/>
  <c r="AJ48" i="2"/>
  <c r="AJ49" i="2"/>
  <c r="BS49" i="2"/>
  <c r="BS48" i="2"/>
  <c r="AQ49" i="2"/>
  <c r="AQ48" i="2"/>
  <c r="O49" i="2"/>
  <c r="O48" i="2"/>
  <c r="V49" i="2"/>
  <c r="V48" i="2"/>
  <c r="BJ47" i="2"/>
  <c r="BJ55" i="2" s="1"/>
  <c r="BJ30" i="2"/>
  <c r="BJ31" i="2" s="1"/>
  <c r="G69" i="2"/>
  <c r="G70" i="2"/>
  <c r="G77" i="2"/>
  <c r="N70" i="2"/>
  <c r="N69" i="2"/>
  <c r="N77" i="2"/>
  <c r="Q56" i="2"/>
  <c r="Q59" i="2"/>
  <c r="Q62" i="2"/>
  <c r="Q68" i="2" s="1"/>
  <c r="AP70" i="2"/>
  <c r="BB79" i="2"/>
  <c r="J59" i="2"/>
  <c r="J56" i="2"/>
  <c r="BN56" i="2"/>
  <c r="BN59" i="2"/>
  <c r="I69" i="2"/>
  <c r="I70" i="2"/>
  <c r="BI77" i="2"/>
  <c r="BM85" i="4"/>
  <c r="BI31" i="4"/>
  <c r="BM31" i="4"/>
  <c r="BL105" i="4"/>
  <c r="BN31" i="4"/>
  <c r="BM29" i="4"/>
  <c r="BT30" i="4" s="1"/>
  <c r="BL29" i="4"/>
  <c r="BS30" i="4" s="1"/>
  <c r="BK106" i="4"/>
  <c r="BR107" i="4" s="1"/>
  <c r="I77" i="2"/>
  <c r="H62" i="2"/>
  <c r="H68" i="2" s="1"/>
  <c r="BB85" i="2"/>
  <c r="BB86" i="2" s="1"/>
  <c r="BR90" i="2"/>
  <c r="AR77" i="2"/>
  <c r="Z85" i="2"/>
  <c r="Z86" i="2" s="1"/>
  <c r="AG77" i="2"/>
  <c r="AD85" i="2"/>
  <c r="AD86" i="2" s="1"/>
  <c r="L77" i="2"/>
  <c r="BD71" i="4"/>
  <c r="BD75" i="4" s="1"/>
  <c r="BK85" i="4" s="1"/>
  <c r="P77" i="2"/>
  <c r="BB71" i="4"/>
  <c r="BB75" i="4" s="1"/>
  <c r="BK68" i="2"/>
  <c r="BM68" i="2"/>
  <c r="AP77" i="2"/>
  <c r="AB68" i="2"/>
  <c r="BG71" i="4"/>
  <c r="BG75" i="4" s="1"/>
  <c r="E68" i="2"/>
  <c r="AI68" i="2"/>
  <c r="AP69" i="2" s="1"/>
  <c r="AK68" i="2"/>
  <c r="S77" i="2"/>
  <c r="V55" i="2"/>
  <c r="J62" i="2"/>
  <c r="J68" i="2" s="1"/>
  <c r="AQ55" i="2"/>
  <c r="M47" i="2"/>
  <c r="AA47" i="2"/>
  <c r="F47" i="2"/>
  <c r="BU62" i="2"/>
  <c r="BU68" i="2" s="1"/>
  <c r="BC47" i="2"/>
  <c r="BN62" i="2"/>
  <c r="BN68" i="2" s="1"/>
  <c r="AH47" i="2"/>
  <c r="BL55" i="2"/>
  <c r="BE55" i="2"/>
  <c r="BQ47" i="2"/>
  <c r="T55" i="2"/>
  <c r="BG62" i="2"/>
  <c r="BG68" i="2" s="1"/>
  <c r="AJ55" i="2"/>
  <c r="BS55" i="2"/>
  <c r="AO47" i="2"/>
  <c r="O55" i="2"/>
  <c r="X28" i="3"/>
  <c r="X27" i="3"/>
  <c r="X30" i="3" s="1"/>
  <c r="X32" i="3" s="1"/>
  <c r="AE27" i="3"/>
  <c r="AE30" i="3" s="1"/>
  <c r="AE32" i="3" s="1"/>
  <c r="BV17" i="3"/>
  <c r="BT17" i="3"/>
  <c r="BR17" i="3"/>
  <c r="BP17" i="3"/>
  <c r="BO17" i="3"/>
  <c r="BM17" i="3"/>
  <c r="BK17" i="3"/>
  <c r="BI17" i="3"/>
  <c r="BH17" i="3"/>
  <c r="BF17" i="3"/>
  <c r="BD17" i="3"/>
  <c r="BB17" i="3"/>
  <c r="BA17" i="3"/>
  <c r="AY17" i="3"/>
  <c r="AW17" i="3"/>
  <c r="AU17" i="3"/>
  <c r="AR17" i="3"/>
  <c r="AP17" i="3"/>
  <c r="AN17" i="3"/>
  <c r="AM17" i="3"/>
  <c r="AK17" i="3"/>
  <c r="AI17" i="3"/>
  <c r="AG17" i="3"/>
  <c r="AF17" i="3"/>
  <c r="AD17" i="3"/>
  <c r="AB17" i="3"/>
  <c r="Z17" i="3"/>
  <c r="Y17" i="3"/>
  <c r="W17" i="3"/>
  <c r="U17" i="3"/>
  <c r="S17" i="3"/>
  <c r="R17" i="3"/>
  <c r="P17" i="3"/>
  <c r="N17" i="3"/>
  <c r="L17" i="3"/>
  <c r="K17" i="3"/>
  <c r="I17" i="3"/>
  <c r="G17" i="3"/>
  <c r="E17" i="3"/>
  <c r="D17" i="3"/>
  <c r="AT17" i="3"/>
  <c r="AL27" i="3"/>
  <c r="AL30" i="3" s="1"/>
  <c r="AL32" i="3" s="1"/>
  <c r="BV62" i="3"/>
  <c r="BT62" i="3"/>
  <c r="BR62" i="3"/>
  <c r="BP62" i="3"/>
  <c r="BO62" i="3"/>
  <c r="BM62" i="3"/>
  <c r="BK62" i="3"/>
  <c r="BI62" i="3"/>
  <c r="BH62" i="3"/>
  <c r="BF62" i="3"/>
  <c r="BD62" i="3"/>
  <c r="BB62" i="3"/>
  <c r="AY62" i="3"/>
  <c r="AW62" i="3"/>
  <c r="AU62" i="3"/>
  <c r="AR62" i="3"/>
  <c r="AP62" i="3"/>
  <c r="AN62" i="3"/>
  <c r="AK62" i="3"/>
  <c r="AI62" i="3"/>
  <c r="AG62" i="3"/>
  <c r="AD62" i="3"/>
  <c r="AB62" i="3"/>
  <c r="Z62" i="3"/>
  <c r="W62" i="3"/>
  <c r="U62" i="3"/>
  <c r="S62" i="3"/>
  <c r="R62" i="3"/>
  <c r="P62" i="3"/>
  <c r="N62" i="3"/>
  <c r="L62" i="3"/>
  <c r="K62" i="3"/>
  <c r="I62" i="3"/>
  <c r="G62" i="3"/>
  <c r="E62" i="3"/>
  <c r="D62" i="3"/>
  <c r="AZ60" i="3"/>
  <c r="AZ44" i="3"/>
  <c r="BQ31" i="2" l="1"/>
  <c r="BJ56" i="2"/>
  <c r="BJ59" i="2"/>
  <c r="AC79" i="2"/>
  <c r="AC78" i="2"/>
  <c r="AQ59" i="2"/>
  <c r="AQ56" i="2"/>
  <c r="S78" i="2"/>
  <c r="S79" i="2"/>
  <c r="AK69" i="2"/>
  <c r="AK70" i="2"/>
  <c r="BR94" i="2"/>
  <c r="BR91" i="2"/>
  <c r="AJ59" i="2"/>
  <c r="AJ56" i="2"/>
  <c r="AI69" i="2"/>
  <c r="AI70" i="2"/>
  <c r="N79" i="2"/>
  <c r="N78" i="2"/>
  <c r="N85" i="2"/>
  <c r="H69" i="2"/>
  <c r="H70" i="2"/>
  <c r="BF79" i="2"/>
  <c r="BF85" i="2"/>
  <c r="U85" i="2"/>
  <c r="U79" i="2"/>
  <c r="U78" i="2"/>
  <c r="Q69" i="2"/>
  <c r="Q70" i="2"/>
  <c r="Q77" i="2"/>
  <c r="BD79" i="2"/>
  <c r="BD85" i="2"/>
  <c r="E69" i="2"/>
  <c r="E70" i="2"/>
  <c r="BE59" i="2"/>
  <c r="BL56" i="2"/>
  <c r="BL59" i="2"/>
  <c r="AB70" i="2"/>
  <c r="AB69" i="2"/>
  <c r="G78" i="2"/>
  <c r="G79" i="2"/>
  <c r="G85" i="2"/>
  <c r="BP79" i="2"/>
  <c r="BP78" i="2"/>
  <c r="BP85" i="2"/>
  <c r="AR79" i="2"/>
  <c r="AH48" i="2"/>
  <c r="AH49" i="2"/>
  <c r="AC70" i="2"/>
  <c r="AC69" i="2"/>
  <c r="BN69" i="2"/>
  <c r="BN70" i="2"/>
  <c r="AR69" i="2"/>
  <c r="AN79" i="2"/>
  <c r="AN78" i="2"/>
  <c r="AG78" i="2"/>
  <c r="AG79" i="2"/>
  <c r="BT79" i="2"/>
  <c r="BT78" i="2"/>
  <c r="BT85" i="2"/>
  <c r="BG70" i="2"/>
  <c r="BG69" i="2"/>
  <c r="T56" i="2"/>
  <c r="T59" i="2"/>
  <c r="W79" i="2"/>
  <c r="W78" i="2"/>
  <c r="W85" i="2"/>
  <c r="V56" i="2"/>
  <c r="V59" i="2"/>
  <c r="BI79" i="2"/>
  <c r="BI78" i="2"/>
  <c r="AO49" i="2"/>
  <c r="AO48" i="2"/>
  <c r="BC95" i="4"/>
  <c r="BC97" i="4" s="1"/>
  <c r="BC100" i="4" s="1"/>
  <c r="BC104" i="4" s="1"/>
  <c r="BJ105" i="4" s="1"/>
  <c r="BC48" i="2"/>
  <c r="F49" i="2"/>
  <c r="F48" i="2"/>
  <c r="P78" i="2"/>
  <c r="P79" i="2"/>
  <c r="AP79" i="2"/>
  <c r="BM70" i="2"/>
  <c r="BM69" i="2"/>
  <c r="BK77" i="2"/>
  <c r="BK70" i="2"/>
  <c r="BK69" i="2"/>
  <c r="I79" i="2"/>
  <c r="I78" i="2"/>
  <c r="BU69" i="2"/>
  <c r="BU70" i="2"/>
  <c r="AA49" i="2"/>
  <c r="AA48" i="2"/>
  <c r="J70" i="2"/>
  <c r="J69" i="2"/>
  <c r="BQ48" i="2"/>
  <c r="BQ49" i="2"/>
  <c r="O56" i="2"/>
  <c r="O59" i="2"/>
  <c r="BJ49" i="2"/>
  <c r="BJ48" i="2"/>
  <c r="BS59" i="2"/>
  <c r="BS56" i="2"/>
  <c r="M49" i="2"/>
  <c r="M48" i="2"/>
  <c r="L85" i="2"/>
  <c r="L86" i="2" s="1"/>
  <c r="L79" i="2"/>
  <c r="L78" i="2"/>
  <c r="BI85" i="2"/>
  <c r="BI86" i="2" s="1"/>
  <c r="H77" i="2"/>
  <c r="H85" i="2" s="1"/>
  <c r="H86" i="2" s="1"/>
  <c r="BM86" i="4"/>
  <c r="BT87" i="4" s="1"/>
  <c r="BL86" i="4"/>
  <c r="BS87" i="4" s="1"/>
  <c r="BI85" i="4"/>
  <c r="BI106" i="4"/>
  <c r="BP107" i="4" s="1"/>
  <c r="BN85" i="4"/>
  <c r="BB90" i="2"/>
  <c r="I85" i="2"/>
  <c r="I86" i="2" s="1"/>
  <c r="AD90" i="2"/>
  <c r="Z90" i="2"/>
  <c r="AG85" i="2"/>
  <c r="AG86" i="2" s="1"/>
  <c r="P85" i="2"/>
  <c r="P86" i="2" s="1"/>
  <c r="AK77" i="2"/>
  <c r="AR85" i="2"/>
  <c r="AR86" i="2" s="1"/>
  <c r="AB77" i="2"/>
  <c r="BM77" i="2"/>
  <c r="E77" i="2"/>
  <c r="AI77" i="2"/>
  <c r="AP78" i="2" s="1"/>
  <c r="BG106" i="4"/>
  <c r="BN107" i="4" s="1"/>
  <c r="BE19" i="4"/>
  <c r="BE28" i="4" s="1"/>
  <c r="BC19" i="4"/>
  <c r="BC28" i="4" s="1"/>
  <c r="AP85" i="2"/>
  <c r="AP86" i="2" s="1"/>
  <c r="S85" i="2"/>
  <c r="S86" i="2" s="1"/>
  <c r="V62" i="2"/>
  <c r="V68" i="2" s="1"/>
  <c r="Y62" i="3"/>
  <c r="X58" i="3"/>
  <c r="X62" i="3" s="1"/>
  <c r="AT62" i="3"/>
  <c r="AS58" i="3"/>
  <c r="AS62" i="3" s="1"/>
  <c r="AM62" i="3"/>
  <c r="AL58" i="3"/>
  <c r="AL62" i="3" s="1"/>
  <c r="AF62" i="3"/>
  <c r="AE58" i="3"/>
  <c r="AE62" i="3" s="1"/>
  <c r="AJ62" i="2"/>
  <c r="AJ68" i="2" s="1"/>
  <c r="M55" i="2"/>
  <c r="J77" i="2"/>
  <c r="F55" i="2"/>
  <c r="BL62" i="2"/>
  <c r="BL68" i="2" s="1"/>
  <c r="BJ62" i="2"/>
  <c r="BJ68" i="2" s="1"/>
  <c r="BQ55" i="2"/>
  <c r="AN90" i="2"/>
  <c r="T62" i="2"/>
  <c r="T68" i="2" s="1"/>
  <c r="BC55" i="2"/>
  <c r="BU77" i="2"/>
  <c r="O62" i="2"/>
  <c r="O68" i="2" s="1"/>
  <c r="BG77" i="2"/>
  <c r="AA55" i="2"/>
  <c r="BS62" i="2"/>
  <c r="BS68" i="2" s="1"/>
  <c r="BN77" i="2"/>
  <c r="AQ62" i="2"/>
  <c r="AQ68" i="2" s="1"/>
  <c r="BE62" i="2"/>
  <c r="BE68" i="2" s="1"/>
  <c r="AC85" i="2"/>
  <c r="AC86" i="2" s="1"/>
  <c r="AH55" i="2"/>
  <c r="AO55" i="2"/>
  <c r="Y45" i="2"/>
  <c r="X64" i="2"/>
  <c r="X66" i="2" s="1"/>
  <c r="AE64" i="2"/>
  <c r="AE66" i="2" s="1"/>
  <c r="AL64" i="2"/>
  <c r="AL66" i="2" s="1"/>
  <c r="AS64" i="2"/>
  <c r="AS66" i="2" s="1"/>
  <c r="AZ64" i="2"/>
  <c r="AM45" i="2" l="1"/>
  <c r="BA45" i="2"/>
  <c r="BG79" i="2"/>
  <c r="BG78" i="2"/>
  <c r="BM79" i="2"/>
  <c r="BM78" i="2"/>
  <c r="BT86" i="2"/>
  <c r="BT90" i="2"/>
  <c r="AE44" i="2"/>
  <c r="AE45" i="2" s="1"/>
  <c r="AF45" i="2"/>
  <c r="U86" i="2"/>
  <c r="U90" i="2"/>
  <c r="AB79" i="2"/>
  <c r="AB78" i="2"/>
  <c r="BC59" i="2"/>
  <c r="AN94" i="2"/>
  <c r="BJ70" i="2"/>
  <c r="BJ69" i="2"/>
  <c r="BK79" i="2"/>
  <c r="BK78" i="2"/>
  <c r="BF86" i="2"/>
  <c r="BF90" i="2"/>
  <c r="Z91" i="2"/>
  <c r="Z94" i="2"/>
  <c r="W86" i="2"/>
  <c r="W90" i="2"/>
  <c r="BU79" i="2"/>
  <c r="BU78" i="2"/>
  <c r="AO59" i="2"/>
  <c r="AO56" i="2"/>
  <c r="AH56" i="2"/>
  <c r="AH59" i="2"/>
  <c r="AK85" i="2"/>
  <c r="AK86" i="2" s="1"/>
  <c r="AK78" i="2"/>
  <c r="AK79" i="2"/>
  <c r="T69" i="2"/>
  <c r="T70" i="2"/>
  <c r="BQ59" i="2"/>
  <c r="BQ56" i="2"/>
  <c r="V70" i="2"/>
  <c r="V69" i="2"/>
  <c r="BL70" i="2"/>
  <c r="BL69" i="2"/>
  <c r="BE70" i="2"/>
  <c r="J79" i="2"/>
  <c r="J78" i="2"/>
  <c r="AQ70" i="2"/>
  <c r="AQ69" i="2"/>
  <c r="O70" i="2"/>
  <c r="O69" i="2"/>
  <c r="BP86" i="2"/>
  <c r="BP90" i="2"/>
  <c r="BK85" i="2"/>
  <c r="BK86" i="2" s="1"/>
  <c r="BN79" i="2"/>
  <c r="BN78" i="2"/>
  <c r="L90" i="2"/>
  <c r="N86" i="2"/>
  <c r="N90" i="2"/>
  <c r="G86" i="2"/>
  <c r="G90" i="2"/>
  <c r="AD94" i="2"/>
  <c r="AD91" i="2"/>
  <c r="F59" i="2"/>
  <c r="F56" i="2"/>
  <c r="AS44" i="2"/>
  <c r="AT45" i="2"/>
  <c r="BS69" i="2"/>
  <c r="BS70" i="2"/>
  <c r="M59" i="2"/>
  <c r="M56" i="2"/>
  <c r="AI85" i="2"/>
  <c r="AI86" i="2" s="1"/>
  <c r="AI78" i="2"/>
  <c r="AI79" i="2"/>
  <c r="Q78" i="2"/>
  <c r="Q79" i="2"/>
  <c r="Q85" i="2"/>
  <c r="BB94" i="2"/>
  <c r="AA59" i="2"/>
  <c r="AA56" i="2"/>
  <c r="AJ69" i="2"/>
  <c r="AJ70" i="2"/>
  <c r="E79" i="2"/>
  <c r="E78" i="2"/>
  <c r="H79" i="2"/>
  <c r="H78" i="2"/>
  <c r="AR78" i="2"/>
  <c r="BD86" i="2"/>
  <c r="BD90" i="2"/>
  <c r="BI90" i="2"/>
  <c r="X44" i="2"/>
  <c r="X45" i="2" s="1"/>
  <c r="AL44" i="2"/>
  <c r="AL45" i="2" s="1"/>
  <c r="AZ44" i="2"/>
  <c r="BJ31" i="4"/>
  <c r="BG29" i="4"/>
  <c r="BN30" i="4" s="1"/>
  <c r="BJ29" i="4"/>
  <c r="BQ30" i="4" s="1"/>
  <c r="BL31" i="4"/>
  <c r="BI29" i="4"/>
  <c r="BP30" i="4" s="1"/>
  <c r="BK29" i="4"/>
  <c r="BR30" i="4" s="1"/>
  <c r="BM85" i="2"/>
  <c r="I90" i="2"/>
  <c r="P90" i="2"/>
  <c r="AG90" i="2"/>
  <c r="AN91" i="2" s="1"/>
  <c r="AR90" i="2"/>
  <c r="AB85" i="2"/>
  <c r="AB86" i="2" s="1"/>
  <c r="E85" i="2"/>
  <c r="E86" i="2" s="1"/>
  <c r="BE71" i="4"/>
  <c r="BE75" i="4" s="1"/>
  <c r="AP90" i="2"/>
  <c r="BC71" i="4"/>
  <c r="BC75" i="4" s="1"/>
  <c r="S90" i="2"/>
  <c r="V77" i="2"/>
  <c r="BL77" i="2"/>
  <c r="H90" i="2"/>
  <c r="F62" i="2"/>
  <c r="F68" i="2" s="1"/>
  <c r="M62" i="2"/>
  <c r="M68" i="2" s="1"/>
  <c r="BS77" i="2"/>
  <c r="BE77" i="2"/>
  <c r="O77" i="2"/>
  <c r="BQ62" i="2"/>
  <c r="BQ68" i="2" s="1"/>
  <c r="BG85" i="2"/>
  <c r="BG86" i="2" s="1"/>
  <c r="T77" i="2"/>
  <c r="AO62" i="2"/>
  <c r="AO68" i="2" s="1"/>
  <c r="BN85" i="2"/>
  <c r="BN86" i="2" s="1"/>
  <c r="BU85" i="2"/>
  <c r="BU86" i="2" s="1"/>
  <c r="AJ77" i="2"/>
  <c r="BJ77" i="2"/>
  <c r="AH62" i="2"/>
  <c r="AH68" i="2" s="1"/>
  <c r="AA62" i="2"/>
  <c r="AA68" i="2" s="1"/>
  <c r="AC90" i="2"/>
  <c r="AQ77" i="2"/>
  <c r="BC62" i="2"/>
  <c r="BC68" i="2" s="1"/>
  <c r="J85" i="2"/>
  <c r="J86" i="2" s="1"/>
  <c r="AE47" i="2" l="1"/>
  <c r="AZ45" i="2"/>
  <c r="AK90" i="2"/>
  <c r="AI90" i="2"/>
  <c r="AI94" i="2" s="1"/>
  <c r="T79" i="2"/>
  <c r="T78" i="2"/>
  <c r="U94" i="2"/>
  <c r="U91" i="2"/>
  <c r="AN95" i="2"/>
  <c r="AE49" i="2"/>
  <c r="AE48" i="2"/>
  <c r="N94" i="2"/>
  <c r="N91" i="2"/>
  <c r="O78" i="2"/>
  <c r="O79" i="2"/>
  <c r="BM90" i="2"/>
  <c r="BM86" i="2"/>
  <c r="AO70" i="2"/>
  <c r="AO69" i="2"/>
  <c r="BD94" i="2"/>
  <c r="L91" i="2"/>
  <c r="L94" i="2"/>
  <c r="I91" i="2"/>
  <c r="I94" i="2"/>
  <c r="I95" i="2" s="1"/>
  <c r="F69" i="2"/>
  <c r="F70" i="2"/>
  <c r="BF94" i="2"/>
  <c r="BT94" i="2"/>
  <c r="BT91" i="2"/>
  <c r="G91" i="2"/>
  <c r="G94" i="2"/>
  <c r="G95" i="2" s="1"/>
  <c r="BI91" i="2"/>
  <c r="BI94" i="2"/>
  <c r="BI95" i="2" s="1"/>
  <c r="AG91" i="2"/>
  <c r="AG94" i="2"/>
  <c r="AG95" i="2" s="1"/>
  <c r="BP94" i="2"/>
  <c r="BP91" i="2"/>
  <c r="Q86" i="2"/>
  <c r="Q90" i="2"/>
  <c r="AK94" i="2"/>
  <c r="AK95" i="2" s="1"/>
  <c r="AK91" i="2"/>
  <c r="BE79" i="2"/>
  <c r="BQ69" i="2"/>
  <c r="BQ70" i="2"/>
  <c r="W94" i="2"/>
  <c r="W91" i="2"/>
  <c r="BS79" i="2"/>
  <c r="BS78" i="2"/>
  <c r="AQ78" i="2"/>
  <c r="AQ79" i="2"/>
  <c r="H94" i="2"/>
  <c r="H95" i="2" s="1"/>
  <c r="H91" i="2"/>
  <c r="BL79" i="2"/>
  <c r="BL78" i="2"/>
  <c r="AS45" i="2"/>
  <c r="AP91" i="2"/>
  <c r="AP94" i="2"/>
  <c r="AR91" i="2"/>
  <c r="AR94" i="2"/>
  <c r="AR95" i="2" s="1"/>
  <c r="AC94" i="2"/>
  <c r="AC91" i="2"/>
  <c r="AA70" i="2"/>
  <c r="AA69" i="2"/>
  <c r="V79" i="2"/>
  <c r="V78" i="2"/>
  <c r="BJ79" i="2"/>
  <c r="BJ78" i="2"/>
  <c r="S94" i="2"/>
  <c r="S91" i="2"/>
  <c r="P91" i="2"/>
  <c r="P94" i="2"/>
  <c r="BC70" i="2"/>
  <c r="M70" i="2"/>
  <c r="M69" i="2"/>
  <c r="AH69" i="2"/>
  <c r="AH70" i="2"/>
  <c r="BK90" i="2"/>
  <c r="AJ78" i="2"/>
  <c r="AJ79" i="2"/>
  <c r="AL47" i="2"/>
  <c r="X47" i="2"/>
  <c r="AE55" i="2"/>
  <c r="AB90" i="2"/>
  <c r="BG86" i="4"/>
  <c r="BI86" i="4"/>
  <c r="BP87" i="4" s="1"/>
  <c r="BK86" i="4"/>
  <c r="BR87" i="4" s="1"/>
  <c r="BJ86" i="4"/>
  <c r="BQ87" i="4" s="1"/>
  <c r="BJ85" i="4"/>
  <c r="BL85" i="4"/>
  <c r="E90" i="2"/>
  <c r="BN87" i="4"/>
  <c r="V85" i="2"/>
  <c r="V86" i="2" s="1"/>
  <c r="BJ85" i="2"/>
  <c r="BJ86" i="2" s="1"/>
  <c r="BE85" i="2"/>
  <c r="BE86" i="2" s="1"/>
  <c r="AH77" i="2"/>
  <c r="J90" i="2"/>
  <c r="BN90" i="2"/>
  <c r="AJ85" i="2"/>
  <c r="AJ86" i="2" s="1"/>
  <c r="O85" i="2"/>
  <c r="O86" i="2" s="1"/>
  <c r="BU90" i="2"/>
  <c r="AQ85" i="2"/>
  <c r="AQ86" i="2" s="1"/>
  <c r="BQ77" i="2"/>
  <c r="AO77" i="2"/>
  <c r="BS85" i="2"/>
  <c r="BS86" i="2" s="1"/>
  <c r="F77" i="2"/>
  <c r="BG90" i="2"/>
  <c r="BC77" i="2"/>
  <c r="T85" i="2"/>
  <c r="T86" i="2" s="1"/>
  <c r="BL85" i="2"/>
  <c r="BL86" i="2" s="1"/>
  <c r="M77" i="2"/>
  <c r="AA77" i="2"/>
  <c r="A142" i="1"/>
  <c r="P95" i="2" l="1"/>
  <c r="AI91" i="2"/>
  <c r="AP95" i="2"/>
  <c r="W95" i="2"/>
  <c r="S95" i="2"/>
  <c r="BC79" i="2"/>
  <c r="BG91" i="2"/>
  <c r="BG94" i="2"/>
  <c r="F78" i="2"/>
  <c r="F79" i="2"/>
  <c r="N95" i="2"/>
  <c r="Q91" i="2"/>
  <c r="Q94" i="2"/>
  <c r="AL48" i="2"/>
  <c r="AL49" i="2"/>
  <c r="AD95" i="2"/>
  <c r="Z95" i="2"/>
  <c r="E94" i="2"/>
  <c r="E95" i="2" s="1"/>
  <c r="E91" i="2"/>
  <c r="BN94" i="2"/>
  <c r="BN91" i="2"/>
  <c r="AA79" i="2"/>
  <c r="AA78" i="2"/>
  <c r="AH78" i="2"/>
  <c r="AH79" i="2"/>
  <c r="BM91" i="2"/>
  <c r="BM94" i="2"/>
  <c r="BM95" i="2" s="1"/>
  <c r="AB91" i="2"/>
  <c r="AB94" i="2"/>
  <c r="AB95" i="2" s="1"/>
  <c r="AE56" i="2"/>
  <c r="AE59" i="2"/>
  <c r="X49" i="2"/>
  <c r="X48" i="2"/>
  <c r="BP95" i="2"/>
  <c r="U95" i="2"/>
  <c r="J91" i="2"/>
  <c r="J94" i="2"/>
  <c r="J95" i="2" s="1"/>
  <c r="BK91" i="2"/>
  <c r="BK94" i="2"/>
  <c r="AO79" i="2"/>
  <c r="AO78" i="2"/>
  <c r="BQ79" i="2"/>
  <c r="BQ78" i="2"/>
  <c r="BU91" i="2"/>
  <c r="BU94" i="2"/>
  <c r="M79" i="2"/>
  <c r="M78" i="2"/>
  <c r="AE62" i="2"/>
  <c r="AE68" i="2" s="1"/>
  <c r="X55" i="2"/>
  <c r="AL55" i="2"/>
  <c r="V90" i="2"/>
  <c r="BL90" i="2"/>
  <c r="BE90" i="2"/>
  <c r="O90" i="2"/>
  <c r="BS90" i="2"/>
  <c r="BC85" i="2"/>
  <c r="BC86" i="2" s="1"/>
  <c r="BQ85" i="2"/>
  <c r="BQ86" i="2" s="1"/>
  <c r="BJ90" i="2"/>
  <c r="AJ90" i="2"/>
  <c r="AA85" i="2"/>
  <c r="AA86" i="2" s="1"/>
  <c r="T90" i="2"/>
  <c r="M85" i="2"/>
  <c r="M86" i="2" s="1"/>
  <c r="AH85" i="2"/>
  <c r="AH86" i="2" s="1"/>
  <c r="AO85" i="2"/>
  <c r="AO86" i="2" s="1"/>
  <c r="F85" i="2"/>
  <c r="F86" i="2" s="1"/>
  <c r="AQ90" i="2"/>
  <c r="BV103" i="4"/>
  <c r="BV102" i="4"/>
  <c r="BV101" i="4"/>
  <c r="BV109" i="4" s="1"/>
  <c r="BV99" i="4"/>
  <c r="BV98" i="4"/>
  <c r="BV64" i="4"/>
  <c r="BV66" i="4" s="1"/>
  <c r="BV45" i="4"/>
  <c r="BV25" i="4"/>
  <c r="BV96" i="4" s="1"/>
  <c r="BV1" i="4"/>
  <c r="BO103" i="4"/>
  <c r="BO102" i="4"/>
  <c r="BO101" i="4"/>
  <c r="BO109" i="4" s="1"/>
  <c r="BO99" i="4"/>
  <c r="BO98" i="4"/>
  <c r="BO64" i="4"/>
  <c r="BO66" i="4" s="1"/>
  <c r="BO45" i="4"/>
  <c r="BO25" i="4"/>
  <c r="BO96" i="4" s="1"/>
  <c r="BO1" i="4"/>
  <c r="BV100" i="3"/>
  <c r="BU100" i="3"/>
  <c r="BT100" i="3"/>
  <c r="BS100" i="3"/>
  <c r="BR100" i="3"/>
  <c r="BQ100" i="3"/>
  <c r="BP100" i="3"/>
  <c r="BV99" i="3"/>
  <c r="BT99" i="3"/>
  <c r="BR99" i="3"/>
  <c r="BR101" i="3" s="1"/>
  <c r="BP99" i="3"/>
  <c r="BU98" i="3"/>
  <c r="BS98" i="3"/>
  <c r="BQ98" i="3"/>
  <c r="BU97" i="3"/>
  <c r="BS97" i="3"/>
  <c r="BQ97" i="3"/>
  <c r="BU96" i="3"/>
  <c r="BS96" i="3"/>
  <c r="BQ96" i="3"/>
  <c r="BU95" i="3"/>
  <c r="BS95" i="3"/>
  <c r="BQ95" i="3"/>
  <c r="BU83" i="3"/>
  <c r="BS83" i="3"/>
  <c r="BQ83" i="3"/>
  <c r="BV80" i="3"/>
  <c r="BV82" i="3" s="1"/>
  <c r="BT80" i="3"/>
  <c r="BR80" i="3"/>
  <c r="BP80" i="3"/>
  <c r="BV76" i="3"/>
  <c r="BV77" i="3" s="1"/>
  <c r="BT76" i="3"/>
  <c r="BT77" i="3" s="1"/>
  <c r="BR76" i="3"/>
  <c r="BR77" i="3" s="1"/>
  <c r="BP76" i="3"/>
  <c r="BP77" i="3" s="1"/>
  <c r="BU74" i="3"/>
  <c r="BS74" i="3"/>
  <c r="BQ74" i="3"/>
  <c r="BU73" i="3"/>
  <c r="BS73" i="3"/>
  <c r="BQ73" i="3"/>
  <c r="BU72" i="3"/>
  <c r="BS72" i="3"/>
  <c r="BQ72" i="3"/>
  <c r="BU71" i="3"/>
  <c r="BS71" i="3"/>
  <c r="BQ71" i="3"/>
  <c r="BU70" i="3"/>
  <c r="BS70" i="3"/>
  <c r="BQ70" i="3"/>
  <c r="BS61" i="3"/>
  <c r="BQ61" i="3"/>
  <c r="BS59" i="3"/>
  <c r="BQ59" i="3"/>
  <c r="BS58" i="3"/>
  <c r="BQ58" i="3"/>
  <c r="BS57" i="3"/>
  <c r="BQ57" i="3"/>
  <c r="BS56" i="3"/>
  <c r="BQ56" i="3"/>
  <c r="BS55" i="3"/>
  <c r="BQ55" i="3"/>
  <c r="BS54" i="3"/>
  <c r="BQ54" i="3"/>
  <c r="BS53" i="3"/>
  <c r="BQ53" i="3"/>
  <c r="BS50" i="3"/>
  <c r="BQ50" i="3"/>
  <c r="BS48" i="3"/>
  <c r="BQ48" i="3"/>
  <c r="BS47" i="3"/>
  <c r="BQ47" i="3"/>
  <c r="BS46" i="3"/>
  <c r="BQ46" i="3"/>
  <c r="BS45" i="3"/>
  <c r="BQ45" i="3"/>
  <c r="BS43" i="3"/>
  <c r="BQ43" i="3"/>
  <c r="BS42" i="3"/>
  <c r="BQ42" i="3"/>
  <c r="BS41" i="3"/>
  <c r="BQ41" i="3"/>
  <c r="BS40" i="3"/>
  <c r="BQ40" i="3"/>
  <c r="BV38" i="3"/>
  <c r="BT38" i="3"/>
  <c r="BR38" i="3"/>
  <c r="BP38" i="3"/>
  <c r="BS37" i="3"/>
  <c r="BQ37" i="3"/>
  <c r="BS36" i="3"/>
  <c r="BQ36" i="3"/>
  <c r="BS34" i="3"/>
  <c r="BQ34" i="3"/>
  <c r="BV30" i="3"/>
  <c r="BT30" i="3"/>
  <c r="BR30" i="3"/>
  <c r="BP30" i="3"/>
  <c r="BS29" i="3"/>
  <c r="BQ29" i="3"/>
  <c r="BS27" i="3"/>
  <c r="BQ27" i="3"/>
  <c r="BS26" i="3"/>
  <c r="BQ26" i="3"/>
  <c r="BS25" i="3"/>
  <c r="BQ25" i="3"/>
  <c r="BS24" i="3"/>
  <c r="BQ24" i="3"/>
  <c r="BS23" i="3"/>
  <c r="BQ23" i="3"/>
  <c r="BS22" i="3"/>
  <c r="BQ22" i="3"/>
  <c r="BS21" i="3"/>
  <c r="BQ21" i="3"/>
  <c r="BS20" i="3"/>
  <c r="BQ20" i="3"/>
  <c r="BS19" i="3"/>
  <c r="BQ19" i="3"/>
  <c r="BS14" i="3"/>
  <c r="BQ14" i="3"/>
  <c r="BS12" i="3"/>
  <c r="BQ12" i="3"/>
  <c r="BS11" i="3"/>
  <c r="BQ11" i="3"/>
  <c r="BS10" i="3"/>
  <c r="BQ10" i="3"/>
  <c r="BS9" i="3"/>
  <c r="BQ9" i="3"/>
  <c r="BS8" i="3"/>
  <c r="BQ8" i="3"/>
  <c r="BS7" i="3"/>
  <c r="BQ7" i="3"/>
  <c r="BS6" i="3"/>
  <c r="BQ6" i="3"/>
  <c r="BS5" i="3"/>
  <c r="BQ5" i="3"/>
  <c r="BS4" i="3"/>
  <c r="BQ4" i="3"/>
  <c r="BV1" i="3"/>
  <c r="BU1" i="3"/>
  <c r="BT1" i="3"/>
  <c r="BS1" i="3"/>
  <c r="BR1" i="3"/>
  <c r="BQ1" i="3"/>
  <c r="BP1" i="3"/>
  <c r="BO100" i="3"/>
  <c r="BN100" i="3"/>
  <c r="BM100" i="3"/>
  <c r="BL100" i="3"/>
  <c r="BK100" i="3"/>
  <c r="BJ100" i="3"/>
  <c r="BI100" i="3"/>
  <c r="BO99" i="3"/>
  <c r="BM99" i="3"/>
  <c r="BK99" i="3"/>
  <c r="BI99" i="3"/>
  <c r="BN98" i="3"/>
  <c r="BL98" i="3"/>
  <c r="BJ98" i="3"/>
  <c r="BN97" i="3"/>
  <c r="BL97" i="3"/>
  <c r="BJ97" i="3"/>
  <c r="BN96" i="3"/>
  <c r="BL96" i="3"/>
  <c r="BJ96" i="3"/>
  <c r="BN95" i="3"/>
  <c r="BL95" i="3"/>
  <c r="BJ95" i="3"/>
  <c r="BN83" i="3"/>
  <c r="BL83" i="3"/>
  <c r="BJ83" i="3"/>
  <c r="BO80" i="3"/>
  <c r="BO82" i="3" s="1"/>
  <c r="BM80" i="3"/>
  <c r="BK80" i="3"/>
  <c r="BI80" i="3"/>
  <c r="BO76" i="3"/>
  <c r="BO77" i="3" s="1"/>
  <c r="BM76" i="3"/>
  <c r="BM77" i="3" s="1"/>
  <c r="BK76" i="3"/>
  <c r="BK77" i="3" s="1"/>
  <c r="BI76" i="3"/>
  <c r="BI77" i="3" s="1"/>
  <c r="BN74" i="3"/>
  <c r="BL74" i="3"/>
  <c r="BJ74" i="3"/>
  <c r="BN73" i="3"/>
  <c r="BL73" i="3"/>
  <c r="BJ73" i="3"/>
  <c r="BN72" i="3"/>
  <c r="BL72" i="3"/>
  <c r="BJ72" i="3"/>
  <c r="BN71" i="3"/>
  <c r="BL71" i="3"/>
  <c r="BJ71" i="3"/>
  <c r="BN70" i="3"/>
  <c r="BL70" i="3"/>
  <c r="BJ70" i="3"/>
  <c r="BL61" i="3"/>
  <c r="BJ61" i="3"/>
  <c r="BL59" i="3"/>
  <c r="BJ59" i="3"/>
  <c r="BL58" i="3"/>
  <c r="BJ58" i="3"/>
  <c r="BL57" i="3"/>
  <c r="BJ57" i="3"/>
  <c r="BL56" i="3"/>
  <c r="BJ56" i="3"/>
  <c r="BL55" i="3"/>
  <c r="BJ55" i="3"/>
  <c r="BL54" i="3"/>
  <c r="BJ54" i="3"/>
  <c r="BL53" i="3"/>
  <c r="BJ53" i="3"/>
  <c r="BL50" i="3"/>
  <c r="BJ50" i="3"/>
  <c r="BL48" i="3"/>
  <c r="BJ48" i="3"/>
  <c r="BL47" i="3"/>
  <c r="BJ47" i="3"/>
  <c r="BL46" i="3"/>
  <c r="BJ46" i="3"/>
  <c r="BL45" i="3"/>
  <c r="BJ45" i="3"/>
  <c r="BL43" i="3"/>
  <c r="BJ43" i="3"/>
  <c r="BL42" i="3"/>
  <c r="BJ42" i="3"/>
  <c r="BL41" i="3"/>
  <c r="BJ41" i="3"/>
  <c r="BL40" i="3"/>
  <c r="BJ40" i="3"/>
  <c r="BO38" i="3"/>
  <c r="BM38" i="3"/>
  <c r="BK38" i="3"/>
  <c r="BI38" i="3"/>
  <c r="BL37" i="3"/>
  <c r="BJ37" i="3"/>
  <c r="BL36" i="3"/>
  <c r="BJ36" i="3"/>
  <c r="BL34" i="3"/>
  <c r="BJ34" i="3"/>
  <c r="BO30" i="3"/>
  <c r="BM30" i="3"/>
  <c r="BK30" i="3"/>
  <c r="BI30" i="3"/>
  <c r="BL29" i="3"/>
  <c r="BJ29" i="3"/>
  <c r="BL27" i="3"/>
  <c r="BJ27" i="3"/>
  <c r="BL26" i="3"/>
  <c r="BJ26" i="3"/>
  <c r="BL25" i="3"/>
  <c r="BJ25" i="3"/>
  <c r="BL24" i="3"/>
  <c r="BJ24" i="3"/>
  <c r="BL23" i="3"/>
  <c r="BJ23" i="3"/>
  <c r="BL22" i="3"/>
  <c r="BJ22" i="3"/>
  <c r="BL21" i="3"/>
  <c r="BJ21" i="3"/>
  <c r="BL20" i="3"/>
  <c r="BJ20" i="3"/>
  <c r="BL19" i="3"/>
  <c r="BJ19" i="3"/>
  <c r="BL14" i="3"/>
  <c r="BJ14" i="3"/>
  <c r="BL12" i="3"/>
  <c r="BJ12" i="3"/>
  <c r="BL11" i="3"/>
  <c r="BJ11" i="3"/>
  <c r="BL10" i="3"/>
  <c r="BJ10" i="3"/>
  <c r="BL9" i="3"/>
  <c r="BJ9" i="3"/>
  <c r="BL8" i="3"/>
  <c r="BJ8" i="3"/>
  <c r="BL7" i="3"/>
  <c r="BJ7" i="3"/>
  <c r="BL6" i="3"/>
  <c r="BJ6" i="3"/>
  <c r="BL5" i="3"/>
  <c r="BJ5" i="3"/>
  <c r="BL4" i="3"/>
  <c r="BJ4" i="3"/>
  <c r="BO1" i="3"/>
  <c r="BN1" i="3"/>
  <c r="BM1" i="3"/>
  <c r="BL1" i="3"/>
  <c r="BK1" i="3"/>
  <c r="BJ1" i="3"/>
  <c r="BI1" i="3"/>
  <c r="BL51" i="3" l="1"/>
  <c r="BS51" i="3"/>
  <c r="BJ51" i="3"/>
  <c r="BQ51" i="3"/>
  <c r="BN95" i="2"/>
  <c r="BU95" i="2"/>
  <c r="Q95" i="2"/>
  <c r="BS94" i="2"/>
  <c r="BS91" i="2"/>
  <c r="L95" i="2"/>
  <c r="O94" i="2"/>
  <c r="O95" i="2" s="1"/>
  <c r="O91" i="2"/>
  <c r="BT95" i="2"/>
  <c r="BL91" i="2"/>
  <c r="BL94" i="2"/>
  <c r="BL95" i="2" s="1"/>
  <c r="V94" i="2"/>
  <c r="V91" i="2"/>
  <c r="AJ94" i="2"/>
  <c r="AJ95" i="2" s="1"/>
  <c r="AJ91" i="2"/>
  <c r="BJ91" i="2"/>
  <c r="BJ94" i="2"/>
  <c r="AQ91" i="2"/>
  <c r="AQ94" i="2"/>
  <c r="AL59" i="2"/>
  <c r="AL56" i="2"/>
  <c r="X59" i="2"/>
  <c r="X56" i="2"/>
  <c r="BE94" i="2"/>
  <c r="AE70" i="2"/>
  <c r="AE69" i="2"/>
  <c r="T94" i="2"/>
  <c r="T91" i="2"/>
  <c r="AI95" i="2"/>
  <c r="BK95" i="2"/>
  <c r="BR95" i="2"/>
  <c r="AL62" i="2"/>
  <c r="AL68" i="2" s="1"/>
  <c r="X62" i="2"/>
  <c r="X68" i="2" s="1"/>
  <c r="AE77" i="2"/>
  <c r="BO67" i="4"/>
  <c r="BO46" i="4"/>
  <c r="BP101" i="3"/>
  <c r="F90" i="2"/>
  <c r="AO90" i="2"/>
  <c r="AA90" i="2"/>
  <c r="AH90" i="2"/>
  <c r="M90" i="2"/>
  <c r="BQ90" i="2"/>
  <c r="BC90" i="2"/>
  <c r="BL17" i="3"/>
  <c r="BQ17" i="3"/>
  <c r="BS17" i="3"/>
  <c r="BJ17" i="3"/>
  <c r="BL62" i="3"/>
  <c r="BQ62" i="3"/>
  <c r="BS62" i="3"/>
  <c r="BJ62" i="3"/>
  <c r="BQ76" i="3"/>
  <c r="BQ77" i="3" s="1"/>
  <c r="BN76" i="3"/>
  <c r="BN77" i="3" s="1"/>
  <c r="BR32" i="3"/>
  <c r="BP32" i="3"/>
  <c r="BO101" i="3"/>
  <c r="BV64" i="3"/>
  <c r="BV65" i="3" s="1"/>
  <c r="BT32" i="3"/>
  <c r="BT101" i="3"/>
  <c r="BK64" i="3"/>
  <c r="BK65" i="3" s="1"/>
  <c r="BV101" i="3"/>
  <c r="BV32" i="3"/>
  <c r="BM64" i="3"/>
  <c r="BM65" i="3" s="1"/>
  <c r="BO64" i="3"/>
  <c r="BO65" i="3" s="1"/>
  <c r="BQ38" i="3"/>
  <c r="BP64" i="3"/>
  <c r="BP65" i="3" s="1"/>
  <c r="BS38" i="3"/>
  <c r="BQ99" i="3"/>
  <c r="BQ101" i="3" s="1"/>
  <c r="BI32" i="3"/>
  <c r="BS99" i="3"/>
  <c r="BS101" i="3" s="1"/>
  <c r="BO32" i="3"/>
  <c r="BI101" i="3"/>
  <c r="BP102" i="3" s="1"/>
  <c r="BK101" i="3"/>
  <c r="BR64" i="3"/>
  <c r="BR102" i="3"/>
  <c r="BT64" i="3"/>
  <c r="BT65" i="3" s="1"/>
  <c r="BL30" i="3"/>
  <c r="BQ30" i="3"/>
  <c r="BS30" i="3"/>
  <c r="BU99" i="3"/>
  <c r="BU101" i="3" s="1"/>
  <c r="BM32" i="3"/>
  <c r="BN99" i="3"/>
  <c r="BN101" i="3" s="1"/>
  <c r="BV85" i="3"/>
  <c r="BV86" i="3" s="1"/>
  <c r="BS76" i="3"/>
  <c r="BS77" i="3" s="1"/>
  <c r="BU76" i="3"/>
  <c r="BU77" i="3" s="1"/>
  <c r="BJ38" i="3"/>
  <c r="BI64" i="3"/>
  <c r="BM101" i="3"/>
  <c r="BL38" i="3"/>
  <c r="BJ76" i="3"/>
  <c r="BJ77" i="3" s="1"/>
  <c r="BJ99" i="3"/>
  <c r="BJ101" i="3" s="1"/>
  <c r="BJ30" i="3"/>
  <c r="BK32" i="3"/>
  <c r="BL76" i="3"/>
  <c r="BL77" i="3" s="1"/>
  <c r="BL99" i="3"/>
  <c r="BL101" i="3" s="1"/>
  <c r="BV46" i="4"/>
  <c r="BV48" i="4"/>
  <c r="BV69" i="4"/>
  <c r="BV67" i="4"/>
  <c r="BO85" i="3"/>
  <c r="BV19" i="2"/>
  <c r="BV20" i="2" s="1"/>
  <c r="BO19" i="2"/>
  <c r="BO20" i="2" s="1"/>
  <c r="BH19" i="2"/>
  <c r="BA19" i="2"/>
  <c r="AY19" i="2"/>
  <c r="AW19" i="2"/>
  <c r="AU19" i="2"/>
  <c r="AT19" i="2"/>
  <c r="BH20" i="2" l="1"/>
  <c r="BV102" i="3"/>
  <c r="AQ95" i="2"/>
  <c r="AU20" i="2"/>
  <c r="BB20" i="2"/>
  <c r="X70" i="2"/>
  <c r="X69" i="2"/>
  <c r="AL70" i="2"/>
  <c r="AL69" i="2"/>
  <c r="BQ94" i="2"/>
  <c r="BQ95" i="2" s="1"/>
  <c r="BQ91" i="2"/>
  <c r="BA20" i="2"/>
  <c r="AA91" i="2"/>
  <c r="AA94" i="2"/>
  <c r="AA95" i="2" s="1"/>
  <c r="AO91" i="2"/>
  <c r="AO94" i="2"/>
  <c r="AO95" i="2" s="1"/>
  <c r="AW20" i="2"/>
  <c r="BD20" i="2"/>
  <c r="V95" i="2"/>
  <c r="AC95" i="2"/>
  <c r="AH94" i="2"/>
  <c r="AH91" i="2"/>
  <c r="AY20" i="2"/>
  <c r="BF20" i="2"/>
  <c r="M94" i="2"/>
  <c r="T95" i="2" s="1"/>
  <c r="M91" i="2"/>
  <c r="F91" i="2"/>
  <c r="F94" i="2"/>
  <c r="F95" i="2" s="1"/>
  <c r="BC94" i="2"/>
  <c r="AE78" i="2"/>
  <c r="AE79" i="2"/>
  <c r="BS95" i="2"/>
  <c r="AE85" i="2"/>
  <c r="AE86" i="2" s="1"/>
  <c r="X77" i="2"/>
  <c r="AL77" i="2"/>
  <c r="BV68" i="4"/>
  <c r="BV47" i="4"/>
  <c r="BV67" i="3"/>
  <c r="BQ64" i="3"/>
  <c r="BQ65" i="3" s="1"/>
  <c r="BR67" i="3"/>
  <c r="BR65" i="3"/>
  <c r="BI67" i="3"/>
  <c r="BM67" i="3"/>
  <c r="BO67" i="3"/>
  <c r="BN64" i="3"/>
  <c r="BN65" i="3" s="1"/>
  <c r="BP67" i="3"/>
  <c r="BK67" i="3"/>
  <c r="BS32" i="3"/>
  <c r="BU102" i="3"/>
  <c r="BU64" i="3"/>
  <c r="BU65" i="3" s="1"/>
  <c r="BT67" i="3"/>
  <c r="BQ32" i="3"/>
  <c r="BS64" i="3"/>
  <c r="BS65" i="3" s="1"/>
  <c r="BL32" i="3"/>
  <c r="BI65" i="3"/>
  <c r="BJ32" i="3"/>
  <c r="BL64" i="3"/>
  <c r="BQ102" i="3"/>
  <c r="BJ64" i="3"/>
  <c r="BT102" i="3"/>
  <c r="BS102" i="3"/>
  <c r="BO86" i="3"/>
  <c r="AZ88" i="1"/>
  <c r="AZ87" i="1"/>
  <c r="BV59" i="1"/>
  <c r="BU59" i="1"/>
  <c r="BT59" i="1"/>
  <c r="BS59" i="1"/>
  <c r="BR59" i="1"/>
  <c r="BQ59" i="1"/>
  <c r="BP59" i="1"/>
  <c r="BO59" i="1"/>
  <c r="BN59" i="1"/>
  <c r="BM59" i="1"/>
  <c r="BL59" i="1"/>
  <c r="BK59" i="1"/>
  <c r="BJ59" i="1"/>
  <c r="BF59" i="1"/>
  <c r="AR59" i="1"/>
  <c r="AP59" i="1"/>
  <c r="AN59" i="1"/>
  <c r="AD59" i="1"/>
  <c r="AB59" i="1"/>
  <c r="Z59" i="1"/>
  <c r="Y59" i="1"/>
  <c r="W59" i="1"/>
  <c r="L59" i="1"/>
  <c r="I59" i="1"/>
  <c r="G59" i="1"/>
  <c r="AO21" i="3"/>
  <c r="BH98" i="4"/>
  <c r="BH59" i="1" s="1"/>
  <c r="BD59" i="1"/>
  <c r="BB59" i="1"/>
  <c r="AY59" i="1"/>
  <c r="AW59" i="1"/>
  <c r="AU59" i="1"/>
  <c r="AT98" i="4"/>
  <c r="AT59" i="1" s="1"/>
  <c r="AM59" i="1"/>
  <c r="AK59" i="1"/>
  <c r="AI59" i="1"/>
  <c r="AG59" i="1"/>
  <c r="AF59" i="1"/>
  <c r="U59" i="1"/>
  <c r="S59" i="1"/>
  <c r="R59" i="1"/>
  <c r="P59" i="1"/>
  <c r="N59" i="1"/>
  <c r="K59" i="1"/>
  <c r="E59" i="1"/>
  <c r="D59" i="1"/>
  <c r="BA98" i="4"/>
  <c r="BA59" i="1" s="1"/>
  <c r="AL79" i="2" l="1"/>
  <c r="AL78" i="2"/>
  <c r="AH95" i="2"/>
  <c r="X79" i="2"/>
  <c r="X78" i="2"/>
  <c r="M95" i="2"/>
  <c r="BJ95" i="2"/>
  <c r="AE90" i="2"/>
  <c r="AL85" i="2"/>
  <c r="AL86" i="2" s="1"/>
  <c r="X85" i="2"/>
  <c r="X86" i="2" s="1"/>
  <c r="BQ67" i="3"/>
  <c r="BU67" i="3"/>
  <c r="BN67" i="3"/>
  <c r="BL67" i="3"/>
  <c r="BL65" i="3"/>
  <c r="BS67" i="3"/>
  <c r="BJ67" i="3"/>
  <c r="BJ65" i="3"/>
  <c r="AX74" i="3"/>
  <c r="AV74" i="3"/>
  <c r="AX70" i="3"/>
  <c r="AV70" i="3"/>
  <c r="AQ74" i="3"/>
  <c r="AO74" i="3"/>
  <c r="BG83" i="3"/>
  <c r="AS83" i="3"/>
  <c r="AQ83" i="3"/>
  <c r="AO83" i="3"/>
  <c r="BE83" i="3"/>
  <c r="BC83" i="3"/>
  <c r="AO7" i="3"/>
  <c r="AQ7" i="3"/>
  <c r="AZ83" i="3"/>
  <c r="AX83" i="3"/>
  <c r="AV83" i="3"/>
  <c r="AV7" i="3"/>
  <c r="AX7" i="3"/>
  <c r="AZ7" i="3"/>
  <c r="AE94" i="2" l="1"/>
  <c r="AE91" i="2"/>
  <c r="AL90" i="2"/>
  <c r="X90" i="2"/>
  <c r="BC41" i="3"/>
  <c r="BE41" i="3"/>
  <c r="BC11" i="3"/>
  <c r="BE11" i="3"/>
  <c r="AQ14" i="3"/>
  <c r="AO14" i="3"/>
  <c r="AJ14" i="3"/>
  <c r="AH14" i="3"/>
  <c r="AC14" i="3"/>
  <c r="AA14" i="3"/>
  <c r="V14" i="3"/>
  <c r="T14" i="3"/>
  <c r="X94" i="2" l="1"/>
  <c r="X95" i="2" s="1"/>
  <c r="X91" i="2"/>
  <c r="AL91" i="2"/>
  <c r="AL94" i="2"/>
  <c r="AL95" i="2" s="1"/>
  <c r="AS74" i="3"/>
  <c r="AL74" i="3"/>
  <c r="AJ74" i="3"/>
  <c r="AH74" i="3"/>
  <c r="AE74" i="3"/>
  <c r="AC74" i="3"/>
  <c r="AA74" i="3"/>
  <c r="X74" i="3"/>
  <c r="V74" i="3"/>
  <c r="T74" i="3"/>
  <c r="AS71" i="3"/>
  <c r="AQ71" i="3"/>
  <c r="AO71" i="3"/>
  <c r="AL71" i="3"/>
  <c r="AJ71" i="3"/>
  <c r="AH71" i="3"/>
  <c r="AE71" i="3"/>
  <c r="AC71" i="3"/>
  <c r="AA71" i="3"/>
  <c r="X71" i="3"/>
  <c r="V71" i="3"/>
  <c r="T71" i="3"/>
  <c r="AQ61" i="3"/>
  <c r="AO61" i="3"/>
  <c r="AJ61" i="3"/>
  <c r="AH61" i="3"/>
  <c r="AC61" i="3"/>
  <c r="AA61" i="3"/>
  <c r="V61" i="3"/>
  <c r="T61" i="3"/>
  <c r="AQ58" i="3"/>
  <c r="AO58" i="3"/>
  <c r="AJ58" i="3"/>
  <c r="AH58" i="3"/>
  <c r="AC58" i="3"/>
  <c r="AA58" i="3"/>
  <c r="V58" i="3"/>
  <c r="T58" i="3"/>
  <c r="AQ57" i="3"/>
  <c r="AO57" i="3"/>
  <c r="AJ57" i="3"/>
  <c r="AH57" i="3"/>
  <c r="AC57" i="3"/>
  <c r="AA57" i="3"/>
  <c r="V57" i="3"/>
  <c r="T57" i="3"/>
  <c r="AQ48" i="3"/>
  <c r="AO48" i="3"/>
  <c r="AJ48" i="3"/>
  <c r="AH48" i="3"/>
  <c r="AQ43" i="3"/>
  <c r="AO43" i="3"/>
  <c r="AJ43" i="3"/>
  <c r="AH43" i="3"/>
  <c r="AQ12" i="3"/>
  <c r="AO12" i="3"/>
  <c r="AJ12" i="3"/>
  <c r="AH12" i="3"/>
  <c r="AC12" i="3"/>
  <c r="AA12" i="3"/>
  <c r="V12" i="3"/>
  <c r="T12" i="3"/>
  <c r="AQ11" i="3"/>
  <c r="AO11" i="3"/>
  <c r="AJ11" i="3"/>
  <c r="AH11" i="3"/>
  <c r="AC11" i="3"/>
  <c r="AA11" i="3"/>
  <c r="V11" i="3"/>
  <c r="T11" i="3"/>
  <c r="AJ9" i="3"/>
  <c r="AH9" i="3"/>
  <c r="AC9" i="3"/>
  <c r="AA9" i="3"/>
  <c r="V9" i="3"/>
  <c r="T9" i="3"/>
  <c r="AQ29" i="3"/>
  <c r="AO29" i="3"/>
  <c r="AJ29" i="3"/>
  <c r="AH29" i="3"/>
  <c r="AC29" i="3"/>
  <c r="AA29" i="3"/>
  <c r="V29" i="3"/>
  <c r="T29" i="3"/>
  <c r="AQ23" i="3"/>
  <c r="AO23" i="3"/>
  <c r="AJ23" i="3"/>
  <c r="AH23" i="3"/>
  <c r="AC23" i="3"/>
  <c r="AA23" i="3"/>
  <c r="V23" i="3"/>
  <c r="T23" i="3"/>
  <c r="AQ22" i="3"/>
  <c r="AO22" i="3"/>
  <c r="AJ22" i="3"/>
  <c r="AH22" i="3"/>
  <c r="AC22" i="3"/>
  <c r="AA22" i="3"/>
  <c r="V22" i="3"/>
  <c r="T22" i="3"/>
  <c r="AE95" i="2" l="1"/>
  <c r="AK70" i="1"/>
  <c r="AI70" i="1"/>
  <c r="AG70" i="1"/>
  <c r="AK69" i="1"/>
  <c r="AI69" i="1"/>
  <c r="AG69" i="1"/>
  <c r="AK68" i="1"/>
  <c r="AI68" i="1"/>
  <c r="AG68" i="1"/>
  <c r="AK67" i="1"/>
  <c r="AI67" i="1"/>
  <c r="AG67" i="1"/>
  <c r="AK66" i="1"/>
  <c r="AI66" i="1"/>
  <c r="AG66" i="1"/>
  <c r="AK65" i="1"/>
  <c r="AI65" i="1"/>
  <c r="AG65" i="1"/>
  <c r="AK64" i="1"/>
  <c r="AI64" i="1"/>
  <c r="AG64" i="1"/>
  <c r="AK63" i="1"/>
  <c r="AI63" i="1"/>
  <c r="AG63" i="1"/>
  <c r="AK62" i="1"/>
  <c r="AI62" i="1"/>
  <c r="AG62" i="1"/>
  <c r="AL60" i="1"/>
  <c r="AK60" i="1"/>
  <c r="AJ60" i="1"/>
  <c r="AI60" i="1"/>
  <c r="AH60" i="1"/>
  <c r="AG60" i="1"/>
  <c r="AD80" i="3"/>
  <c r="AB80" i="3"/>
  <c r="Z80" i="3"/>
  <c r="W80" i="3"/>
  <c r="U80" i="3"/>
  <c r="S80" i="3"/>
  <c r="P80" i="3"/>
  <c r="N80" i="3"/>
  <c r="L80" i="3"/>
  <c r="I80" i="3"/>
  <c r="I82" i="3" s="1"/>
  <c r="G80" i="3"/>
  <c r="E80" i="3"/>
  <c r="BN80" i="3" l="1"/>
  <c r="BT82" i="3" s="1"/>
  <c r="BT85" i="3" s="1"/>
  <c r="BU80" i="3"/>
  <c r="BJ80" i="3"/>
  <c r="BL80" i="3"/>
  <c r="BQ80" i="3"/>
  <c r="BS80" i="3"/>
  <c r="BU82" i="3" s="1"/>
  <c r="BU85" i="3" s="1"/>
  <c r="AX19" i="2"/>
  <c r="AV19" i="2"/>
  <c r="AZ19" i="2"/>
  <c r="AZ20" i="2" s="1"/>
  <c r="E82" i="3"/>
  <c r="BQ82" i="3" l="1"/>
  <c r="BQ85" i="3" s="1"/>
  <c r="BQ86" i="3" s="1"/>
  <c r="BP82" i="3"/>
  <c r="BP85" i="3" s="1"/>
  <c r="BR82" i="3"/>
  <c r="BR85" i="3" s="1"/>
  <c r="BN82" i="3"/>
  <c r="BN85" i="3" s="1"/>
  <c r="BN86" i="3" s="1"/>
  <c r="AV20" i="2"/>
  <c r="BC20" i="2"/>
  <c r="AX20" i="2"/>
  <c r="BE20" i="2"/>
  <c r="BS82" i="3"/>
  <c r="BS85" i="3" s="1"/>
  <c r="BS86" i="3" s="1"/>
  <c r="BR86" i="3"/>
  <c r="BP86" i="3"/>
  <c r="BT86" i="3"/>
  <c r="BU86" i="3"/>
  <c r="AZ41" i="3"/>
  <c r="AT99" i="4"/>
  <c r="BA99" i="4"/>
  <c r="BH99" i="4"/>
  <c r="AT101" i="4"/>
  <c r="AT109" i="4" s="1"/>
  <c r="BA101" i="4"/>
  <c r="BA109" i="4" s="1"/>
  <c r="BH101" i="4"/>
  <c r="BH109" i="4" s="1"/>
  <c r="AT102" i="4"/>
  <c r="BA102" i="4"/>
  <c r="BH102" i="4"/>
  <c r="AT103" i="4"/>
  <c r="BA103" i="4"/>
  <c r="BH103" i="4"/>
  <c r="AZ11" i="3" l="1"/>
  <c r="F26" i="15" l="1"/>
  <c r="F16" i="15" l="1"/>
  <c r="F19" i="15" s="1"/>
  <c r="F25" i="15"/>
  <c r="F24" i="15"/>
  <c r="F13" i="15"/>
  <c r="F17" i="15"/>
  <c r="F10" i="15"/>
  <c r="F8" i="15"/>
  <c r="F18" i="15" s="1"/>
  <c r="U7" i="15"/>
  <c r="U8" i="15" s="1"/>
  <c r="U9" i="15" s="1"/>
  <c r="U10" i="15" s="1"/>
  <c r="U11" i="15" s="1"/>
  <c r="U12" i="15" s="1"/>
  <c r="U13" i="15" s="1"/>
  <c r="U14" i="15" s="1"/>
  <c r="U15" i="15" s="1"/>
  <c r="U16" i="15" s="1"/>
  <c r="U17" i="15" s="1"/>
  <c r="U18" i="15" s="1"/>
  <c r="U19" i="15" s="1"/>
  <c r="U20" i="15" s="1"/>
  <c r="P7" i="15"/>
  <c r="P8" i="15" s="1"/>
  <c r="P9" i="15" s="1"/>
  <c r="P10" i="15" s="1"/>
  <c r="P11" i="15" s="1"/>
  <c r="P12" i="15" s="1"/>
  <c r="P13" i="15" s="1"/>
  <c r="P14" i="15" s="1"/>
  <c r="P15" i="15" s="1"/>
  <c r="P16" i="15" s="1"/>
  <c r="P17" i="15" s="1"/>
  <c r="P18" i="15" s="1"/>
  <c r="P19" i="15" s="1"/>
  <c r="P20" i="15" s="1"/>
  <c r="F20" i="15" l="1"/>
  <c r="AH41" i="3" l="1"/>
  <c r="AJ41" i="3"/>
  <c r="AF51" i="2"/>
  <c r="AM51" i="2"/>
  <c r="AX1" i="2"/>
  <c r="AM53" i="2" l="1"/>
  <c r="AX115" i="2"/>
  <c r="AX104" i="2"/>
  <c r="AQ41" i="3"/>
  <c r="AO41" i="3"/>
  <c r="AX41" i="3"/>
  <c r="AX11" i="3"/>
  <c r="AV41" i="3"/>
  <c r="AV11" i="3"/>
  <c r="BI59" i="1"/>
  <c r="AS59" i="1"/>
  <c r="AQ59" i="1"/>
  <c r="AO59" i="1"/>
  <c r="AM27" i="2" l="1"/>
  <c r="BT79" i="3"/>
  <c r="BK79" i="3"/>
  <c r="AA55" i="3"/>
  <c r="AC55" i="3"/>
  <c r="AH55" i="3"/>
  <c r="AJ55" i="3"/>
  <c r="AO55" i="3"/>
  <c r="AQ55" i="3"/>
  <c r="AA56" i="3"/>
  <c r="AC56" i="3"/>
  <c r="AH56" i="3"/>
  <c r="AJ56" i="3"/>
  <c r="AO56" i="3"/>
  <c r="AQ56" i="3"/>
  <c r="F21" i="15"/>
  <c r="BI79" i="3" l="1"/>
  <c r="BM79" i="3"/>
  <c r="BP79" i="3"/>
  <c r="F22" i="15"/>
  <c r="F27" i="15" s="1"/>
  <c r="L8" i="15"/>
  <c r="L9" i="15" s="1"/>
  <c r="BH64" i="4"/>
  <c r="BF100" i="3"/>
  <c r="BF99" i="3"/>
  <c r="BF80" i="3"/>
  <c r="BR79" i="3" l="1"/>
  <c r="L13" i="15"/>
  <c r="F30" i="15"/>
  <c r="BF101" i="3"/>
  <c r="L13" i="13"/>
  <c r="L12" i="13"/>
  <c r="L11" i="13"/>
  <c r="H13" i="13"/>
  <c r="H12" i="13"/>
  <c r="H11" i="13"/>
  <c r="D13" i="13"/>
  <c r="D12" i="13"/>
  <c r="D11" i="13"/>
  <c r="BM102" i="3" l="1"/>
  <c r="BU79" i="3"/>
  <c r="BJ79" i="3"/>
  <c r="BQ79" i="3"/>
  <c r="L16" i="15"/>
  <c r="L19" i="15" s="1"/>
  <c r="L17" i="15"/>
  <c r="D44" i="13"/>
  <c r="D45" i="13" s="1"/>
  <c r="F42" i="13"/>
  <c r="G42" i="13" s="1"/>
  <c r="BV215" i="11"/>
  <c r="BU215" i="11"/>
  <c r="BT215" i="11"/>
  <c r="BS215" i="11"/>
  <c r="BR215" i="11"/>
  <c r="BQ215" i="11"/>
  <c r="BP215" i="11"/>
  <c r="BV213" i="11"/>
  <c r="BU213" i="11"/>
  <c r="BT213" i="11"/>
  <c r="BS213" i="11"/>
  <c r="BR213" i="11"/>
  <c r="BQ213" i="11"/>
  <c r="BP213" i="11"/>
  <c r="BR23" i="11"/>
  <c r="BR201" i="11"/>
  <c r="BT201" i="11" s="1"/>
  <c r="BR200" i="11"/>
  <c r="BT200" i="11" s="1"/>
  <c r="BV200" i="11" s="1"/>
  <c r="BR199" i="11"/>
  <c r="BT199" i="11" s="1"/>
  <c r="BV199" i="11" s="1"/>
  <c r="BR198" i="11"/>
  <c r="BR187" i="11"/>
  <c r="BR188" i="11" s="1"/>
  <c r="BV170" i="11"/>
  <c r="BV179" i="11" s="1"/>
  <c r="BU170" i="11"/>
  <c r="BU179" i="11" s="1"/>
  <c r="BS170" i="11"/>
  <c r="BS179" i="11" s="1"/>
  <c r="BQ170" i="11"/>
  <c r="BQ179" i="11" s="1"/>
  <c r="BP170" i="11"/>
  <c r="BP179" i="11" s="1"/>
  <c r="BV166" i="11"/>
  <c r="BU166" i="11"/>
  <c r="BU177" i="11" s="1"/>
  <c r="BS166" i="11"/>
  <c r="BS177" i="11" s="1"/>
  <c r="BQ166" i="11"/>
  <c r="BQ177" i="11" s="1"/>
  <c r="BP166" i="11"/>
  <c r="BP177" i="11" s="1"/>
  <c r="BV162" i="11"/>
  <c r="BV175" i="11" s="1"/>
  <c r="BU162" i="11"/>
  <c r="BU175" i="11" s="1"/>
  <c r="BS162" i="11"/>
  <c r="BS175" i="11" s="1"/>
  <c r="BQ162" i="11"/>
  <c r="BQ175" i="11" s="1"/>
  <c r="BP162" i="11"/>
  <c r="BP175" i="11" s="1"/>
  <c r="BV27" i="11"/>
  <c r="BV28" i="11" s="1"/>
  <c r="BU27" i="11"/>
  <c r="BS27" i="11"/>
  <c r="BQ27" i="11"/>
  <c r="BP27" i="11"/>
  <c r="BV9" i="11"/>
  <c r="BU9" i="11"/>
  <c r="BU206" i="11" s="1"/>
  <c r="BT9" i="11"/>
  <c r="BT206" i="11" s="1"/>
  <c r="BS9" i="11"/>
  <c r="BS206" i="11" s="1"/>
  <c r="BR9" i="11"/>
  <c r="BR191" i="11" s="1"/>
  <c r="BQ9" i="11"/>
  <c r="BQ191" i="11" s="1"/>
  <c r="BP9" i="11"/>
  <c r="BP191" i="11" s="1"/>
  <c r="BO215" i="11"/>
  <c r="BN215" i="11"/>
  <c r="BO213" i="11"/>
  <c r="BN213" i="11"/>
  <c r="BO170" i="11"/>
  <c r="BO179" i="11" s="1"/>
  <c r="BN170" i="11"/>
  <c r="BN179" i="11" s="1"/>
  <c r="BO166" i="11"/>
  <c r="BN166" i="11"/>
  <c r="BN177" i="11" s="1"/>
  <c r="BO162" i="11"/>
  <c r="BO175" i="11" s="1"/>
  <c r="BN162" i="11"/>
  <c r="BN175" i="11" s="1"/>
  <c r="BO27" i="11"/>
  <c r="BO28" i="11" s="1"/>
  <c r="BN27" i="11"/>
  <c r="BO9" i="11"/>
  <c r="BO191" i="11" s="1"/>
  <c r="BN9" i="11"/>
  <c r="BN191" i="11" s="1"/>
  <c r="BU28" i="11" l="1"/>
  <c r="BR27" i="11"/>
  <c r="BT28" i="11"/>
  <c r="BS28" i="11"/>
  <c r="BT23" i="11"/>
  <c r="BN79" i="3"/>
  <c r="BL79" i="3"/>
  <c r="BS186" i="11"/>
  <c r="BU186" i="11"/>
  <c r="BS59" i="11"/>
  <c r="BT186" i="11"/>
  <c r="BT59" i="11"/>
  <c r="BU59" i="11"/>
  <c r="L20" i="15"/>
  <c r="BS191" i="11"/>
  <c r="BT191" i="11"/>
  <c r="BU191" i="11"/>
  <c r="BP59" i="11"/>
  <c r="BO186" i="11"/>
  <c r="BQ59" i="11"/>
  <c r="BR59" i="11"/>
  <c r="E41" i="13"/>
  <c r="C43" i="13"/>
  <c r="C44" i="13"/>
  <c r="F41" i="13"/>
  <c r="H42" i="13"/>
  <c r="G41" i="13"/>
  <c r="D46" i="13"/>
  <c r="C45" i="13"/>
  <c r="BP159" i="11"/>
  <c r="BQ159" i="11"/>
  <c r="BP206" i="11"/>
  <c r="BQ206" i="11"/>
  <c r="BV206" i="11"/>
  <c r="BV159" i="11"/>
  <c r="BV186" i="11"/>
  <c r="BV59" i="11"/>
  <c r="BV191" i="11"/>
  <c r="BV23" i="11"/>
  <c r="BV24" i="11" s="1"/>
  <c r="BT187" i="11"/>
  <c r="BT188" i="11" s="1"/>
  <c r="BR159" i="11"/>
  <c r="BR206" i="11"/>
  <c r="BS159" i="11"/>
  <c r="BT159" i="11"/>
  <c r="BU159" i="11"/>
  <c r="BP186" i="11"/>
  <c r="BT198" i="11"/>
  <c r="BQ186" i="11"/>
  <c r="BR186" i="11"/>
  <c r="BN159" i="11"/>
  <c r="BN206" i="11"/>
  <c r="BO206" i="11"/>
  <c r="BO159" i="11"/>
  <c r="BN186" i="11"/>
  <c r="BN59" i="11"/>
  <c r="BO59" i="11"/>
  <c r="BI213" i="11"/>
  <c r="BJ213" i="11"/>
  <c r="BK213" i="11"/>
  <c r="BL213" i="11"/>
  <c r="BM213" i="11"/>
  <c r="D29" i="13"/>
  <c r="D30" i="13" s="1"/>
  <c r="F27" i="13"/>
  <c r="G27" i="13" s="1"/>
  <c r="BR81" i="3" l="1"/>
  <c r="BR92" i="3" s="1"/>
  <c r="BN81" i="3"/>
  <c r="BN90" i="3" s="1"/>
  <c r="BS79" i="3"/>
  <c r="BR90" i="3"/>
  <c r="BR89" i="3"/>
  <c r="BR88" i="3"/>
  <c r="BR91" i="3"/>
  <c r="BT81" i="3"/>
  <c r="BP81" i="3"/>
  <c r="C46" i="13"/>
  <c r="D47" i="13"/>
  <c r="I42" i="13"/>
  <c r="H41" i="13"/>
  <c r="C28" i="13"/>
  <c r="C29" i="13"/>
  <c r="C30" i="13"/>
  <c r="BT27" i="11"/>
  <c r="BV198" i="11"/>
  <c r="H27" i="13"/>
  <c r="I27" i="13" s="1"/>
  <c r="D31" i="13"/>
  <c r="C31" i="13" s="1"/>
  <c r="BV74" i="2"/>
  <c r="BV75" i="2" s="1"/>
  <c r="BV66" i="2"/>
  <c r="BV51" i="2"/>
  <c r="BV1" i="2"/>
  <c r="BO74" i="2"/>
  <c r="BO75" i="2" s="1"/>
  <c r="BO66" i="2"/>
  <c r="BO51" i="2"/>
  <c r="BO24" i="2"/>
  <c r="BO37" i="2" s="1"/>
  <c r="BO1" i="2"/>
  <c r="BV148" i="1"/>
  <c r="BU148" i="1"/>
  <c r="BT148" i="1"/>
  <c r="BS148" i="1"/>
  <c r="BR148" i="1"/>
  <c r="BQ148" i="1"/>
  <c r="BP148" i="1"/>
  <c r="BV146" i="1"/>
  <c r="BU146" i="1"/>
  <c r="BT146" i="1"/>
  <c r="BS146" i="1"/>
  <c r="BR146" i="1"/>
  <c r="BQ146" i="1"/>
  <c r="BP146" i="1"/>
  <c r="BV145" i="1"/>
  <c r="BU145" i="1"/>
  <c r="BT145" i="1"/>
  <c r="BS145" i="1"/>
  <c r="BR145" i="1"/>
  <c r="BQ145" i="1"/>
  <c r="BP145" i="1"/>
  <c r="BV144" i="1"/>
  <c r="BU144" i="1"/>
  <c r="BT144" i="1"/>
  <c r="BS144" i="1"/>
  <c r="BR144" i="1"/>
  <c r="BQ144" i="1"/>
  <c r="BP144" i="1"/>
  <c r="BV143" i="1"/>
  <c r="BU143" i="1"/>
  <c r="BT143" i="1"/>
  <c r="BS143" i="1"/>
  <c r="BR143" i="1"/>
  <c r="BQ143" i="1"/>
  <c r="BP143" i="1"/>
  <c r="BV142" i="1"/>
  <c r="BU142" i="1"/>
  <c r="BT142" i="1"/>
  <c r="BS142" i="1"/>
  <c r="BR142" i="1"/>
  <c r="BQ142" i="1"/>
  <c r="BP142" i="1"/>
  <c r="BV138" i="1"/>
  <c r="BU138" i="1"/>
  <c r="BT138" i="1"/>
  <c r="BS138" i="1"/>
  <c r="BR138" i="1"/>
  <c r="BQ138" i="1"/>
  <c r="BP138" i="1"/>
  <c r="BV137" i="1"/>
  <c r="BU137" i="1"/>
  <c r="BT137" i="1"/>
  <c r="BS137" i="1"/>
  <c r="BR137" i="1"/>
  <c r="BQ137" i="1"/>
  <c r="BP137" i="1"/>
  <c r="BV136" i="1"/>
  <c r="BU136" i="1"/>
  <c r="BT136" i="1"/>
  <c r="BS136" i="1"/>
  <c r="BR136" i="1"/>
  <c r="BQ136" i="1"/>
  <c r="BP136" i="1"/>
  <c r="BV135" i="1"/>
  <c r="BU135" i="1"/>
  <c r="BT135" i="1"/>
  <c r="BS135" i="1"/>
  <c r="BR135" i="1"/>
  <c r="BQ135" i="1"/>
  <c r="BP135" i="1"/>
  <c r="BV134" i="1"/>
  <c r="BU134" i="1"/>
  <c r="BT134" i="1"/>
  <c r="BS134" i="1"/>
  <c r="BR134" i="1"/>
  <c r="BQ134" i="1"/>
  <c r="BP134" i="1"/>
  <c r="BV133" i="1"/>
  <c r="BU133" i="1"/>
  <c r="BT133" i="1"/>
  <c r="BS133" i="1"/>
  <c r="BR133" i="1"/>
  <c r="BQ133" i="1"/>
  <c r="BP133" i="1"/>
  <c r="BV123" i="1"/>
  <c r="BU123" i="1"/>
  <c r="BT123" i="1"/>
  <c r="BS123" i="1"/>
  <c r="BR123" i="1"/>
  <c r="BQ123" i="1"/>
  <c r="BP123" i="1"/>
  <c r="BV119" i="1"/>
  <c r="BU119" i="1"/>
  <c r="BT119" i="1"/>
  <c r="BS119" i="1"/>
  <c r="BR119" i="1"/>
  <c r="BQ119" i="1"/>
  <c r="BP119" i="1"/>
  <c r="BV115" i="1"/>
  <c r="BU115" i="1"/>
  <c r="BT115" i="1"/>
  <c r="BS115" i="1"/>
  <c r="BR115" i="1"/>
  <c r="BQ115" i="1"/>
  <c r="BP115" i="1"/>
  <c r="BV113" i="1"/>
  <c r="BU113" i="1"/>
  <c r="BT113" i="1"/>
  <c r="BS113" i="1"/>
  <c r="BR113" i="1"/>
  <c r="BQ113" i="1"/>
  <c r="BP113" i="1"/>
  <c r="BV105" i="1"/>
  <c r="BU105" i="1"/>
  <c r="BT105" i="1"/>
  <c r="BS105" i="1"/>
  <c r="BR105" i="1"/>
  <c r="BQ105" i="1"/>
  <c r="BP105" i="1"/>
  <c r="BV104" i="1"/>
  <c r="BU104" i="1"/>
  <c r="BT104" i="1"/>
  <c r="BS104" i="1"/>
  <c r="BR104" i="1"/>
  <c r="BQ104" i="1"/>
  <c r="BP104" i="1"/>
  <c r="BV102" i="1"/>
  <c r="BU102" i="1"/>
  <c r="BT102" i="1"/>
  <c r="BS102" i="1"/>
  <c r="BR102" i="1"/>
  <c r="BQ102" i="1"/>
  <c r="BP102" i="1"/>
  <c r="BV101" i="1"/>
  <c r="BU101" i="1"/>
  <c r="BT101" i="1"/>
  <c r="BS101" i="1"/>
  <c r="BR101" i="1"/>
  <c r="BQ101" i="1"/>
  <c r="BP101" i="1"/>
  <c r="BV100" i="1"/>
  <c r="BU100" i="1"/>
  <c r="BT100" i="1"/>
  <c r="BS100" i="1"/>
  <c r="BR100" i="1"/>
  <c r="BQ100" i="1"/>
  <c r="BP100" i="1"/>
  <c r="BV99" i="1"/>
  <c r="BU99" i="1"/>
  <c r="BT99" i="1"/>
  <c r="BS99" i="1"/>
  <c r="BR99" i="1"/>
  <c r="BQ99" i="1"/>
  <c r="BP99" i="1"/>
  <c r="BV98" i="1"/>
  <c r="BU98" i="1"/>
  <c r="BT98" i="1"/>
  <c r="BS98" i="1"/>
  <c r="BR98" i="1"/>
  <c r="BQ98" i="1"/>
  <c r="BP98" i="1"/>
  <c r="BV96" i="1"/>
  <c r="BU96" i="1"/>
  <c r="BT96" i="1"/>
  <c r="BS96" i="1"/>
  <c r="BR96" i="1"/>
  <c r="BQ96" i="1"/>
  <c r="BP96" i="1"/>
  <c r="BV95" i="1"/>
  <c r="BU95" i="1"/>
  <c r="BT95" i="1"/>
  <c r="BS95" i="1"/>
  <c r="BR95" i="1"/>
  <c r="BQ95" i="1"/>
  <c r="BP95" i="1"/>
  <c r="BV94" i="1"/>
  <c r="BU94" i="1"/>
  <c r="BT94" i="1"/>
  <c r="BS94" i="1"/>
  <c r="BR94" i="1"/>
  <c r="BQ94" i="1"/>
  <c r="BP94" i="1"/>
  <c r="BV93" i="1"/>
  <c r="BU93" i="1"/>
  <c r="BT93" i="1"/>
  <c r="BS93" i="1"/>
  <c r="BR93" i="1"/>
  <c r="BQ93" i="1"/>
  <c r="BP93" i="1"/>
  <c r="BV92" i="1"/>
  <c r="BU92" i="1"/>
  <c r="BT92" i="1"/>
  <c r="BS92" i="1"/>
  <c r="BR92" i="1"/>
  <c r="BQ92" i="1"/>
  <c r="BP92" i="1"/>
  <c r="BV88" i="1"/>
  <c r="BU88" i="1"/>
  <c r="BT88" i="1"/>
  <c r="BS88" i="1"/>
  <c r="BR88" i="1"/>
  <c r="BQ88" i="1"/>
  <c r="BP88" i="1"/>
  <c r="BV87" i="1"/>
  <c r="BU87" i="1"/>
  <c r="BT87" i="1"/>
  <c r="BS87" i="1"/>
  <c r="BR87" i="1"/>
  <c r="BQ87" i="1"/>
  <c r="BP87" i="1"/>
  <c r="BV86" i="1"/>
  <c r="BU86" i="1"/>
  <c r="BT86" i="1"/>
  <c r="BS86" i="1"/>
  <c r="BR86" i="1"/>
  <c r="BQ86" i="1"/>
  <c r="BP86" i="1"/>
  <c r="BV85" i="1"/>
  <c r="BU85" i="1"/>
  <c r="BT85" i="1"/>
  <c r="BS85" i="1"/>
  <c r="BR85" i="1"/>
  <c r="BQ85" i="1"/>
  <c r="BP85" i="1"/>
  <c r="BV84" i="1"/>
  <c r="BU84" i="1"/>
  <c r="BT84" i="1"/>
  <c r="BS84" i="1"/>
  <c r="BR84" i="1"/>
  <c r="BQ84" i="1"/>
  <c r="BP84" i="1"/>
  <c r="BV83" i="1"/>
  <c r="BU83" i="1"/>
  <c r="BT83" i="1"/>
  <c r="BS83" i="1"/>
  <c r="BR83" i="1"/>
  <c r="BQ83" i="1"/>
  <c r="BP83" i="1"/>
  <c r="BV81" i="1"/>
  <c r="BU81" i="1"/>
  <c r="BT81" i="1"/>
  <c r="BS81" i="1"/>
  <c r="BR81" i="1"/>
  <c r="BQ81" i="1"/>
  <c r="BP81" i="1"/>
  <c r="BV80" i="1"/>
  <c r="BU80" i="1"/>
  <c r="BT80" i="1"/>
  <c r="BS80" i="1"/>
  <c r="BR80" i="1"/>
  <c r="BQ80" i="1"/>
  <c r="BP80" i="1"/>
  <c r="BV79" i="1"/>
  <c r="BU79" i="1"/>
  <c r="BT79" i="1"/>
  <c r="BS79" i="1"/>
  <c r="BR79" i="1"/>
  <c r="BQ79" i="1"/>
  <c r="BP79" i="1"/>
  <c r="BV78" i="1"/>
  <c r="BU78" i="1"/>
  <c r="BT78" i="1"/>
  <c r="BS78" i="1"/>
  <c r="BR78" i="1"/>
  <c r="BQ78" i="1"/>
  <c r="BP78" i="1"/>
  <c r="BV77" i="1"/>
  <c r="BU77" i="1"/>
  <c r="BT77" i="1"/>
  <c r="BS77" i="1"/>
  <c r="BR77" i="1"/>
  <c r="BQ77" i="1"/>
  <c r="BP77" i="1"/>
  <c r="BV76" i="1"/>
  <c r="BU76" i="1"/>
  <c r="BT76" i="1"/>
  <c r="BS76" i="1"/>
  <c r="BR76" i="1"/>
  <c r="BQ76" i="1"/>
  <c r="BP76" i="1"/>
  <c r="BV70" i="1"/>
  <c r="BU70" i="1"/>
  <c r="BT70" i="1"/>
  <c r="BS70" i="1"/>
  <c r="BR70" i="1"/>
  <c r="BQ70" i="1"/>
  <c r="BP70" i="1"/>
  <c r="BV69" i="1"/>
  <c r="BU69" i="1"/>
  <c r="BT69" i="1"/>
  <c r="BS69" i="1"/>
  <c r="BR69" i="1"/>
  <c r="BQ69" i="1"/>
  <c r="BP69" i="1"/>
  <c r="BV68" i="1"/>
  <c r="BU68" i="1"/>
  <c r="BT68" i="1"/>
  <c r="BS68" i="1"/>
  <c r="BR68" i="1"/>
  <c r="BQ68" i="1"/>
  <c r="BP68" i="1"/>
  <c r="BV67" i="1"/>
  <c r="BU67" i="1"/>
  <c r="BT67" i="1"/>
  <c r="BS67" i="1"/>
  <c r="BR67" i="1"/>
  <c r="BQ67" i="1"/>
  <c r="BP67" i="1"/>
  <c r="BV66" i="1"/>
  <c r="BU66" i="1"/>
  <c r="BT66" i="1"/>
  <c r="BS66" i="1"/>
  <c r="BR66" i="1"/>
  <c r="BQ66" i="1"/>
  <c r="BP66" i="1"/>
  <c r="BV65" i="1"/>
  <c r="BU65" i="1"/>
  <c r="BT65" i="1"/>
  <c r="BS65" i="1"/>
  <c r="BR65" i="1"/>
  <c r="BQ65" i="1"/>
  <c r="BP65" i="1"/>
  <c r="BV64" i="1"/>
  <c r="BU64" i="1"/>
  <c r="BT64" i="1"/>
  <c r="BS64" i="1"/>
  <c r="BR64" i="1"/>
  <c r="BQ64" i="1"/>
  <c r="BP64" i="1"/>
  <c r="BV63" i="1"/>
  <c r="BU63" i="1"/>
  <c r="BT63" i="1"/>
  <c r="BS63" i="1"/>
  <c r="BR63" i="1"/>
  <c r="BQ63" i="1"/>
  <c r="BP63" i="1"/>
  <c r="BV62" i="1"/>
  <c r="BU62" i="1"/>
  <c r="BT62" i="1"/>
  <c r="BS62" i="1"/>
  <c r="BR62" i="1"/>
  <c r="BQ62" i="1"/>
  <c r="BP62" i="1"/>
  <c r="BV60" i="1"/>
  <c r="BU60" i="1"/>
  <c r="BT60" i="1"/>
  <c r="BS60" i="1"/>
  <c r="BR60" i="1"/>
  <c r="BQ60" i="1"/>
  <c r="BP60" i="1"/>
  <c r="BV57" i="1"/>
  <c r="BU57" i="1"/>
  <c r="BT57" i="1"/>
  <c r="BS57" i="1"/>
  <c r="BR57" i="1"/>
  <c r="BQ57" i="1"/>
  <c r="BP57" i="1"/>
  <c r="BV54" i="1"/>
  <c r="BU54" i="1"/>
  <c r="BT54" i="1"/>
  <c r="BS54" i="1"/>
  <c r="BR54" i="1"/>
  <c r="BQ54" i="1"/>
  <c r="BP54" i="1"/>
  <c r="BV48" i="1"/>
  <c r="BU48" i="1"/>
  <c r="BT48" i="1"/>
  <c r="BS48" i="1"/>
  <c r="BR48" i="1"/>
  <c r="BQ48" i="1"/>
  <c r="BP48" i="1"/>
  <c r="BV46" i="1"/>
  <c r="BU46" i="1"/>
  <c r="BT46" i="1"/>
  <c r="BS46" i="1"/>
  <c r="BR46" i="1"/>
  <c r="BQ46" i="1"/>
  <c r="BP46" i="1"/>
  <c r="BV45" i="1"/>
  <c r="BU45" i="1"/>
  <c r="BT45" i="1"/>
  <c r="BS45" i="1"/>
  <c r="BR45" i="1"/>
  <c r="BQ45" i="1"/>
  <c r="BP45" i="1"/>
  <c r="BV44" i="1"/>
  <c r="BU44" i="1"/>
  <c r="BT44" i="1"/>
  <c r="BS44" i="1"/>
  <c r="BR44" i="1"/>
  <c r="BQ44" i="1"/>
  <c r="BP44" i="1"/>
  <c r="BV42" i="1"/>
  <c r="BU42" i="1"/>
  <c r="BT42" i="1"/>
  <c r="BS42" i="1"/>
  <c r="BR42" i="1"/>
  <c r="BQ42" i="1"/>
  <c r="BP42" i="1"/>
  <c r="BV41" i="1"/>
  <c r="BU41" i="1"/>
  <c r="BT41" i="1"/>
  <c r="BS41" i="1"/>
  <c r="BR41" i="1"/>
  <c r="BQ41" i="1"/>
  <c r="BP41" i="1"/>
  <c r="BV39" i="1"/>
  <c r="BU39" i="1"/>
  <c r="BT39" i="1"/>
  <c r="BS39" i="1"/>
  <c r="BR39" i="1"/>
  <c r="BQ39" i="1"/>
  <c r="BP39" i="1"/>
  <c r="BV38" i="1"/>
  <c r="BU38" i="1"/>
  <c r="BT38" i="1"/>
  <c r="BS38" i="1"/>
  <c r="BR38" i="1"/>
  <c r="BQ38" i="1"/>
  <c r="BP38" i="1"/>
  <c r="BV37" i="1"/>
  <c r="BU37" i="1"/>
  <c r="BT37" i="1"/>
  <c r="BS37" i="1"/>
  <c r="BR37" i="1"/>
  <c r="BQ37" i="1"/>
  <c r="BP37" i="1"/>
  <c r="BV35" i="1"/>
  <c r="BU35" i="1"/>
  <c r="BT35" i="1"/>
  <c r="BS35" i="1"/>
  <c r="BR35" i="1"/>
  <c r="BQ35" i="1"/>
  <c r="BP35" i="1"/>
  <c r="BV32" i="1"/>
  <c r="BU32" i="1"/>
  <c r="BT32" i="1"/>
  <c r="BS32" i="1"/>
  <c r="BR32" i="1"/>
  <c r="BQ32" i="1"/>
  <c r="BP32" i="1"/>
  <c r="BV28" i="1"/>
  <c r="BU28" i="1"/>
  <c r="BT28" i="1"/>
  <c r="BS28" i="1"/>
  <c r="BR28" i="1"/>
  <c r="BQ28" i="1"/>
  <c r="BP28" i="1"/>
  <c r="BV23" i="1"/>
  <c r="BU23" i="1"/>
  <c r="BT23" i="1"/>
  <c r="BS23" i="1"/>
  <c r="BR23" i="1"/>
  <c r="BQ23" i="1"/>
  <c r="BP23" i="1"/>
  <c r="BV18" i="1"/>
  <c r="BU18" i="1"/>
  <c r="BT18" i="1"/>
  <c r="BS18" i="1"/>
  <c r="BR18" i="1"/>
  <c r="BQ18" i="1"/>
  <c r="BP18" i="1"/>
  <c r="BV16" i="1"/>
  <c r="BU16" i="1"/>
  <c r="BT16" i="1"/>
  <c r="BS16" i="1"/>
  <c r="BR16" i="1"/>
  <c r="BQ16" i="1"/>
  <c r="BP16" i="1"/>
  <c r="BV15" i="1"/>
  <c r="BU15" i="1"/>
  <c r="BT15" i="1"/>
  <c r="BS15" i="1"/>
  <c r="BR15" i="1"/>
  <c r="BQ15" i="1"/>
  <c r="BP15" i="1"/>
  <c r="BV13" i="1"/>
  <c r="BU13" i="1"/>
  <c r="BT13" i="1"/>
  <c r="BS13" i="1"/>
  <c r="BR13" i="1"/>
  <c r="BQ13" i="1"/>
  <c r="BP13" i="1"/>
  <c r="BV10" i="1"/>
  <c r="BU10" i="1"/>
  <c r="BT10" i="1"/>
  <c r="BS10" i="1"/>
  <c r="BR10" i="1"/>
  <c r="BQ10" i="1"/>
  <c r="BP10" i="1"/>
  <c r="BV8" i="1"/>
  <c r="BU8" i="1"/>
  <c r="BT8" i="1"/>
  <c r="BS8" i="1"/>
  <c r="BR8" i="1"/>
  <c r="BQ8" i="1"/>
  <c r="BP8" i="1"/>
  <c r="BV7" i="1"/>
  <c r="BU7" i="1"/>
  <c r="BT7" i="1"/>
  <c r="BS7" i="1"/>
  <c r="BR7" i="1"/>
  <c r="BQ7" i="1"/>
  <c r="BP7" i="1"/>
  <c r="BV6" i="1"/>
  <c r="BU6" i="1"/>
  <c r="BT6" i="1"/>
  <c r="BS6" i="1"/>
  <c r="BR6" i="1"/>
  <c r="BQ6" i="1"/>
  <c r="BP6" i="1"/>
  <c r="BV5" i="1"/>
  <c r="BU5" i="1"/>
  <c r="BT5" i="1"/>
  <c r="BS5" i="1"/>
  <c r="BR5" i="1"/>
  <c r="BQ5" i="1"/>
  <c r="BP5" i="1"/>
  <c r="BM215" i="11"/>
  <c r="BL215" i="11"/>
  <c r="BL170" i="11"/>
  <c r="BL179" i="11" s="1"/>
  <c r="BL166" i="11"/>
  <c r="BL177" i="11" s="1"/>
  <c r="BL162" i="11"/>
  <c r="BL175" i="11" s="1"/>
  <c r="BL27" i="11"/>
  <c r="BM9" i="11"/>
  <c r="BM186" i="11" s="1"/>
  <c r="BL9" i="11"/>
  <c r="BL186" i="11" s="1"/>
  <c r="BR28" i="11" l="1"/>
  <c r="BQ28" i="11"/>
  <c r="BV52" i="2"/>
  <c r="BV53" i="2"/>
  <c r="BO53" i="2"/>
  <c r="BO52" i="2"/>
  <c r="BO115" i="2"/>
  <c r="BO104" i="2"/>
  <c r="BV115" i="2"/>
  <c r="BV104" i="2"/>
  <c r="BN92" i="3"/>
  <c r="BN91" i="3"/>
  <c r="BN88" i="3"/>
  <c r="BN89" i="3"/>
  <c r="BT89" i="3"/>
  <c r="BT88" i="3"/>
  <c r="BT90" i="3"/>
  <c r="BT91" i="3"/>
  <c r="BT92" i="3"/>
  <c r="BS81" i="3"/>
  <c r="BU81" i="3"/>
  <c r="BP88" i="3"/>
  <c r="BP89" i="3"/>
  <c r="BP90" i="3"/>
  <c r="BP91" i="3"/>
  <c r="BP92" i="3"/>
  <c r="BT114" i="1"/>
  <c r="BT116" i="1" s="1"/>
  <c r="BT117" i="1" s="1"/>
  <c r="BP114" i="1"/>
  <c r="BP116" i="1" s="1"/>
  <c r="BP117" i="1" s="1"/>
  <c r="BQ114" i="1"/>
  <c r="BQ116" i="1" s="1"/>
  <c r="BQ117" i="1" s="1"/>
  <c r="BR114" i="1"/>
  <c r="BR116" i="1" s="1"/>
  <c r="BR117" i="1" s="1"/>
  <c r="BS114" i="1"/>
  <c r="BS116" i="1" s="1"/>
  <c r="BS117" i="1" s="1"/>
  <c r="BP9" i="1"/>
  <c r="BP11" i="1" s="1"/>
  <c r="BP12" i="1" s="1"/>
  <c r="BP20" i="1"/>
  <c r="BU50" i="1"/>
  <c r="BR24" i="1"/>
  <c r="BS20" i="1"/>
  <c r="BS56" i="1" s="1"/>
  <c r="BV9" i="1"/>
  <c r="BV118" i="1" s="1"/>
  <c r="BV120" i="1" s="1"/>
  <c r="BV121" i="1" s="1"/>
  <c r="BP106" i="1"/>
  <c r="BP131" i="1" s="1"/>
  <c r="BR103" i="1"/>
  <c r="BT50" i="1"/>
  <c r="BU147" i="1"/>
  <c r="BU149" i="1" s="1"/>
  <c r="BV147" i="1"/>
  <c r="BV149" i="1" s="1"/>
  <c r="BQ50" i="1"/>
  <c r="BS50" i="1"/>
  <c r="BP14" i="1"/>
  <c r="BR17" i="1"/>
  <c r="BU19" i="1"/>
  <c r="BR14" i="1"/>
  <c r="BT20" i="1"/>
  <c r="BT22" i="1" s="1"/>
  <c r="BR50" i="1"/>
  <c r="BQ9" i="1"/>
  <c r="BQ11" i="1" s="1"/>
  <c r="BQ12" i="1" s="1"/>
  <c r="BV20" i="1"/>
  <c r="BV56" i="1" s="1"/>
  <c r="I41" i="13"/>
  <c r="J42" i="13"/>
  <c r="C47" i="13"/>
  <c r="D48" i="13"/>
  <c r="BS19" i="1"/>
  <c r="BP89" i="1"/>
  <c r="BV19" i="1"/>
  <c r="BQ106" i="1"/>
  <c r="BQ131" i="1" s="1"/>
  <c r="BR106" i="1"/>
  <c r="BR131" i="1" s="1"/>
  <c r="BP122" i="1"/>
  <c r="BP124" i="1" s="1"/>
  <c r="BP125" i="1" s="1"/>
  <c r="BP24" i="1"/>
  <c r="BQ122" i="1"/>
  <c r="BQ124" i="1" s="1"/>
  <c r="BQ125" i="1" s="1"/>
  <c r="BQ17" i="1"/>
  <c r="BQ24" i="1"/>
  <c r="BQ14" i="1"/>
  <c r="BS24" i="1"/>
  <c r="BQ103" i="1"/>
  <c r="BT24" i="1"/>
  <c r="BR9" i="1"/>
  <c r="BR128" i="1" s="1"/>
  <c r="BR129" i="1" s="1"/>
  <c r="BS14" i="1"/>
  <c r="BU17" i="1"/>
  <c r="BU24" i="1"/>
  <c r="BS103" i="1"/>
  <c r="BS9" i="1"/>
  <c r="BS11" i="1" s="1"/>
  <c r="BS12" i="1" s="1"/>
  <c r="BT14" i="1"/>
  <c r="BV24" i="1"/>
  <c r="BT9" i="1"/>
  <c r="BT128" i="1" s="1"/>
  <c r="BT129" i="1" s="1"/>
  <c r="BU14" i="1"/>
  <c r="BQ89" i="1"/>
  <c r="BS89" i="1"/>
  <c r="BS17" i="1"/>
  <c r="BU89" i="1"/>
  <c r="BR97" i="1"/>
  <c r="BV14" i="1"/>
  <c r="BT17" i="1"/>
  <c r="BP82" i="1"/>
  <c r="BS97" i="1"/>
  <c r="BP103" i="1"/>
  <c r="BS106" i="1"/>
  <c r="BS131" i="1" s="1"/>
  <c r="BQ82" i="1"/>
  <c r="BU20" i="1"/>
  <c r="BU25" i="1" s="1"/>
  <c r="BT106" i="1"/>
  <c r="BT131" i="1" s="1"/>
  <c r="BR89" i="1"/>
  <c r="BQ20" i="1"/>
  <c r="BQ25" i="1" s="1"/>
  <c r="BV17" i="1"/>
  <c r="BU106" i="1"/>
  <c r="BU131" i="1" s="1"/>
  <c r="BR122" i="1"/>
  <c r="BR124" i="1" s="1"/>
  <c r="BR125" i="1" s="1"/>
  <c r="BP22" i="1"/>
  <c r="BS122" i="1"/>
  <c r="BS124" i="1" s="1"/>
  <c r="BS125" i="1" s="1"/>
  <c r="BR19" i="1"/>
  <c r="BQ147" i="1"/>
  <c r="BQ149" i="1" s="1"/>
  <c r="BR147" i="1"/>
  <c r="BR149" i="1" s="1"/>
  <c r="BT89" i="1"/>
  <c r="BS82" i="1"/>
  <c r="BV97" i="1"/>
  <c r="BV106" i="1"/>
  <c r="BV131" i="1" s="1"/>
  <c r="BQ19" i="1"/>
  <c r="BU103" i="1"/>
  <c r="BU122" i="1"/>
  <c r="BU124" i="1" s="1"/>
  <c r="BU125" i="1" s="1"/>
  <c r="BV82" i="1"/>
  <c r="BV122" i="1"/>
  <c r="BV124" i="1" s="1"/>
  <c r="BV125" i="1" s="1"/>
  <c r="BT19" i="1"/>
  <c r="BS147" i="1"/>
  <c r="BS149" i="1" s="1"/>
  <c r="BR20" i="1"/>
  <c r="BR56" i="1" s="1"/>
  <c r="BT97" i="1"/>
  <c r="BR82" i="1"/>
  <c r="BU97" i="1"/>
  <c r="BP19" i="1"/>
  <c r="BT82" i="1"/>
  <c r="BT103" i="1"/>
  <c r="BP147" i="1"/>
  <c r="BP149" i="1" s="1"/>
  <c r="BU82" i="1"/>
  <c r="BV50" i="1"/>
  <c r="BV103" i="1"/>
  <c r="BU9" i="1"/>
  <c r="BU118" i="1" s="1"/>
  <c r="BU120" i="1" s="1"/>
  <c r="BU121" i="1" s="1"/>
  <c r="BP17" i="1"/>
  <c r="BP50" i="1"/>
  <c r="BT147" i="1"/>
  <c r="BT149" i="1" s="1"/>
  <c r="D32" i="13"/>
  <c r="C32" i="13" s="1"/>
  <c r="J27" i="13"/>
  <c r="BV24" i="2"/>
  <c r="BV37" i="2" s="1"/>
  <c r="BO29" i="2"/>
  <c r="BV114" i="1"/>
  <c r="BV116" i="1" s="1"/>
  <c r="BV117" i="1" s="1"/>
  <c r="BV89" i="1"/>
  <c r="BP97" i="1"/>
  <c r="BT122" i="1"/>
  <c r="BT124" i="1" s="1"/>
  <c r="BT125" i="1" s="1"/>
  <c r="BQ128" i="1"/>
  <c r="BQ129" i="1" s="1"/>
  <c r="BP56" i="1"/>
  <c r="BU114" i="1"/>
  <c r="BU116" i="1" s="1"/>
  <c r="BU117" i="1" s="1"/>
  <c r="BQ97" i="1"/>
  <c r="BP25" i="1"/>
  <c r="BM206" i="11"/>
  <c r="BL159" i="11"/>
  <c r="BL191" i="11"/>
  <c r="BL59" i="11"/>
  <c r="BM191" i="11"/>
  <c r="BM159" i="11"/>
  <c r="BM59" i="11"/>
  <c r="BL206" i="11"/>
  <c r="BP128" i="1" l="1"/>
  <c r="BP129" i="1" s="1"/>
  <c r="BS118" i="1"/>
  <c r="BS120" i="1" s="1"/>
  <c r="BS121" i="1" s="1"/>
  <c r="BP118" i="1"/>
  <c r="BP120" i="1" s="1"/>
  <c r="BP121" i="1" s="1"/>
  <c r="BT56" i="1"/>
  <c r="BO47" i="2"/>
  <c r="BO30" i="2"/>
  <c r="BU89" i="3"/>
  <c r="BU88" i="3"/>
  <c r="BU90" i="3"/>
  <c r="BU91" i="3"/>
  <c r="BU92" i="3"/>
  <c r="BO95" i="4"/>
  <c r="BO97" i="4" s="1"/>
  <c r="BO100" i="4" s="1"/>
  <c r="BO104" i="4" s="1"/>
  <c r="BO79" i="3"/>
  <c r="BS89" i="3"/>
  <c r="BS88" i="3"/>
  <c r="BS90" i="3"/>
  <c r="BS91" i="3"/>
  <c r="BS92" i="3"/>
  <c r="BP90" i="1"/>
  <c r="BP130" i="1" s="1"/>
  <c r="BV11" i="1"/>
  <c r="BV12" i="1" s="1"/>
  <c r="BV128" i="1"/>
  <c r="BV129" i="1" s="1"/>
  <c r="BS128" i="1"/>
  <c r="BS129" i="1" s="1"/>
  <c r="BQ90" i="1"/>
  <c r="BS25" i="1"/>
  <c r="BS27" i="1" s="1"/>
  <c r="BS22" i="1"/>
  <c r="BS90" i="1"/>
  <c r="BS130" i="1" s="1"/>
  <c r="BR90" i="1"/>
  <c r="BU56" i="1"/>
  <c r="BU58" i="1" s="1"/>
  <c r="BU61" i="1" s="1"/>
  <c r="BU71" i="1" s="1"/>
  <c r="BU72" i="1" s="1"/>
  <c r="BT25" i="1"/>
  <c r="BT27" i="1" s="1"/>
  <c r="BR25" i="1"/>
  <c r="BR27" i="1" s="1"/>
  <c r="BQ118" i="1"/>
  <c r="BQ120" i="1" s="1"/>
  <c r="BQ121" i="1" s="1"/>
  <c r="BQ126" i="1" s="1"/>
  <c r="BR107" i="1"/>
  <c r="BU90" i="1"/>
  <c r="BU130" i="1" s="1"/>
  <c r="BV90" i="1"/>
  <c r="BV130" i="1" s="1"/>
  <c r="BV22" i="1"/>
  <c r="BV25" i="1"/>
  <c r="BV29" i="1" s="1"/>
  <c r="C48" i="13"/>
  <c r="D49" i="13"/>
  <c r="K42" i="13"/>
  <c r="J41" i="13"/>
  <c r="BP107" i="1"/>
  <c r="BT107" i="1"/>
  <c r="BV107" i="1"/>
  <c r="BT118" i="1"/>
  <c r="BT120" i="1" s="1"/>
  <c r="BT121" i="1" s="1"/>
  <c r="BT126" i="1" s="1"/>
  <c r="BT11" i="1"/>
  <c r="BT12" i="1" s="1"/>
  <c r="BR118" i="1"/>
  <c r="BR120" i="1" s="1"/>
  <c r="BR121" i="1" s="1"/>
  <c r="BR126" i="1" s="1"/>
  <c r="BP126" i="1"/>
  <c r="BR11" i="1"/>
  <c r="BR12" i="1" s="1"/>
  <c r="BQ107" i="1"/>
  <c r="BQ109" i="1" s="1"/>
  <c r="BS126" i="1"/>
  <c r="BQ56" i="1"/>
  <c r="BQ22" i="1"/>
  <c r="BU22" i="1"/>
  <c r="BV126" i="1"/>
  <c r="BU11" i="1"/>
  <c r="BU12" i="1" s="1"/>
  <c r="BT90" i="1"/>
  <c r="BR22" i="1"/>
  <c r="BU128" i="1"/>
  <c r="BU129" i="1" s="1"/>
  <c r="BR130" i="1"/>
  <c r="BU126" i="1"/>
  <c r="BU107" i="1"/>
  <c r="BS107" i="1"/>
  <c r="BS109" i="1" s="1"/>
  <c r="D33" i="13"/>
  <c r="C33" i="13" s="1"/>
  <c r="K27" i="13"/>
  <c r="BV29" i="2"/>
  <c r="BS58" i="1"/>
  <c r="BS61" i="1" s="1"/>
  <c r="BS71" i="1" s="1"/>
  <c r="BS72" i="1" s="1"/>
  <c r="BS132" i="1"/>
  <c r="BP58" i="1"/>
  <c r="BP61" i="1" s="1"/>
  <c r="BP71" i="1" s="1"/>
  <c r="BP72" i="1" s="1"/>
  <c r="BP132" i="1"/>
  <c r="BV132" i="1"/>
  <c r="BV58" i="1"/>
  <c r="BV61" i="1" s="1"/>
  <c r="BV71" i="1" s="1"/>
  <c r="BV72" i="1" s="1"/>
  <c r="BT58" i="1"/>
  <c r="BT61" i="1" s="1"/>
  <c r="BT71" i="1" s="1"/>
  <c r="BT72" i="1" s="1"/>
  <c r="BT132" i="1"/>
  <c r="BQ27" i="1"/>
  <c r="BQ29" i="1"/>
  <c r="BR58" i="1"/>
  <c r="BR61" i="1" s="1"/>
  <c r="BR71" i="1" s="1"/>
  <c r="BR72" i="1" s="1"/>
  <c r="BR132" i="1"/>
  <c r="BU132" i="1"/>
  <c r="BP27" i="1"/>
  <c r="BP29" i="1"/>
  <c r="BU27" i="1"/>
  <c r="BU29" i="1"/>
  <c r="BQ130" i="1"/>
  <c r="BA178" i="11"/>
  <c r="BA165" i="11" s="1"/>
  <c r="AY178" i="11"/>
  <c r="AY165" i="11" s="1"/>
  <c r="AW178" i="11"/>
  <c r="AW165" i="11" s="1"/>
  <c r="AU178" i="11"/>
  <c r="AU165" i="11" s="1"/>
  <c r="AT178" i="11"/>
  <c r="AT165" i="11" s="1"/>
  <c r="AR178" i="11"/>
  <c r="AR165" i="11" s="1"/>
  <c r="AP178" i="11"/>
  <c r="AP165" i="11" s="1"/>
  <c r="AN178" i="11"/>
  <c r="AN165" i="11" s="1"/>
  <c r="AM178" i="11"/>
  <c r="AM165" i="11" s="1"/>
  <c r="AK178" i="11"/>
  <c r="AK165" i="11" s="1"/>
  <c r="AI178" i="11"/>
  <c r="AI165" i="11" s="1"/>
  <c r="AG178" i="11"/>
  <c r="AG165" i="11" s="1"/>
  <c r="AF178" i="11"/>
  <c r="AF165" i="11" s="1"/>
  <c r="AD178" i="11"/>
  <c r="AD165" i="11" s="1"/>
  <c r="AB178" i="11"/>
  <c r="AB165" i="11" s="1"/>
  <c r="Z178" i="11"/>
  <c r="Z165" i="11" s="1"/>
  <c r="Y178" i="11"/>
  <c r="Y165" i="11" s="1"/>
  <c r="W178" i="11"/>
  <c r="W165" i="11" s="1"/>
  <c r="U178" i="11"/>
  <c r="U165" i="11" s="1"/>
  <c r="S178" i="11"/>
  <c r="S165" i="11" s="1"/>
  <c r="R178" i="11"/>
  <c r="R165" i="11" s="1"/>
  <c r="P178" i="11"/>
  <c r="P165" i="11" s="1"/>
  <c r="N178" i="11"/>
  <c r="N165" i="11" s="1"/>
  <c r="L178" i="11"/>
  <c r="L165" i="11" s="1"/>
  <c r="K178" i="11"/>
  <c r="K165" i="11" s="1"/>
  <c r="I178" i="11"/>
  <c r="I165" i="11" s="1"/>
  <c r="G178" i="11"/>
  <c r="G165" i="11" s="1"/>
  <c r="E178" i="11"/>
  <c r="E165" i="11" s="1"/>
  <c r="D178" i="11"/>
  <c r="D165" i="11" s="1"/>
  <c r="BJ170" i="11"/>
  <c r="BJ179" i="11" s="1"/>
  <c r="BI170" i="11"/>
  <c r="BI179" i="11" s="1"/>
  <c r="BA170" i="11"/>
  <c r="AZ170" i="11"/>
  <c r="AY170" i="11"/>
  <c r="AX170" i="11"/>
  <c r="AW170" i="11"/>
  <c r="AV170" i="11"/>
  <c r="AU170" i="11"/>
  <c r="AT170" i="11"/>
  <c r="AS170" i="11"/>
  <c r="AR170" i="11"/>
  <c r="AQ170" i="11"/>
  <c r="AP170" i="11"/>
  <c r="AO170" i="11"/>
  <c r="AN170" i="11"/>
  <c r="AM170" i="11"/>
  <c r="AL170" i="11"/>
  <c r="AK170" i="11"/>
  <c r="AJ170" i="11"/>
  <c r="AI170" i="11"/>
  <c r="AH170" i="11"/>
  <c r="AG170" i="11"/>
  <c r="AF170" i="11"/>
  <c r="AE170" i="11"/>
  <c r="AD170" i="11"/>
  <c r="AC170" i="11"/>
  <c r="AB170" i="11"/>
  <c r="AA170" i="11"/>
  <c r="Z170" i="11"/>
  <c r="Y170" i="11"/>
  <c r="X170" i="11"/>
  <c r="W170" i="11"/>
  <c r="V170" i="11"/>
  <c r="U170" i="11"/>
  <c r="T170" i="11"/>
  <c r="S170" i="11"/>
  <c r="R170" i="11"/>
  <c r="Q170" i="11"/>
  <c r="P170" i="11"/>
  <c r="O170" i="11"/>
  <c r="N170" i="11"/>
  <c r="M170" i="11"/>
  <c r="L170" i="11"/>
  <c r="K170" i="11"/>
  <c r="J170" i="11"/>
  <c r="I170" i="11"/>
  <c r="H170" i="11"/>
  <c r="G170" i="11"/>
  <c r="F170" i="11"/>
  <c r="E170" i="11"/>
  <c r="D170" i="11"/>
  <c r="BA166" i="11"/>
  <c r="AZ166" i="11"/>
  <c r="AY166" i="11"/>
  <c r="AX166" i="11"/>
  <c r="AW166" i="11"/>
  <c r="AV166" i="11"/>
  <c r="AU166" i="11"/>
  <c r="AT166" i="11"/>
  <c r="AS166" i="11"/>
  <c r="AR166" i="11"/>
  <c r="AQ166" i="11"/>
  <c r="AP166" i="11"/>
  <c r="AO166" i="11"/>
  <c r="AN166" i="11"/>
  <c r="AM166" i="11"/>
  <c r="AL166" i="11"/>
  <c r="AK166" i="11"/>
  <c r="AJ166" i="11"/>
  <c r="AI166" i="11"/>
  <c r="AH166" i="11"/>
  <c r="AG166" i="11"/>
  <c r="AF166" i="11"/>
  <c r="AE166" i="11"/>
  <c r="AD166" i="11"/>
  <c r="AC166" i="11"/>
  <c r="AB166" i="11"/>
  <c r="AA166" i="11"/>
  <c r="Z166" i="11"/>
  <c r="Y166" i="11"/>
  <c r="X166" i="11"/>
  <c r="W166" i="11"/>
  <c r="V166" i="11"/>
  <c r="U166" i="11"/>
  <c r="T166" i="11"/>
  <c r="S166" i="11"/>
  <c r="R166" i="11"/>
  <c r="Q166" i="11"/>
  <c r="P166" i="11"/>
  <c r="O166" i="11"/>
  <c r="N166" i="11"/>
  <c r="M166" i="11"/>
  <c r="L166" i="11"/>
  <c r="K166" i="11"/>
  <c r="J166" i="11"/>
  <c r="I166" i="11"/>
  <c r="H166" i="11"/>
  <c r="G166" i="11"/>
  <c r="F166" i="11"/>
  <c r="E166" i="11"/>
  <c r="D166" i="11"/>
  <c r="BJ166" i="11"/>
  <c r="BJ177" i="11" s="1"/>
  <c r="BI166" i="11"/>
  <c r="BI177" i="11" s="1"/>
  <c r="BJ162" i="11"/>
  <c r="BJ175" i="11" s="1"/>
  <c r="BI162" i="11"/>
  <c r="BI175" i="11" s="1"/>
  <c r="BA162" i="11"/>
  <c r="AZ162" i="11"/>
  <c r="AY162" i="11"/>
  <c r="AX162" i="11"/>
  <c r="AW162" i="11"/>
  <c r="AV162" i="11"/>
  <c r="AU162" i="11"/>
  <c r="AT162" i="11"/>
  <c r="AS162" i="11"/>
  <c r="AR162" i="11"/>
  <c r="AQ162" i="11"/>
  <c r="AP162" i="11"/>
  <c r="AO162" i="11"/>
  <c r="AN162" i="11"/>
  <c r="AM162" i="11"/>
  <c r="AL162" i="11"/>
  <c r="AK162" i="11"/>
  <c r="AJ162" i="11"/>
  <c r="AI162" i="11"/>
  <c r="AH162" i="11"/>
  <c r="AG162" i="11"/>
  <c r="AF162" i="11"/>
  <c r="AE162" i="11"/>
  <c r="AD162" i="11"/>
  <c r="AC162" i="11"/>
  <c r="AB162" i="11"/>
  <c r="AA162" i="11"/>
  <c r="Z162" i="11"/>
  <c r="Y162" i="11"/>
  <c r="X162" i="11"/>
  <c r="W162" i="11"/>
  <c r="V162" i="11"/>
  <c r="U162" i="11"/>
  <c r="T162" i="11"/>
  <c r="S162" i="11"/>
  <c r="R162" i="11"/>
  <c r="Q162" i="11"/>
  <c r="P162" i="11"/>
  <c r="O162" i="11"/>
  <c r="N162" i="11"/>
  <c r="M162" i="11"/>
  <c r="L162" i="11"/>
  <c r="K162" i="11"/>
  <c r="J162" i="11"/>
  <c r="I162" i="11"/>
  <c r="H162" i="11"/>
  <c r="G162" i="11"/>
  <c r="F162" i="11"/>
  <c r="E162" i="11"/>
  <c r="D162" i="11"/>
  <c r="AU180" i="11"/>
  <c r="AU169" i="11" s="1"/>
  <c r="AN180" i="11"/>
  <c r="AN169" i="11" s="1"/>
  <c r="AK180" i="11"/>
  <c r="AK169" i="11" s="1"/>
  <c r="AI180" i="11"/>
  <c r="AI169" i="11" s="1"/>
  <c r="AG180" i="11"/>
  <c r="AG169" i="11" s="1"/>
  <c r="AD180" i="11"/>
  <c r="AD169" i="11" s="1"/>
  <c r="AB180" i="11"/>
  <c r="AB169" i="11" s="1"/>
  <c r="Z180" i="11"/>
  <c r="Z169" i="11" s="1"/>
  <c r="W180" i="11"/>
  <c r="W169" i="11" s="1"/>
  <c r="U180" i="11"/>
  <c r="U169" i="11" s="1"/>
  <c r="S180" i="11"/>
  <c r="S169" i="11" s="1"/>
  <c r="P180" i="11"/>
  <c r="P169" i="11" s="1"/>
  <c r="N180" i="11"/>
  <c r="N169" i="11" s="1"/>
  <c r="L180" i="11"/>
  <c r="L169" i="11" s="1"/>
  <c r="I180" i="11"/>
  <c r="I169" i="11" s="1"/>
  <c r="G180" i="11"/>
  <c r="G169" i="11" s="1"/>
  <c r="E180" i="11"/>
  <c r="E169" i="11" s="1"/>
  <c r="BA176" i="11"/>
  <c r="BA161" i="11" s="1"/>
  <c r="AY176" i="11"/>
  <c r="AY161" i="11" s="1"/>
  <c r="AW176" i="11"/>
  <c r="AW161" i="11" s="1"/>
  <c r="AU176" i="11"/>
  <c r="AU161" i="11" s="1"/>
  <c r="AT176" i="11"/>
  <c r="AT161" i="11" s="1"/>
  <c r="AR176" i="11"/>
  <c r="AR161" i="11" s="1"/>
  <c r="AP176" i="11"/>
  <c r="AP161" i="11" s="1"/>
  <c r="AN176" i="11"/>
  <c r="AN161" i="11" s="1"/>
  <c r="AM176" i="11"/>
  <c r="AM161" i="11" s="1"/>
  <c r="AK176" i="11"/>
  <c r="AK161" i="11" s="1"/>
  <c r="AI176" i="11"/>
  <c r="AI161" i="11" s="1"/>
  <c r="AG176" i="11"/>
  <c r="AG161" i="11" s="1"/>
  <c r="AF176" i="11"/>
  <c r="AF161" i="11" s="1"/>
  <c r="AD176" i="11"/>
  <c r="AD161" i="11" s="1"/>
  <c r="AB176" i="11"/>
  <c r="AB161" i="11" s="1"/>
  <c r="Z176" i="11"/>
  <c r="Z161" i="11" s="1"/>
  <c r="Y176" i="11"/>
  <c r="Y161" i="11" s="1"/>
  <c r="W176" i="11"/>
  <c r="W161" i="11" s="1"/>
  <c r="U176" i="11"/>
  <c r="U161" i="11" s="1"/>
  <c r="S176" i="11"/>
  <c r="S161" i="11" s="1"/>
  <c r="R176" i="11"/>
  <c r="R161" i="11" s="1"/>
  <c r="P176" i="11"/>
  <c r="P161" i="11" s="1"/>
  <c r="N176" i="11"/>
  <c r="N161" i="11" s="1"/>
  <c r="L176" i="11"/>
  <c r="L161" i="11" s="1"/>
  <c r="K176" i="11"/>
  <c r="K161" i="11" s="1"/>
  <c r="I176" i="11"/>
  <c r="I161" i="11" s="1"/>
  <c r="G176" i="11"/>
  <c r="G161" i="11" s="1"/>
  <c r="E176" i="11"/>
  <c r="E161" i="11" s="1"/>
  <c r="D176" i="11"/>
  <c r="D161" i="11" s="1"/>
  <c r="BK23" i="11"/>
  <c r="BK201" i="11"/>
  <c r="BM201" i="11" s="1"/>
  <c r="BK200" i="11"/>
  <c r="BM200" i="11" s="1"/>
  <c r="BO200" i="11" s="1"/>
  <c r="BK199" i="11"/>
  <c r="BM199" i="11" s="1"/>
  <c r="BO199" i="11" s="1"/>
  <c r="BK198" i="11"/>
  <c r="BM198" i="11" s="1"/>
  <c r="BO198" i="11" s="1"/>
  <c r="BS29" i="1" l="1"/>
  <c r="BQ106" i="4"/>
  <c r="BS106" i="4"/>
  <c r="Z21" i="11"/>
  <c r="AB21" i="11"/>
  <c r="AD21" i="11"/>
  <c r="AF21" i="11"/>
  <c r="AF22" i="11" s="1"/>
  <c r="AG21" i="11"/>
  <c r="Y21" i="11"/>
  <c r="Y22" i="11" s="1"/>
  <c r="D21" i="11"/>
  <c r="D22" i="11" s="1"/>
  <c r="E21" i="11"/>
  <c r="E22" i="11" s="1"/>
  <c r="K21" i="11"/>
  <c r="K22" i="11" s="1"/>
  <c r="L21" i="11"/>
  <c r="N21" i="11"/>
  <c r="P21" i="11"/>
  <c r="AR21" i="11"/>
  <c r="BA21" i="11"/>
  <c r="AK21" i="11"/>
  <c r="AM21" i="11"/>
  <c r="AM22" i="11" s="1"/>
  <c r="AN21" i="11"/>
  <c r="R21" i="11"/>
  <c r="R22" i="11" s="1"/>
  <c r="AT21" i="11"/>
  <c r="AT22" i="11" s="1"/>
  <c r="W21" i="11"/>
  <c r="AI21" i="11"/>
  <c r="I21" i="11"/>
  <c r="AP21" i="11"/>
  <c r="S21" i="11"/>
  <c r="AU21" i="11"/>
  <c r="AY21" i="11"/>
  <c r="G21" i="11"/>
  <c r="U21" i="11"/>
  <c r="AW21" i="11"/>
  <c r="BM23" i="11"/>
  <c r="BV47" i="2"/>
  <c r="BV30" i="2"/>
  <c r="BV31" i="2" s="1"/>
  <c r="BO48" i="2"/>
  <c r="BO49" i="2"/>
  <c r="BT29" i="1"/>
  <c r="BP109" i="1"/>
  <c r="BO81" i="3"/>
  <c r="BQ81" i="3"/>
  <c r="BO106" i="4"/>
  <c r="BV79" i="3"/>
  <c r="BV81" i="3" s="1"/>
  <c r="BV95" i="4"/>
  <c r="BV97" i="4" s="1"/>
  <c r="BV100" i="4" s="1"/>
  <c r="BV104" i="4" s="1"/>
  <c r="BV106" i="4" s="1"/>
  <c r="BR29" i="1"/>
  <c r="BR33" i="1" s="1"/>
  <c r="BR109" i="1"/>
  <c r="BU109" i="1"/>
  <c r="BV27" i="1"/>
  <c r="BV109" i="1"/>
  <c r="K41" i="13"/>
  <c r="L42" i="13"/>
  <c r="D50" i="13"/>
  <c r="C49" i="13"/>
  <c r="BT109" i="1"/>
  <c r="BT130" i="1"/>
  <c r="BQ132" i="1"/>
  <c r="BQ58" i="1"/>
  <c r="BQ61" i="1" s="1"/>
  <c r="BQ71" i="1" s="1"/>
  <c r="BQ72" i="1" s="1"/>
  <c r="L27" i="13"/>
  <c r="D34" i="13"/>
  <c r="C34" i="13" s="1"/>
  <c r="BO55" i="2"/>
  <c r="BP31" i="1"/>
  <c r="BP33" i="1"/>
  <c r="BT31" i="1"/>
  <c r="BT33" i="1"/>
  <c r="BQ33" i="1"/>
  <c r="BQ31" i="1"/>
  <c r="BV33" i="1"/>
  <c r="BV31" i="1"/>
  <c r="BS33" i="1"/>
  <c r="BS31" i="1"/>
  <c r="BU31" i="1"/>
  <c r="BU33" i="1"/>
  <c r="BA22" i="11" l="1"/>
  <c r="BO23" i="11"/>
  <c r="BO24" i="11" s="1"/>
  <c r="BO59" i="2"/>
  <c r="BO56" i="2"/>
  <c r="BV49" i="2"/>
  <c r="BV48" i="2"/>
  <c r="BR31" i="1"/>
  <c r="BV105" i="4"/>
  <c r="BV107" i="4"/>
  <c r="BV89" i="3"/>
  <c r="BV91" i="3"/>
  <c r="BV88" i="3"/>
  <c r="BV90" i="3"/>
  <c r="BV92" i="3"/>
  <c r="BQ88" i="3"/>
  <c r="BQ89" i="3"/>
  <c r="BQ90" i="3"/>
  <c r="BQ91" i="3"/>
  <c r="BQ92" i="3"/>
  <c r="BO89" i="3"/>
  <c r="BO88" i="3"/>
  <c r="BO90" i="3"/>
  <c r="BO91" i="3"/>
  <c r="BO92" i="3"/>
  <c r="D51" i="13"/>
  <c r="C51" i="13" s="1"/>
  <c r="C50" i="13"/>
  <c r="L41" i="13"/>
  <c r="M42" i="13"/>
  <c r="M41" i="13" s="1"/>
  <c r="D35" i="13"/>
  <c r="C35" i="13" s="1"/>
  <c r="M27" i="13"/>
  <c r="BV55" i="2"/>
  <c r="BO62" i="2"/>
  <c r="BV40" i="1"/>
  <c r="BV36" i="1"/>
  <c r="BR36" i="1"/>
  <c r="BR40" i="1"/>
  <c r="BU40" i="1"/>
  <c r="BU36" i="1"/>
  <c r="BS36" i="1"/>
  <c r="BS40" i="1"/>
  <c r="BP40" i="1"/>
  <c r="BP36" i="1"/>
  <c r="BQ40" i="1"/>
  <c r="BQ36" i="1"/>
  <c r="BT36" i="1"/>
  <c r="BT40" i="1"/>
  <c r="E23" i="11"/>
  <c r="E24" i="11" s="1"/>
  <c r="G23" i="11"/>
  <c r="I23" i="11"/>
  <c r="K23" i="11"/>
  <c r="K24" i="11" s="1"/>
  <c r="L23" i="11"/>
  <c r="N23" i="11"/>
  <c r="P23" i="11"/>
  <c r="R23" i="11"/>
  <c r="R24" i="11" s="1"/>
  <c r="S23" i="11"/>
  <c r="U23" i="11"/>
  <c r="W23" i="11"/>
  <c r="Y23" i="11"/>
  <c r="Y24" i="11" s="1"/>
  <c r="Z23" i="11"/>
  <c r="AB23" i="11"/>
  <c r="AD23" i="11"/>
  <c r="AF23" i="11"/>
  <c r="AF24" i="11" s="1"/>
  <c r="AG23" i="11"/>
  <c r="AI23" i="11"/>
  <c r="AK23" i="11"/>
  <c r="AM23" i="11"/>
  <c r="AM24" i="11" s="1"/>
  <c r="AN23" i="11"/>
  <c r="AP23" i="11"/>
  <c r="AR23" i="11"/>
  <c r="AT23" i="11"/>
  <c r="AT24" i="11" s="1"/>
  <c r="AU23" i="11"/>
  <c r="AW23" i="11"/>
  <c r="AY23" i="11"/>
  <c r="BA23" i="11"/>
  <c r="BA24" i="11" l="1"/>
  <c r="BV59" i="2"/>
  <c r="BV56" i="2"/>
  <c r="BO68" i="2"/>
  <c r="D36" i="13"/>
  <c r="C36" i="13" s="1"/>
  <c r="BV62" i="2"/>
  <c r="BO69" i="2" l="1"/>
  <c r="BO70" i="2"/>
  <c r="BO77" i="2"/>
  <c r="BO85" i="2" s="1"/>
  <c r="BO86" i="2" s="1"/>
  <c r="BV68" i="2"/>
  <c r="BI215" i="11"/>
  <c r="BJ215" i="11"/>
  <c r="BK215" i="11"/>
  <c r="BO79" i="2" l="1"/>
  <c r="BO78" i="2"/>
  <c r="BV70" i="2"/>
  <c r="BV69" i="2"/>
  <c r="BO19" i="4"/>
  <c r="BO28" i="4" s="1"/>
  <c r="BO71" i="4" s="1"/>
  <c r="BO75" i="4" s="1"/>
  <c r="BV77" i="2"/>
  <c r="BV85" i="2" s="1"/>
  <c r="BV86" i="2" s="1"/>
  <c r="BO90" i="2"/>
  <c r="AZ123" i="1"/>
  <c r="AZ119" i="1"/>
  <c r="AZ115" i="1"/>
  <c r="BO123" i="1"/>
  <c r="BN123" i="1"/>
  <c r="BM123" i="1"/>
  <c r="BL123" i="1"/>
  <c r="BK123" i="1"/>
  <c r="BJ123" i="1"/>
  <c r="BI123" i="1"/>
  <c r="BH123" i="1"/>
  <c r="BG123" i="1"/>
  <c r="BF123" i="1"/>
  <c r="BE123" i="1"/>
  <c r="BD123" i="1"/>
  <c r="BC123" i="1"/>
  <c r="BB123" i="1"/>
  <c r="BA123" i="1"/>
  <c r="AY123" i="1"/>
  <c r="AX123" i="1"/>
  <c r="AW123" i="1"/>
  <c r="AV123" i="1"/>
  <c r="AU123" i="1"/>
  <c r="AT123" i="1"/>
  <c r="AS123" i="1"/>
  <c r="AR123" i="1"/>
  <c r="AQ123" i="1"/>
  <c r="AP123" i="1"/>
  <c r="AO123" i="1"/>
  <c r="AN123" i="1"/>
  <c r="AM123" i="1"/>
  <c r="AL123" i="1"/>
  <c r="AK123" i="1"/>
  <c r="AJ123" i="1"/>
  <c r="AI123" i="1"/>
  <c r="AH123" i="1"/>
  <c r="AG123" i="1"/>
  <c r="AF123" i="1"/>
  <c r="AE123" i="1"/>
  <c r="AD123" i="1"/>
  <c r="AC123" i="1"/>
  <c r="AB123" i="1"/>
  <c r="AA123" i="1"/>
  <c r="Z123" i="1"/>
  <c r="Y123" i="1"/>
  <c r="X123" i="1"/>
  <c r="W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J123" i="1"/>
  <c r="I123" i="1"/>
  <c r="H123" i="1"/>
  <c r="G123" i="1"/>
  <c r="F123" i="1"/>
  <c r="E123" i="1"/>
  <c r="J119" i="1"/>
  <c r="I119" i="1"/>
  <c r="H119" i="1"/>
  <c r="G119" i="1"/>
  <c r="F119" i="1"/>
  <c r="E119" i="1"/>
  <c r="Q119" i="1"/>
  <c r="P119" i="1"/>
  <c r="O119" i="1"/>
  <c r="N119" i="1"/>
  <c r="M119" i="1"/>
  <c r="L119" i="1"/>
  <c r="X119" i="1"/>
  <c r="W119" i="1"/>
  <c r="V119" i="1"/>
  <c r="U119" i="1"/>
  <c r="T119" i="1"/>
  <c r="S119" i="1"/>
  <c r="AE119" i="1"/>
  <c r="AD119" i="1"/>
  <c r="AC119" i="1"/>
  <c r="AB119" i="1"/>
  <c r="AA119" i="1"/>
  <c r="Z119" i="1"/>
  <c r="AL119" i="1"/>
  <c r="AK119" i="1"/>
  <c r="AJ119" i="1"/>
  <c r="AI119" i="1"/>
  <c r="AH119" i="1"/>
  <c r="AG119" i="1"/>
  <c r="AS119" i="1"/>
  <c r="AR119" i="1"/>
  <c r="AQ119" i="1"/>
  <c r="AP119" i="1"/>
  <c r="AO119" i="1"/>
  <c r="AN119" i="1"/>
  <c r="AY119" i="1"/>
  <c r="AX119" i="1"/>
  <c r="AW119" i="1"/>
  <c r="AV119" i="1"/>
  <c r="AU119" i="1"/>
  <c r="BN119" i="1"/>
  <c r="BM119" i="1"/>
  <c r="BL119" i="1"/>
  <c r="BK119" i="1"/>
  <c r="BJ119" i="1"/>
  <c r="BI119" i="1"/>
  <c r="BN115" i="1"/>
  <c r="BM115" i="1"/>
  <c r="BL115" i="1"/>
  <c r="BK115" i="1"/>
  <c r="BJ115" i="1"/>
  <c r="BI115" i="1"/>
  <c r="J115" i="1"/>
  <c r="I115" i="1"/>
  <c r="H115" i="1"/>
  <c r="G115" i="1"/>
  <c r="F115" i="1"/>
  <c r="E115" i="1"/>
  <c r="Q115" i="1"/>
  <c r="P115" i="1"/>
  <c r="O115" i="1"/>
  <c r="N115" i="1"/>
  <c r="M115" i="1"/>
  <c r="L115" i="1"/>
  <c r="X115" i="1"/>
  <c r="W115" i="1"/>
  <c r="V115" i="1"/>
  <c r="U115" i="1"/>
  <c r="T115" i="1"/>
  <c r="S115" i="1"/>
  <c r="AE115" i="1"/>
  <c r="AD115" i="1"/>
  <c r="AC115" i="1"/>
  <c r="AB115" i="1"/>
  <c r="AA115" i="1"/>
  <c r="Z115" i="1"/>
  <c r="AL115" i="1"/>
  <c r="AK115" i="1"/>
  <c r="AJ115" i="1"/>
  <c r="AI115" i="1"/>
  <c r="AH115" i="1"/>
  <c r="AG115" i="1"/>
  <c r="AS115" i="1"/>
  <c r="AR115" i="1"/>
  <c r="AQ115" i="1"/>
  <c r="AP115" i="1"/>
  <c r="AO115" i="1"/>
  <c r="AN115" i="1"/>
  <c r="AY115" i="1"/>
  <c r="AX115" i="1"/>
  <c r="AW115" i="1"/>
  <c r="AV115" i="1"/>
  <c r="AU115" i="1"/>
  <c r="BG119" i="1"/>
  <c r="BF119" i="1"/>
  <c r="BE119" i="1"/>
  <c r="BD119" i="1"/>
  <c r="BC119" i="1"/>
  <c r="BB119" i="1"/>
  <c r="BF115" i="1"/>
  <c r="BG115" i="1"/>
  <c r="BE115" i="1"/>
  <c r="BD115" i="1"/>
  <c r="BC115" i="1"/>
  <c r="BB115" i="1"/>
  <c r="BO29" i="4" l="1"/>
  <c r="BV78" i="2"/>
  <c r="BV79" i="2"/>
  <c r="BO94" i="2"/>
  <c r="BO91" i="2"/>
  <c r="BV19" i="4"/>
  <c r="BV28" i="4" s="1"/>
  <c r="BV29" i="4" s="1"/>
  <c r="BV30" i="4" s="1"/>
  <c r="BO86" i="4"/>
  <c r="BV90" i="2"/>
  <c r="BO148" i="1"/>
  <c r="BO146" i="1"/>
  <c r="BO145" i="1"/>
  <c r="BO144" i="1"/>
  <c r="BO143" i="1"/>
  <c r="BO142" i="1"/>
  <c r="BO138" i="1"/>
  <c r="BO137" i="1"/>
  <c r="BO136" i="1"/>
  <c r="BO135" i="1"/>
  <c r="BO134" i="1"/>
  <c r="BO133" i="1"/>
  <c r="BO119" i="1"/>
  <c r="BO115" i="1"/>
  <c r="BO113" i="1"/>
  <c r="BO105" i="1"/>
  <c r="BO104" i="1"/>
  <c r="BO102" i="1"/>
  <c r="BO101" i="1"/>
  <c r="BO100" i="1"/>
  <c r="BO99" i="1"/>
  <c r="BO98" i="1"/>
  <c r="BO96" i="1"/>
  <c r="BO95" i="1"/>
  <c r="BO94" i="1"/>
  <c r="BO93" i="1"/>
  <c r="BO92" i="1"/>
  <c r="BO88" i="1"/>
  <c r="BO87" i="1"/>
  <c r="BO86" i="1"/>
  <c r="BO85" i="1"/>
  <c r="BO84" i="1"/>
  <c r="BO83" i="1"/>
  <c r="BO81" i="1"/>
  <c r="BO80" i="1"/>
  <c r="BO79" i="1"/>
  <c r="BO78" i="1"/>
  <c r="BO77" i="1"/>
  <c r="BO76" i="1"/>
  <c r="BO70" i="1"/>
  <c r="BO69" i="1"/>
  <c r="BO68" i="1"/>
  <c r="BO67" i="1"/>
  <c r="BO66" i="1"/>
  <c r="BO65" i="1"/>
  <c r="BO64" i="1"/>
  <c r="BO63" i="1"/>
  <c r="BO62" i="1"/>
  <c r="BO60" i="1"/>
  <c r="BO57" i="1"/>
  <c r="BO54" i="1"/>
  <c r="BO48" i="1"/>
  <c r="BV49" i="1" s="1"/>
  <c r="BO45" i="1"/>
  <c r="BO44" i="1"/>
  <c r="BO41" i="1"/>
  <c r="BO39" i="1"/>
  <c r="BO38" i="1"/>
  <c r="BO37" i="1"/>
  <c r="BO35" i="1"/>
  <c r="BO32" i="1"/>
  <c r="BO28" i="1"/>
  <c r="BO23" i="1"/>
  <c r="BO18" i="1"/>
  <c r="BO16" i="1"/>
  <c r="BO15" i="1"/>
  <c r="BO13" i="1"/>
  <c r="BO10" i="1"/>
  <c r="BO8" i="1"/>
  <c r="BO7" i="1"/>
  <c r="BO6" i="1"/>
  <c r="BO5" i="1"/>
  <c r="BN148" i="1"/>
  <c r="BM148" i="1"/>
  <c r="BL148" i="1"/>
  <c r="BK148" i="1"/>
  <c r="BJ148" i="1"/>
  <c r="BI148" i="1"/>
  <c r="BN146" i="1"/>
  <c r="BM146" i="1"/>
  <c r="BL146" i="1"/>
  <c r="BK146" i="1"/>
  <c r="BJ146" i="1"/>
  <c r="BI146" i="1"/>
  <c r="BH146" i="1"/>
  <c r="BN145" i="1"/>
  <c r="BM145" i="1"/>
  <c r="BL145" i="1"/>
  <c r="BK145" i="1"/>
  <c r="BJ145" i="1"/>
  <c r="BI145" i="1"/>
  <c r="BH145" i="1"/>
  <c r="BN144" i="1"/>
  <c r="BM144" i="1"/>
  <c r="BL144" i="1"/>
  <c r="BK144" i="1"/>
  <c r="BJ144" i="1"/>
  <c r="BI144" i="1"/>
  <c r="BH144" i="1"/>
  <c r="BN143" i="1"/>
  <c r="BM143" i="1"/>
  <c r="BL143" i="1"/>
  <c r="BK143" i="1"/>
  <c r="BJ143" i="1"/>
  <c r="BI143" i="1"/>
  <c r="BH143" i="1"/>
  <c r="BN142" i="1"/>
  <c r="BM142" i="1"/>
  <c r="BL142" i="1"/>
  <c r="BK142" i="1"/>
  <c r="BJ142" i="1"/>
  <c r="BI142" i="1"/>
  <c r="BH142" i="1"/>
  <c r="BN138" i="1"/>
  <c r="BM138" i="1"/>
  <c r="BL138" i="1"/>
  <c r="BK138" i="1"/>
  <c r="BJ138" i="1"/>
  <c r="BN137" i="1"/>
  <c r="BM137" i="1"/>
  <c r="BL137" i="1"/>
  <c r="BK137" i="1"/>
  <c r="BJ137" i="1"/>
  <c r="BN136" i="1"/>
  <c r="BM136" i="1"/>
  <c r="BL136" i="1"/>
  <c r="BK136" i="1"/>
  <c r="BJ136" i="1"/>
  <c r="BN135" i="1"/>
  <c r="BM135" i="1"/>
  <c r="BL135" i="1"/>
  <c r="BK135" i="1"/>
  <c r="BJ135" i="1"/>
  <c r="BN134" i="1"/>
  <c r="BM134" i="1"/>
  <c r="BL134" i="1"/>
  <c r="BK134" i="1"/>
  <c r="BJ134" i="1"/>
  <c r="BN133" i="1"/>
  <c r="BM133" i="1"/>
  <c r="BL133" i="1"/>
  <c r="BK133" i="1"/>
  <c r="BJ133" i="1"/>
  <c r="BI133" i="1"/>
  <c r="BH119" i="1"/>
  <c r="BH115" i="1"/>
  <c r="BN113" i="1"/>
  <c r="BM113" i="1"/>
  <c r="BL113" i="1"/>
  <c r="BK113" i="1"/>
  <c r="BJ113" i="1"/>
  <c r="BI113" i="1"/>
  <c r="BH113" i="1"/>
  <c r="BN105" i="1"/>
  <c r="BM105" i="1"/>
  <c r="BL105" i="1"/>
  <c r="BK105" i="1"/>
  <c r="BJ105" i="1"/>
  <c r="BI105" i="1"/>
  <c r="BH105" i="1"/>
  <c r="BN104" i="1"/>
  <c r="BM104" i="1"/>
  <c r="BL104" i="1"/>
  <c r="BK104" i="1"/>
  <c r="BJ104" i="1"/>
  <c r="BI104" i="1"/>
  <c r="BH104" i="1"/>
  <c r="BN102" i="1"/>
  <c r="BM102" i="1"/>
  <c r="BL102" i="1"/>
  <c r="BK102" i="1"/>
  <c r="BJ102" i="1"/>
  <c r="BI102" i="1"/>
  <c r="BH102" i="1"/>
  <c r="BN101" i="1"/>
  <c r="BM101" i="1"/>
  <c r="BL101" i="1"/>
  <c r="BK101" i="1"/>
  <c r="BJ101" i="1"/>
  <c r="BI101" i="1"/>
  <c r="BH101" i="1"/>
  <c r="BN100" i="1"/>
  <c r="BM100" i="1"/>
  <c r="BL100" i="1"/>
  <c r="BK100" i="1"/>
  <c r="BJ100" i="1"/>
  <c r="BI100" i="1"/>
  <c r="BH100" i="1"/>
  <c r="BN99" i="1"/>
  <c r="BM99" i="1"/>
  <c r="BL99" i="1"/>
  <c r="BK99" i="1"/>
  <c r="BJ99" i="1"/>
  <c r="BI99" i="1"/>
  <c r="BH99" i="1"/>
  <c r="BN98" i="1"/>
  <c r="BM98" i="1"/>
  <c r="BL98" i="1"/>
  <c r="BK98" i="1"/>
  <c r="BJ98" i="1"/>
  <c r="BI98" i="1"/>
  <c r="BH98" i="1"/>
  <c r="BN96" i="1"/>
  <c r="BM96" i="1"/>
  <c r="BL96" i="1"/>
  <c r="BK96" i="1"/>
  <c r="BJ96" i="1"/>
  <c r="BI96" i="1"/>
  <c r="BH96" i="1"/>
  <c r="BN95" i="1"/>
  <c r="BM95" i="1"/>
  <c r="BL95" i="1"/>
  <c r="BK95" i="1"/>
  <c r="BJ95" i="1"/>
  <c r="BI95" i="1"/>
  <c r="BH95" i="1"/>
  <c r="BN94" i="1"/>
  <c r="BM94" i="1"/>
  <c r="BL94" i="1"/>
  <c r="BK94" i="1"/>
  <c r="BJ94" i="1"/>
  <c r="BI94" i="1"/>
  <c r="BH94" i="1"/>
  <c r="BN93" i="1"/>
  <c r="BM93" i="1"/>
  <c r="BL93" i="1"/>
  <c r="BK93" i="1"/>
  <c r="BJ93" i="1"/>
  <c r="BI93" i="1"/>
  <c r="BH93" i="1"/>
  <c r="BN92" i="1"/>
  <c r="BM92" i="1"/>
  <c r="BL92" i="1"/>
  <c r="BK92" i="1"/>
  <c r="BJ92" i="1"/>
  <c r="BI92" i="1"/>
  <c r="BH92" i="1"/>
  <c r="BN88" i="1"/>
  <c r="BM88" i="1"/>
  <c r="BL88" i="1"/>
  <c r="BK88" i="1"/>
  <c r="BJ88" i="1"/>
  <c r="BI88" i="1"/>
  <c r="BH88" i="1"/>
  <c r="BN87" i="1"/>
  <c r="BM87" i="1"/>
  <c r="BL87" i="1"/>
  <c r="BK87" i="1"/>
  <c r="BJ87" i="1"/>
  <c r="BI87" i="1"/>
  <c r="BH87" i="1"/>
  <c r="BN86" i="1"/>
  <c r="BM86" i="1"/>
  <c r="BL86" i="1"/>
  <c r="BK86" i="1"/>
  <c r="BJ86" i="1"/>
  <c r="BI86" i="1"/>
  <c r="BH86" i="1"/>
  <c r="BN85" i="1"/>
  <c r="BM85" i="1"/>
  <c r="BL85" i="1"/>
  <c r="BK85" i="1"/>
  <c r="BJ85" i="1"/>
  <c r="BI85" i="1"/>
  <c r="BH85" i="1"/>
  <c r="BN84" i="1"/>
  <c r="BM84" i="1"/>
  <c r="BL84" i="1"/>
  <c r="BK84" i="1"/>
  <c r="BJ84" i="1"/>
  <c r="BI84" i="1"/>
  <c r="BH84" i="1"/>
  <c r="BN83" i="1"/>
  <c r="BM83" i="1"/>
  <c r="BL83" i="1"/>
  <c r="BK83" i="1"/>
  <c r="BJ83" i="1"/>
  <c r="BI83" i="1"/>
  <c r="BH83" i="1"/>
  <c r="BN81" i="1"/>
  <c r="BM81" i="1"/>
  <c r="BL81" i="1"/>
  <c r="BK81" i="1"/>
  <c r="BJ81" i="1"/>
  <c r="BI81" i="1"/>
  <c r="BH81" i="1"/>
  <c r="BN80" i="1"/>
  <c r="BM80" i="1"/>
  <c r="BL80" i="1"/>
  <c r="BK80" i="1"/>
  <c r="BJ80" i="1"/>
  <c r="BI80" i="1"/>
  <c r="BH80" i="1"/>
  <c r="BN79" i="1"/>
  <c r="BM79" i="1"/>
  <c r="BL79" i="1"/>
  <c r="BK79" i="1"/>
  <c r="BJ79" i="1"/>
  <c r="BI79" i="1"/>
  <c r="BH79" i="1"/>
  <c r="BN78" i="1"/>
  <c r="BM78" i="1"/>
  <c r="BL78" i="1"/>
  <c r="BK78" i="1"/>
  <c r="BJ78" i="1"/>
  <c r="BI78" i="1"/>
  <c r="BH78" i="1"/>
  <c r="BN77" i="1"/>
  <c r="BM77" i="1"/>
  <c r="BL77" i="1"/>
  <c r="BK77" i="1"/>
  <c r="BK82" i="1" s="1"/>
  <c r="BJ77" i="1"/>
  <c r="BI77" i="1"/>
  <c r="BH77" i="1"/>
  <c r="BN76" i="1"/>
  <c r="BM76" i="1"/>
  <c r="BL76" i="1"/>
  <c r="BK76" i="1"/>
  <c r="BJ76" i="1"/>
  <c r="BI76" i="1"/>
  <c r="BH76" i="1"/>
  <c r="BN70" i="1"/>
  <c r="BM70" i="1"/>
  <c r="BL70" i="1"/>
  <c r="BK70" i="1"/>
  <c r="BJ70" i="1"/>
  <c r="BI70" i="1"/>
  <c r="BH70" i="1"/>
  <c r="BN69" i="1"/>
  <c r="BM69" i="1"/>
  <c r="BL69" i="1"/>
  <c r="BK69" i="1"/>
  <c r="BJ69" i="1"/>
  <c r="BI69" i="1"/>
  <c r="BH69" i="1"/>
  <c r="BN68" i="1"/>
  <c r="BM68" i="1"/>
  <c r="BL68" i="1"/>
  <c r="BK68" i="1"/>
  <c r="BJ68" i="1"/>
  <c r="BI68" i="1"/>
  <c r="BH68" i="1"/>
  <c r="BN67" i="1"/>
  <c r="BM67" i="1"/>
  <c r="BL67" i="1"/>
  <c r="BK67" i="1"/>
  <c r="BJ67" i="1"/>
  <c r="BI67" i="1"/>
  <c r="BH67" i="1"/>
  <c r="BN66" i="1"/>
  <c r="BM66" i="1"/>
  <c r="BL66" i="1"/>
  <c r="BK66" i="1"/>
  <c r="BJ66" i="1"/>
  <c r="BI66" i="1"/>
  <c r="BH66" i="1"/>
  <c r="BN65" i="1"/>
  <c r="BM65" i="1"/>
  <c r="BL65" i="1"/>
  <c r="BK65" i="1"/>
  <c r="BJ65" i="1"/>
  <c r="BI65" i="1"/>
  <c r="BH65" i="1"/>
  <c r="BN64" i="1"/>
  <c r="BM64" i="1"/>
  <c r="BL64" i="1"/>
  <c r="BK64" i="1"/>
  <c r="BJ64" i="1"/>
  <c r="BI64" i="1"/>
  <c r="BH64" i="1"/>
  <c r="BN63" i="1"/>
  <c r="BM63" i="1"/>
  <c r="BL63" i="1"/>
  <c r="BK63" i="1"/>
  <c r="BJ63" i="1"/>
  <c r="BI63" i="1"/>
  <c r="BH63" i="1"/>
  <c r="BN62" i="1"/>
  <c r="BM62" i="1"/>
  <c r="BL62" i="1"/>
  <c r="BK62" i="1"/>
  <c r="BJ62" i="1"/>
  <c r="BI62" i="1"/>
  <c r="BH62" i="1"/>
  <c r="BN60" i="1"/>
  <c r="BM60" i="1"/>
  <c r="BL60" i="1"/>
  <c r="BK60" i="1"/>
  <c r="BJ60" i="1"/>
  <c r="BI60" i="1"/>
  <c r="BH60" i="1"/>
  <c r="BN57" i="1"/>
  <c r="BM57" i="1"/>
  <c r="BL57" i="1"/>
  <c r="BK57" i="1"/>
  <c r="BJ57" i="1"/>
  <c r="BI57" i="1"/>
  <c r="BN54" i="1"/>
  <c r="BM54" i="1"/>
  <c r="BL54" i="1"/>
  <c r="BK54" i="1"/>
  <c r="BJ54" i="1"/>
  <c r="BI54" i="1"/>
  <c r="BH54" i="1"/>
  <c r="BN48" i="1"/>
  <c r="BU49" i="1" s="1"/>
  <c r="BM48" i="1"/>
  <c r="BT49" i="1" s="1"/>
  <c r="BL48" i="1"/>
  <c r="BS49" i="1" s="1"/>
  <c r="BK48" i="1"/>
  <c r="BR49" i="1" s="1"/>
  <c r="BJ48" i="1"/>
  <c r="BQ49" i="1" s="1"/>
  <c r="BI48" i="1"/>
  <c r="BP49" i="1" s="1"/>
  <c r="BH48" i="1"/>
  <c r="BM46" i="1"/>
  <c r="BT47" i="1" s="1"/>
  <c r="BL46" i="1"/>
  <c r="BS47" i="1" s="1"/>
  <c r="BK46" i="1"/>
  <c r="BR47" i="1" s="1"/>
  <c r="BJ46" i="1"/>
  <c r="BQ47" i="1" s="1"/>
  <c r="BN45" i="1"/>
  <c r="BM45" i="1"/>
  <c r="BL45" i="1"/>
  <c r="BK45" i="1"/>
  <c r="BJ45" i="1"/>
  <c r="BI45" i="1"/>
  <c r="BH45" i="1"/>
  <c r="BN44" i="1"/>
  <c r="BM44" i="1"/>
  <c r="BL44" i="1"/>
  <c r="BK44" i="1"/>
  <c r="BJ44" i="1"/>
  <c r="BI44" i="1"/>
  <c r="BH44" i="1"/>
  <c r="BN42" i="1"/>
  <c r="BU43" i="1" s="1"/>
  <c r="BM42" i="1"/>
  <c r="BT43" i="1" s="1"/>
  <c r="BL42" i="1"/>
  <c r="BS43" i="1" s="1"/>
  <c r="BK42" i="1"/>
  <c r="BR43" i="1" s="1"/>
  <c r="BJ42" i="1"/>
  <c r="BQ43" i="1" s="1"/>
  <c r="BI42" i="1"/>
  <c r="BP43" i="1" s="1"/>
  <c r="BN41" i="1"/>
  <c r="BM41" i="1"/>
  <c r="BL41" i="1"/>
  <c r="BK41" i="1"/>
  <c r="BJ41" i="1"/>
  <c r="BI41" i="1"/>
  <c r="BH41" i="1"/>
  <c r="BN39" i="1"/>
  <c r="BM39" i="1"/>
  <c r="BL39" i="1"/>
  <c r="BK39" i="1"/>
  <c r="BJ39" i="1"/>
  <c r="BI39" i="1"/>
  <c r="BH39" i="1"/>
  <c r="BN38" i="1"/>
  <c r="BM38" i="1"/>
  <c r="BL38" i="1"/>
  <c r="BK38" i="1"/>
  <c r="BJ38" i="1"/>
  <c r="BI38" i="1"/>
  <c r="BH38" i="1"/>
  <c r="BN37" i="1"/>
  <c r="BM37" i="1"/>
  <c r="BL37" i="1"/>
  <c r="BK37" i="1"/>
  <c r="BJ37" i="1"/>
  <c r="BI37" i="1"/>
  <c r="BH37" i="1"/>
  <c r="BN35" i="1"/>
  <c r="BM35" i="1"/>
  <c r="BL35" i="1"/>
  <c r="BK35" i="1"/>
  <c r="BJ35" i="1"/>
  <c r="BI35" i="1"/>
  <c r="BN32" i="1"/>
  <c r="BM32" i="1"/>
  <c r="BL32" i="1"/>
  <c r="BK32" i="1"/>
  <c r="BJ32" i="1"/>
  <c r="BI32" i="1"/>
  <c r="BN28" i="1"/>
  <c r="BM28" i="1"/>
  <c r="BL28" i="1"/>
  <c r="BK28" i="1"/>
  <c r="BJ28" i="1"/>
  <c r="BI28" i="1"/>
  <c r="BH28" i="1"/>
  <c r="BN23" i="1"/>
  <c r="BM23" i="1"/>
  <c r="BL23" i="1"/>
  <c r="BK23" i="1"/>
  <c r="BJ23" i="1"/>
  <c r="BI23" i="1"/>
  <c r="BN18" i="1"/>
  <c r="BM18" i="1"/>
  <c r="BL18" i="1"/>
  <c r="BK18" i="1"/>
  <c r="BJ18" i="1"/>
  <c r="BI18" i="1"/>
  <c r="BH18" i="1"/>
  <c r="BN16" i="1"/>
  <c r="BM16" i="1"/>
  <c r="BL16" i="1"/>
  <c r="BK16" i="1"/>
  <c r="BJ16" i="1"/>
  <c r="BI16" i="1"/>
  <c r="BN15" i="1"/>
  <c r="BM15" i="1"/>
  <c r="BL15" i="1"/>
  <c r="BK15" i="1"/>
  <c r="BJ15" i="1"/>
  <c r="BI15" i="1"/>
  <c r="BH15" i="1"/>
  <c r="BN13" i="1"/>
  <c r="BM13" i="1"/>
  <c r="BL13" i="1"/>
  <c r="BK13" i="1"/>
  <c r="BJ13" i="1"/>
  <c r="BI13" i="1"/>
  <c r="BH13" i="1"/>
  <c r="BN10" i="1"/>
  <c r="BM10" i="1"/>
  <c r="BL10" i="1"/>
  <c r="BK10" i="1"/>
  <c r="BJ10" i="1"/>
  <c r="BI10" i="1"/>
  <c r="BH10" i="1"/>
  <c r="BN8" i="1"/>
  <c r="BM8" i="1"/>
  <c r="BL8" i="1"/>
  <c r="BK8" i="1"/>
  <c r="BJ8" i="1"/>
  <c r="BI8" i="1"/>
  <c r="BH8" i="1"/>
  <c r="BN7" i="1"/>
  <c r="BM7" i="1"/>
  <c r="BL7" i="1"/>
  <c r="BK7" i="1"/>
  <c r="BJ7" i="1"/>
  <c r="BI7" i="1"/>
  <c r="BH7" i="1"/>
  <c r="BN6" i="1"/>
  <c r="BM6" i="1"/>
  <c r="BL6" i="1"/>
  <c r="BK6" i="1"/>
  <c r="BJ6" i="1"/>
  <c r="BN5" i="1"/>
  <c r="BM5" i="1"/>
  <c r="BL5" i="1"/>
  <c r="BK5" i="1"/>
  <c r="BJ5" i="1"/>
  <c r="BI5" i="1"/>
  <c r="BF148" i="1"/>
  <c r="BF146" i="1"/>
  <c r="BF145" i="1"/>
  <c r="BF144" i="1"/>
  <c r="BF143" i="1"/>
  <c r="BG142" i="1"/>
  <c r="BF142" i="1"/>
  <c r="BE142" i="1"/>
  <c r="BG113" i="1"/>
  <c r="BF113" i="1"/>
  <c r="BE113" i="1"/>
  <c r="BF105" i="1"/>
  <c r="BF104" i="1"/>
  <c r="BF102" i="1"/>
  <c r="BF101" i="1"/>
  <c r="BF100" i="1"/>
  <c r="BF99" i="1"/>
  <c r="BF98" i="1"/>
  <c r="BF96" i="1"/>
  <c r="BF95" i="1"/>
  <c r="BF94" i="1"/>
  <c r="BF93" i="1"/>
  <c r="BF92" i="1"/>
  <c r="BF88" i="1"/>
  <c r="BF87" i="1"/>
  <c r="BF86" i="1"/>
  <c r="BF85" i="1"/>
  <c r="BF84" i="1"/>
  <c r="BF83" i="1"/>
  <c r="BF81" i="1"/>
  <c r="BF80" i="1"/>
  <c r="BF79" i="1"/>
  <c r="BF78" i="1"/>
  <c r="BF77" i="1"/>
  <c r="BG76" i="1"/>
  <c r="BF76" i="1"/>
  <c r="BE76" i="1"/>
  <c r="BF70" i="1"/>
  <c r="BF69" i="1"/>
  <c r="BF68" i="1"/>
  <c r="BF67" i="1"/>
  <c r="BF66" i="1"/>
  <c r="BF65" i="1"/>
  <c r="BF64" i="1"/>
  <c r="BF63" i="1"/>
  <c r="BF62" i="1"/>
  <c r="BF60" i="1"/>
  <c r="BG54" i="1"/>
  <c r="BF54" i="1"/>
  <c r="BE54" i="1"/>
  <c r="BG48" i="1"/>
  <c r="BF48" i="1"/>
  <c r="BE48" i="1"/>
  <c r="BG45" i="1"/>
  <c r="BF45" i="1"/>
  <c r="BE45" i="1"/>
  <c r="BG44" i="1"/>
  <c r="BF44" i="1"/>
  <c r="BE44" i="1"/>
  <c r="BF41" i="1"/>
  <c r="BF39" i="1"/>
  <c r="BF38" i="1"/>
  <c r="BF37" i="1"/>
  <c r="BF28" i="1"/>
  <c r="BF15" i="1"/>
  <c r="BF13" i="1"/>
  <c r="BF10" i="1"/>
  <c r="BF8" i="1"/>
  <c r="BG7" i="1"/>
  <c r="BF7" i="1"/>
  <c r="BE7" i="1"/>
  <c r="BD146" i="1"/>
  <c r="BD145" i="1"/>
  <c r="BD144" i="1"/>
  <c r="BD143" i="1"/>
  <c r="BD142" i="1"/>
  <c r="BD113" i="1"/>
  <c r="BD105" i="1"/>
  <c r="BD104" i="1"/>
  <c r="BD101" i="1"/>
  <c r="BD100" i="1"/>
  <c r="BD99" i="1"/>
  <c r="BD98" i="1"/>
  <c r="BD96" i="1"/>
  <c r="BD95" i="1"/>
  <c r="BD94" i="1"/>
  <c r="BD93" i="1"/>
  <c r="BD88" i="1"/>
  <c r="BD87" i="1"/>
  <c r="BD86" i="1"/>
  <c r="BD85" i="1"/>
  <c r="BD84" i="1"/>
  <c r="BD83" i="1"/>
  <c r="BD81" i="1"/>
  <c r="BD80" i="1"/>
  <c r="BD79" i="1"/>
  <c r="BD78" i="1"/>
  <c r="BD77" i="1"/>
  <c r="BD76" i="1"/>
  <c r="BD70" i="1"/>
  <c r="BD69" i="1"/>
  <c r="BD68" i="1"/>
  <c r="BD67" i="1"/>
  <c r="BD66" i="1"/>
  <c r="BD64" i="1"/>
  <c r="BD63" i="1"/>
  <c r="BD62" i="1"/>
  <c r="BD60" i="1"/>
  <c r="BD54" i="1"/>
  <c r="BD48" i="1"/>
  <c r="BD45" i="1"/>
  <c r="BD44" i="1"/>
  <c r="BD41" i="1"/>
  <c r="BD39" i="1"/>
  <c r="BD38" i="1"/>
  <c r="BD37" i="1"/>
  <c r="BD28" i="1"/>
  <c r="BD13" i="1"/>
  <c r="BD10" i="1"/>
  <c r="BD8" i="1"/>
  <c r="BD7" i="1"/>
  <c r="BC142" i="1"/>
  <c r="BC113" i="1"/>
  <c r="BC76" i="1"/>
  <c r="BC54" i="1"/>
  <c r="BC48" i="1"/>
  <c r="BC45" i="1"/>
  <c r="BC44" i="1"/>
  <c r="BC7" i="1"/>
  <c r="BD18" i="1"/>
  <c r="AT51" i="2"/>
  <c r="AU51" i="2"/>
  <c r="AW51" i="2"/>
  <c r="AY51" i="2"/>
  <c r="BA51" i="2"/>
  <c r="BF23" i="1"/>
  <c r="BH51" i="2"/>
  <c r="BV71" i="4" l="1"/>
  <c r="BV75" i="4" s="1"/>
  <c r="BV86" i="4" s="1"/>
  <c r="BV87" i="4" s="1"/>
  <c r="BV31" i="4"/>
  <c r="BV91" i="2"/>
  <c r="BV94" i="2"/>
  <c r="BV95" i="2" s="1"/>
  <c r="AU53" i="2"/>
  <c r="AU52" i="2"/>
  <c r="BB53" i="2"/>
  <c r="AW53" i="2"/>
  <c r="AW52" i="2"/>
  <c r="BD53" i="2"/>
  <c r="BH53" i="2"/>
  <c r="BH52" i="2"/>
  <c r="AT53" i="2"/>
  <c r="AT52" i="2"/>
  <c r="BA52" i="2"/>
  <c r="BA53" i="2"/>
  <c r="AY52" i="2"/>
  <c r="AY53" i="2"/>
  <c r="BF53" i="2"/>
  <c r="BO42" i="1"/>
  <c r="BV43" i="1" s="1"/>
  <c r="AT27" i="2"/>
  <c r="BH23" i="1"/>
  <c r="BV80" i="4"/>
  <c r="BV82" i="4" s="1"/>
  <c r="BV85" i="4"/>
  <c r="BI46" i="1"/>
  <c r="BP47" i="1" s="1"/>
  <c r="BJ122" i="1"/>
  <c r="BJ124" i="1" s="1"/>
  <c r="BJ125" i="1" s="1"/>
  <c r="BD23" i="1"/>
  <c r="BL122" i="1"/>
  <c r="BL124" i="1" s="1"/>
  <c r="BL125" i="1" s="1"/>
  <c r="BF122" i="1"/>
  <c r="BF124" i="1" s="1"/>
  <c r="BF125" i="1" s="1"/>
  <c r="BK114" i="1"/>
  <c r="BK116" i="1" s="1"/>
  <c r="BK117" i="1" s="1"/>
  <c r="BK122" i="1"/>
  <c r="BK124" i="1" s="1"/>
  <c r="BK125" i="1" s="1"/>
  <c r="BH122" i="1"/>
  <c r="BH124" i="1" s="1"/>
  <c r="BH125" i="1" s="1"/>
  <c r="BI122" i="1"/>
  <c r="BI124" i="1" s="1"/>
  <c r="BI125" i="1" s="1"/>
  <c r="BO114" i="1"/>
  <c r="BO116" i="1" s="1"/>
  <c r="BO117" i="1" s="1"/>
  <c r="BO122" i="1"/>
  <c r="BO124" i="1" s="1"/>
  <c r="BO125" i="1" s="1"/>
  <c r="BM114" i="1"/>
  <c r="BM116" i="1" s="1"/>
  <c r="BM117" i="1" s="1"/>
  <c r="BM122" i="1"/>
  <c r="BM124" i="1" s="1"/>
  <c r="BM125" i="1" s="1"/>
  <c r="BN122" i="1"/>
  <c r="BN124" i="1" s="1"/>
  <c r="BN125" i="1" s="1"/>
  <c r="BN114" i="1"/>
  <c r="BN116" i="1" s="1"/>
  <c r="BN117" i="1" s="1"/>
  <c r="BI114" i="1"/>
  <c r="BI116" i="1" s="1"/>
  <c r="BI117" i="1" s="1"/>
  <c r="BL114" i="1"/>
  <c r="BL116" i="1" s="1"/>
  <c r="BL117" i="1" s="1"/>
  <c r="BJ114" i="1"/>
  <c r="BJ116" i="1" s="1"/>
  <c r="BJ117" i="1" s="1"/>
  <c r="BJ9" i="1"/>
  <c r="BJ118" i="1" s="1"/>
  <c r="BJ120" i="1" s="1"/>
  <c r="BJ121" i="1" s="1"/>
  <c r="BD114" i="1"/>
  <c r="BD147" i="1"/>
  <c r="BO20" i="1"/>
  <c r="BO147" i="1"/>
  <c r="BO149" i="1" s="1"/>
  <c r="BH114" i="1"/>
  <c r="BH116" i="1" s="1"/>
  <c r="BH117" i="1" s="1"/>
  <c r="BF114" i="1"/>
  <c r="BF116" i="1" s="1"/>
  <c r="BF117" i="1" s="1"/>
  <c r="BL17" i="1"/>
  <c r="BO103" i="1"/>
  <c r="BO106" i="1"/>
  <c r="BO131" i="1" s="1"/>
  <c r="BK106" i="1"/>
  <c r="BK131" i="1" s="1"/>
  <c r="BL89" i="1"/>
  <c r="BL106" i="1"/>
  <c r="BL131" i="1" s="1"/>
  <c r="BL19" i="1"/>
  <c r="BM106" i="1"/>
  <c r="BM131" i="1" s="1"/>
  <c r="BF106" i="1"/>
  <c r="BF131" i="1" s="1"/>
  <c r="BN19" i="1"/>
  <c r="BJ50" i="1"/>
  <c r="BO9" i="1"/>
  <c r="BK50" i="1"/>
  <c r="BN147" i="1"/>
  <c r="BN149" i="1" s="1"/>
  <c r="BL50" i="1"/>
  <c r="BJ89" i="1"/>
  <c r="BI9" i="1"/>
  <c r="BI118" i="1" s="1"/>
  <c r="BI120" i="1" s="1"/>
  <c r="BI121" i="1" s="1"/>
  <c r="BM50" i="1"/>
  <c r="BK89" i="1"/>
  <c r="BK90" i="1" s="1"/>
  <c r="BI97" i="1"/>
  <c r="BJ106" i="1"/>
  <c r="BJ131" i="1" s="1"/>
  <c r="BM19" i="1"/>
  <c r="BK24" i="1"/>
  <c r="BK103" i="1"/>
  <c r="BL24" i="1"/>
  <c r="BM17" i="1"/>
  <c r="BN24" i="1"/>
  <c r="BO14" i="1"/>
  <c r="BN20" i="1"/>
  <c r="BJ49" i="1"/>
  <c r="BN17" i="1"/>
  <c r="BL49" i="1"/>
  <c r="BM24" i="1"/>
  <c r="BI19" i="1"/>
  <c r="BM49" i="1"/>
  <c r="BN49" i="1"/>
  <c r="BI106" i="1"/>
  <c r="BI131" i="1" s="1"/>
  <c r="BM103" i="1"/>
  <c r="BJ19" i="1"/>
  <c r="BM89" i="1"/>
  <c r="BH89" i="1"/>
  <c r="BK49" i="1"/>
  <c r="BN89" i="1"/>
  <c r="BJ24" i="1"/>
  <c r="BJ82" i="1"/>
  <c r="BK97" i="1"/>
  <c r="BH147" i="1"/>
  <c r="BI147" i="1"/>
  <c r="BI149" i="1" s="1"/>
  <c r="BJ147" i="1"/>
  <c r="BJ149" i="1" s="1"/>
  <c r="BM82" i="1"/>
  <c r="BK147" i="1"/>
  <c r="BK149" i="1" s="1"/>
  <c r="BL147" i="1"/>
  <c r="BL149" i="1" s="1"/>
  <c r="BH103" i="1"/>
  <c r="BI103" i="1"/>
  <c r="BJ17" i="1"/>
  <c r="BL9" i="1"/>
  <c r="BL118" i="1" s="1"/>
  <c r="BL120" i="1" s="1"/>
  <c r="BL121" i="1" s="1"/>
  <c r="BI14" i="1"/>
  <c r="BK17" i="1"/>
  <c r="BJ20" i="1"/>
  <c r="BQ21" i="1" s="1"/>
  <c r="BH82" i="1"/>
  <c r="BH106" i="1"/>
  <c r="BH131" i="1" s="1"/>
  <c r="BM147" i="1"/>
  <c r="BM149" i="1" s="1"/>
  <c r="BO49" i="1"/>
  <c r="BO82" i="1"/>
  <c r="BI82" i="1"/>
  <c r="BM9" i="1"/>
  <c r="BM118" i="1" s="1"/>
  <c r="BM120" i="1" s="1"/>
  <c r="BM121" i="1" s="1"/>
  <c r="BJ14" i="1"/>
  <c r="BK20" i="1"/>
  <c r="BN9" i="1"/>
  <c r="BN118" i="1" s="1"/>
  <c r="BN120" i="1" s="1"/>
  <c r="BN121" i="1" s="1"/>
  <c r="BK14" i="1"/>
  <c r="BL20" i="1"/>
  <c r="BN103" i="1"/>
  <c r="BO19" i="1"/>
  <c r="BI24" i="1"/>
  <c r="BL97" i="1"/>
  <c r="BL82" i="1"/>
  <c r="BM97" i="1"/>
  <c r="BN97" i="1"/>
  <c r="BK9" i="1"/>
  <c r="BK118" i="1" s="1"/>
  <c r="BK120" i="1" s="1"/>
  <c r="BK121" i="1" s="1"/>
  <c r="BL14" i="1"/>
  <c r="BM20" i="1"/>
  <c r="BO24" i="1"/>
  <c r="BK19" i="1"/>
  <c r="BN106" i="1"/>
  <c r="BN131" i="1" s="1"/>
  <c r="BF97" i="1"/>
  <c r="BM14" i="1"/>
  <c r="BI17" i="1"/>
  <c r="BN82" i="1"/>
  <c r="BN14" i="1"/>
  <c r="BI89" i="1"/>
  <c r="BJ103" i="1"/>
  <c r="BL103" i="1"/>
  <c r="BF82" i="1"/>
  <c r="BF103" i="1"/>
  <c r="BD82" i="1"/>
  <c r="BI20" i="1"/>
  <c r="BP21" i="1" s="1"/>
  <c r="BO97" i="1"/>
  <c r="BH97" i="1"/>
  <c r="BJ97" i="1"/>
  <c r="BO17" i="1"/>
  <c r="BO89" i="1"/>
  <c r="BF147" i="1"/>
  <c r="BF149" i="1" s="1"/>
  <c r="BF89" i="1"/>
  <c r="BD106" i="1"/>
  <c r="BD131" i="1" s="1"/>
  <c r="BD89" i="1"/>
  <c r="BA27" i="2" l="1"/>
  <c r="AV26" i="2"/>
  <c r="AV27" i="2" s="1"/>
  <c r="AW27" i="2"/>
  <c r="BD27" i="2"/>
  <c r="AX26" i="2"/>
  <c r="AU27" i="2"/>
  <c r="BB27" i="2"/>
  <c r="AY27" i="2"/>
  <c r="BF27" i="2"/>
  <c r="AZ26" i="2"/>
  <c r="AS26" i="2"/>
  <c r="AS27" i="2" s="1"/>
  <c r="BI50" i="1"/>
  <c r="BN22" i="1"/>
  <c r="BU21" i="1"/>
  <c r="BK25" i="1"/>
  <c r="BK29" i="1" s="1"/>
  <c r="BR21" i="1"/>
  <c r="BL22" i="1"/>
  <c r="BS21" i="1"/>
  <c r="BJ128" i="1"/>
  <c r="BJ129" i="1" s="1"/>
  <c r="BM56" i="1"/>
  <c r="BM132" i="1" s="1"/>
  <c r="BT21" i="1"/>
  <c r="BO56" i="1"/>
  <c r="BO132" i="1" s="1"/>
  <c r="BV21" i="1"/>
  <c r="BN46" i="1"/>
  <c r="BO46" i="1"/>
  <c r="BD116" i="1"/>
  <c r="BJ11" i="1"/>
  <c r="BJ12" i="1" s="1"/>
  <c r="BM126" i="1"/>
  <c r="BN126" i="1"/>
  <c r="BI126" i="1"/>
  <c r="BJ126" i="1"/>
  <c r="BL126" i="1"/>
  <c r="BN11" i="1"/>
  <c r="BN12" i="1" s="1"/>
  <c r="BM128" i="1"/>
  <c r="BM129" i="1" s="1"/>
  <c r="BO11" i="1"/>
  <c r="BO12" i="1" s="1"/>
  <c r="BO118" i="1"/>
  <c r="BO120" i="1" s="1"/>
  <c r="BO121" i="1" s="1"/>
  <c r="BL90" i="1"/>
  <c r="BL130" i="1" s="1"/>
  <c r="BO22" i="1"/>
  <c r="BO25" i="1"/>
  <c r="BK11" i="1"/>
  <c r="BK12" i="1" s="1"/>
  <c r="BI128" i="1"/>
  <c r="BI129" i="1" s="1"/>
  <c r="BM90" i="1"/>
  <c r="BM130" i="1" s="1"/>
  <c r="BO128" i="1"/>
  <c r="BO129" i="1" s="1"/>
  <c r="BN25" i="1"/>
  <c r="BN56" i="1"/>
  <c r="BN58" i="1" s="1"/>
  <c r="BN61" i="1" s="1"/>
  <c r="BN71" i="1" s="1"/>
  <c r="BL107" i="1"/>
  <c r="BO107" i="1"/>
  <c r="BN90" i="1"/>
  <c r="BN130" i="1" s="1"/>
  <c r="BN128" i="1"/>
  <c r="BN129" i="1" s="1"/>
  <c r="BK22" i="1"/>
  <c r="BI11" i="1"/>
  <c r="BI12" i="1" s="1"/>
  <c r="BF90" i="1"/>
  <c r="BF130" i="1" s="1"/>
  <c r="BD90" i="1"/>
  <c r="BD130" i="1" s="1"/>
  <c r="BJ90" i="1"/>
  <c r="BJ130" i="1" s="1"/>
  <c r="BM11" i="1"/>
  <c r="BM12" i="1" s="1"/>
  <c r="BO90" i="1"/>
  <c r="BO130" i="1" s="1"/>
  <c r="BH90" i="1"/>
  <c r="BH130" i="1" s="1"/>
  <c r="BN107" i="1"/>
  <c r="BK107" i="1"/>
  <c r="BK109" i="1" s="1"/>
  <c r="BK128" i="1"/>
  <c r="BK129" i="1" s="1"/>
  <c r="BM107" i="1"/>
  <c r="BK126" i="1"/>
  <c r="BF107" i="1"/>
  <c r="BI107" i="1"/>
  <c r="BJ107" i="1"/>
  <c r="BM25" i="1"/>
  <c r="BT26" i="1" s="1"/>
  <c r="BM22" i="1"/>
  <c r="BL128" i="1"/>
  <c r="BL129" i="1" s="1"/>
  <c r="BJ25" i="1"/>
  <c r="BQ26" i="1" s="1"/>
  <c r="BJ22" i="1"/>
  <c r="BH107" i="1"/>
  <c r="BL11" i="1"/>
  <c r="BL12" i="1" s="1"/>
  <c r="BK56" i="1"/>
  <c r="BK58" i="1" s="1"/>
  <c r="BK61" i="1" s="1"/>
  <c r="BK71" i="1" s="1"/>
  <c r="BI90" i="1"/>
  <c r="BL56" i="1"/>
  <c r="BL132" i="1" s="1"/>
  <c r="BL25" i="1"/>
  <c r="BS26" i="1" s="1"/>
  <c r="BJ56" i="1"/>
  <c r="BJ58" i="1" s="1"/>
  <c r="BJ61" i="1" s="1"/>
  <c r="BJ71" i="1" s="1"/>
  <c r="BI25" i="1"/>
  <c r="BP26" i="1" s="1"/>
  <c r="BI56" i="1"/>
  <c r="BI22" i="1"/>
  <c r="BK130" i="1"/>
  <c r="BC27" i="2" l="1"/>
  <c r="AX27" i="2"/>
  <c r="BE27" i="2"/>
  <c r="AZ27" i="2"/>
  <c r="AS29" i="2"/>
  <c r="AS30" i="2" s="1"/>
  <c r="AS31" i="2" s="1"/>
  <c r="BM58" i="1"/>
  <c r="BM61" i="1" s="1"/>
  <c r="BM71" i="1" s="1"/>
  <c r="BO58" i="1"/>
  <c r="BO61" i="1" s="1"/>
  <c r="BO71" i="1" s="1"/>
  <c r="BV47" i="1"/>
  <c r="BO50" i="1"/>
  <c r="BN27" i="1"/>
  <c r="BU26" i="1"/>
  <c r="BO27" i="1"/>
  <c r="BV26" i="1"/>
  <c r="BU47" i="1"/>
  <c r="BN50" i="1"/>
  <c r="BK27" i="1"/>
  <c r="BR26" i="1"/>
  <c r="BK31" i="1"/>
  <c r="BR30" i="1"/>
  <c r="BD117" i="1"/>
  <c r="BO126" i="1"/>
  <c r="BO29" i="1"/>
  <c r="BN132" i="1"/>
  <c r="BN29" i="1"/>
  <c r="BU30" i="1" s="1"/>
  <c r="BL109" i="1"/>
  <c r="BM109" i="1"/>
  <c r="BN109" i="1"/>
  <c r="BJ109" i="1"/>
  <c r="BK33" i="1"/>
  <c r="BO109" i="1"/>
  <c r="BK132" i="1"/>
  <c r="BH109" i="1"/>
  <c r="BF109" i="1"/>
  <c r="BL29" i="1"/>
  <c r="BS30" i="1" s="1"/>
  <c r="BL27" i="1"/>
  <c r="BI130" i="1"/>
  <c r="BI109" i="1"/>
  <c r="BJ27" i="1"/>
  <c r="BJ29" i="1"/>
  <c r="BQ30" i="1" s="1"/>
  <c r="BM27" i="1"/>
  <c r="BM29" i="1"/>
  <c r="BT30" i="1" s="1"/>
  <c r="BJ132" i="1"/>
  <c r="BL58" i="1"/>
  <c r="BL61" i="1" s="1"/>
  <c r="BL71" i="1" s="1"/>
  <c r="BI132" i="1"/>
  <c r="BI58" i="1"/>
  <c r="BI61" i="1" s="1"/>
  <c r="BI71" i="1" s="1"/>
  <c r="BI29" i="1"/>
  <c r="BP30" i="1" s="1"/>
  <c r="BI27" i="1"/>
  <c r="AS47" i="2" l="1"/>
  <c r="BO33" i="1"/>
  <c r="BV34" i="1" s="1"/>
  <c r="BV30" i="1"/>
  <c r="BK40" i="1"/>
  <c r="BR34" i="1"/>
  <c r="BN33" i="1"/>
  <c r="BU34" i="1" s="1"/>
  <c r="BN31" i="1"/>
  <c r="BO31" i="1"/>
  <c r="BK36" i="1"/>
  <c r="BL33" i="1"/>
  <c r="BL31" i="1"/>
  <c r="BJ31" i="1"/>
  <c r="BJ33" i="1"/>
  <c r="BQ34" i="1" s="1"/>
  <c r="BM31" i="1"/>
  <c r="BM33" i="1"/>
  <c r="BT34" i="1" s="1"/>
  <c r="BI31" i="1"/>
  <c r="BI33" i="1"/>
  <c r="BP34" i="1" s="1"/>
  <c r="BO36" i="1"/>
  <c r="AS49" i="2" l="1"/>
  <c r="AS48" i="2"/>
  <c r="AS55" i="2"/>
  <c r="BO40" i="1"/>
  <c r="BL40" i="1"/>
  <c r="BS34" i="1"/>
  <c r="BN36" i="1"/>
  <c r="BL36" i="1"/>
  <c r="BN40" i="1"/>
  <c r="BM40" i="1"/>
  <c r="BM36" i="1"/>
  <c r="BJ36" i="1"/>
  <c r="BJ40" i="1"/>
  <c r="BI40" i="1"/>
  <c r="BI36" i="1"/>
  <c r="AS56" i="2" l="1"/>
  <c r="AS59" i="2"/>
  <c r="AS62" i="2"/>
  <c r="AS68" i="2" s="1"/>
  <c r="AS70" i="2" l="1"/>
  <c r="AS69" i="2"/>
  <c r="AS77" i="2"/>
  <c r="S163" i="11"/>
  <c r="S164" i="11" s="1"/>
  <c r="S175" i="11" s="1"/>
  <c r="R163" i="11"/>
  <c r="R164" i="11" s="1"/>
  <c r="R175" i="11" s="1"/>
  <c r="AW163" i="11"/>
  <c r="AW164" i="11" s="1"/>
  <c r="AW175" i="11" s="1"/>
  <c r="AG163" i="11"/>
  <c r="AG164" i="11" s="1"/>
  <c r="AG175" i="11" s="1"/>
  <c r="P163" i="11"/>
  <c r="P164" i="11" s="1"/>
  <c r="P175" i="11" s="1"/>
  <c r="AI163" i="11"/>
  <c r="AI164" i="11" s="1"/>
  <c r="AI175" i="11" s="1"/>
  <c r="AT163" i="11"/>
  <c r="AT164" i="11" s="1"/>
  <c r="AT175" i="11" s="1"/>
  <c r="AP163" i="11"/>
  <c r="AP164" i="11" s="1"/>
  <c r="AP175" i="11" s="1"/>
  <c r="Z163" i="11"/>
  <c r="Z164" i="11" s="1"/>
  <c r="Z175" i="11" s="1"/>
  <c r="AU163" i="11"/>
  <c r="AU164" i="11" s="1"/>
  <c r="AU175" i="11" s="1"/>
  <c r="N163" i="11"/>
  <c r="N164" i="11" s="1"/>
  <c r="N175" i="11" s="1"/>
  <c r="AB163" i="11"/>
  <c r="AB164" i="11" s="1"/>
  <c r="AB175" i="11" s="1"/>
  <c r="AR163" i="11"/>
  <c r="AR164" i="11" s="1"/>
  <c r="AR175" i="11" s="1"/>
  <c r="AN163" i="11"/>
  <c r="AN164" i="11" s="1"/>
  <c r="AN175" i="11" s="1"/>
  <c r="AY163" i="11"/>
  <c r="AY164" i="11" s="1"/>
  <c r="AY175" i="11" s="1"/>
  <c r="L163" i="11"/>
  <c r="L164" i="11" s="1"/>
  <c r="L175" i="11" s="1"/>
  <c r="K163" i="11"/>
  <c r="K164" i="11" s="1"/>
  <c r="K175" i="11" s="1"/>
  <c r="D163" i="11"/>
  <c r="D164" i="11" s="1"/>
  <c r="D175" i="11" s="1"/>
  <c r="I163" i="11"/>
  <c r="I164" i="11" s="1"/>
  <c r="I175" i="11" s="1"/>
  <c r="AM163" i="11"/>
  <c r="AM164" i="11" s="1"/>
  <c r="AM175" i="11" s="1"/>
  <c r="W163" i="11"/>
  <c r="W164" i="11" s="1"/>
  <c r="W175" i="11" s="1"/>
  <c r="G163" i="11"/>
  <c r="G164" i="11" s="1"/>
  <c r="G175" i="11" s="1"/>
  <c r="AF163" i="11"/>
  <c r="AF164" i="11" s="1"/>
  <c r="AF175" i="11" s="1"/>
  <c r="AD163" i="11"/>
  <c r="AD164" i="11" s="1"/>
  <c r="AD175" i="11" s="1"/>
  <c r="BA163" i="11"/>
  <c r="BA164" i="11" s="1"/>
  <c r="BA175" i="11" s="1"/>
  <c r="AK163" i="11"/>
  <c r="AK164" i="11" s="1"/>
  <c r="AK175" i="11" s="1"/>
  <c r="U163" i="11"/>
  <c r="U164" i="11" s="1"/>
  <c r="U175" i="11" s="1"/>
  <c r="E163" i="11"/>
  <c r="E164" i="11" s="1"/>
  <c r="E175" i="11" s="1"/>
  <c r="BF18" i="1"/>
  <c r="AS79" i="2" l="1"/>
  <c r="AS78" i="2"/>
  <c r="AS85" i="2"/>
  <c r="AS86" i="2" s="1"/>
  <c r="BK9" i="11"/>
  <c r="BK191" i="11" s="1"/>
  <c r="BJ9" i="11"/>
  <c r="BJ191" i="11" s="1"/>
  <c r="BI9" i="11"/>
  <c r="BI191" i="11" s="1"/>
  <c r="AS90" i="2" l="1"/>
  <c r="F26" i="13"/>
  <c r="E26" i="13"/>
  <c r="K26" i="13"/>
  <c r="G26" i="13"/>
  <c r="H26" i="13"/>
  <c r="M26" i="13"/>
  <c r="J26" i="13"/>
  <c r="L26" i="13"/>
  <c r="I26" i="13"/>
  <c r="BI159" i="11"/>
  <c r="BJ59" i="11"/>
  <c r="BJ159" i="11"/>
  <c r="BK159" i="11"/>
  <c r="BI59" i="11"/>
  <c r="BI206" i="11"/>
  <c r="BJ206" i="11"/>
  <c r="BK206" i="11"/>
  <c r="BK59" i="11"/>
  <c r="BI186" i="11"/>
  <c r="BJ186" i="11"/>
  <c r="BK186" i="11"/>
  <c r="AS94" i="2" l="1"/>
  <c r="AS95" i="2" s="1"/>
  <c r="AS91" i="2"/>
  <c r="BH37" i="11"/>
  <c r="BA43" i="11"/>
  <c r="BA9" i="11"/>
  <c r="AY43" i="11"/>
  <c r="AW43" i="11"/>
  <c r="AU43" i="11"/>
  <c r="AT43" i="11"/>
  <c r="AZ9" i="11"/>
  <c r="AZ206" i="11" s="1"/>
  <c r="AY9" i="11"/>
  <c r="AY191" i="11" s="1"/>
  <c r="AX9" i="11"/>
  <c r="AX191" i="11" s="1"/>
  <c r="AW9" i="11"/>
  <c r="AW191" i="11" s="1"/>
  <c r="AV9" i="11"/>
  <c r="AU9" i="11"/>
  <c r="AT9" i="11"/>
  <c r="AR43" i="11"/>
  <c r="AR9" i="11"/>
  <c r="AR206" i="11" s="1"/>
  <c r="AK43" i="11"/>
  <c r="AK9" i="11"/>
  <c r="AD43" i="11"/>
  <c r="AD9" i="11"/>
  <c r="AD206" i="11" s="1"/>
  <c r="W43" i="11"/>
  <c r="W9" i="11"/>
  <c r="W191" i="11" s="1"/>
  <c r="P43" i="11"/>
  <c r="P9" i="11"/>
  <c r="I43" i="11"/>
  <c r="I9" i="11"/>
  <c r="L8" i="13" l="1"/>
  <c r="AR27" i="11"/>
  <c r="AW27" i="11"/>
  <c r="BA27" i="11"/>
  <c r="AY27" i="11"/>
  <c r="AU27" i="11"/>
  <c r="W27" i="11"/>
  <c r="I27" i="11"/>
  <c r="P27" i="11"/>
  <c r="AD27" i="11"/>
  <c r="AT27" i="11"/>
  <c r="AT28" i="11" s="1"/>
  <c r="AK27" i="11"/>
  <c r="D8" i="13"/>
  <c r="BA206" i="11"/>
  <c r="BA186" i="11"/>
  <c r="BA59" i="11"/>
  <c r="BA31" i="11"/>
  <c r="AY31" i="11"/>
  <c r="AU191" i="11"/>
  <c r="AX159" i="11"/>
  <c r="AZ191" i="11"/>
  <c r="AY159" i="11"/>
  <c r="AZ159" i="11"/>
  <c r="AT31" i="11"/>
  <c r="BA191" i="11"/>
  <c r="AZ59" i="11"/>
  <c r="BA159" i="11"/>
  <c r="AT186" i="11"/>
  <c r="AU186" i="11"/>
  <c r="AU59" i="11"/>
  <c r="AV186" i="11"/>
  <c r="AW59" i="11"/>
  <c r="AU159" i="11"/>
  <c r="AW186" i="11"/>
  <c r="AT206" i="11"/>
  <c r="AX59" i="11"/>
  <c r="AV159" i="11"/>
  <c r="AX186" i="11"/>
  <c r="AU206" i="11"/>
  <c r="AY59" i="11"/>
  <c r="AW159" i="11"/>
  <c r="AZ186" i="11"/>
  <c r="AX206" i="11"/>
  <c r="W41" i="11"/>
  <c r="AV206" i="11"/>
  <c r="AY186" i="11"/>
  <c r="AT191" i="11"/>
  <c r="AW206" i="11"/>
  <c r="AV191" i="11"/>
  <c r="AY206" i="11"/>
  <c r="W206" i="11"/>
  <c r="AT59" i="11"/>
  <c r="P206" i="11"/>
  <c r="AV59" i="11"/>
  <c r="AT159" i="11"/>
  <c r="AK31" i="11"/>
  <c r="AR31" i="11"/>
  <c r="AK206" i="11"/>
  <c r="P31" i="11"/>
  <c r="AD31" i="11"/>
  <c r="W31" i="11"/>
  <c r="AK186" i="11"/>
  <c r="AK41" i="11"/>
  <c r="P186" i="11"/>
  <c r="P41" i="11"/>
  <c r="AD41" i="11"/>
  <c r="AD186" i="11"/>
  <c r="AK59" i="11"/>
  <c r="AR186" i="11"/>
  <c r="AR159" i="11"/>
  <c r="W159" i="11"/>
  <c r="P59" i="11"/>
  <c r="W59" i="11"/>
  <c r="AR191" i="11"/>
  <c r="AD191" i="11"/>
  <c r="P191" i="11"/>
  <c r="AK191" i="11"/>
  <c r="AR59" i="11"/>
  <c r="I31" i="11"/>
  <c r="AD159" i="11"/>
  <c r="I59" i="11"/>
  <c r="I186" i="11"/>
  <c r="P159" i="11"/>
  <c r="W186" i="11"/>
  <c r="I206" i="11"/>
  <c r="I41" i="11"/>
  <c r="AK159" i="11"/>
  <c r="AD59" i="11"/>
  <c r="I191" i="11"/>
  <c r="I159" i="11"/>
  <c r="BA28" i="11" l="1"/>
  <c r="BH181" i="11"/>
  <c r="H8" i="13"/>
  <c r="BH208" i="11" l="1"/>
  <c r="BH210" i="11" s="1"/>
  <c r="BP181" i="11"/>
  <c r="BI181" i="11"/>
  <c r="BI208" i="11" l="1"/>
  <c r="BP182" i="11"/>
  <c r="BI183" i="11"/>
  <c r="BI17" i="11" s="1"/>
  <c r="BJ208" i="11" l="1"/>
  <c r="BI210" i="11"/>
  <c r="BI19" i="11"/>
  <c r="BK208" i="11" l="1"/>
  <c r="BJ210" i="11"/>
  <c r="BK210" i="11" l="1"/>
  <c r="BL208" i="11"/>
  <c r="BL210" i="11" l="1"/>
  <c r="BM208" i="11"/>
  <c r="BN208" i="11" l="1"/>
  <c r="BM210" i="11"/>
  <c r="BN210" i="11" l="1"/>
  <c r="BO208" i="11"/>
  <c r="H11" i="12"/>
  <c r="BO210" i="11" l="1"/>
  <c r="BP208" i="11"/>
  <c r="AJ70" i="3"/>
  <c r="AH70" i="3"/>
  <c r="BQ208" i="11" l="1"/>
  <c r="BP210" i="11"/>
  <c r="AL70" i="3"/>
  <c r="AP180" i="11"/>
  <c r="AP169" i="11" s="1"/>
  <c r="AP38" i="3"/>
  <c r="BR208" i="11" l="1"/>
  <c r="BQ210" i="11"/>
  <c r="BC59" i="1"/>
  <c r="AY100" i="3"/>
  <c r="AY99" i="3"/>
  <c r="AY80" i="3"/>
  <c r="AR180" i="11"/>
  <c r="AR169" i="11" s="1"/>
  <c r="AY180" i="11"/>
  <c r="AY169" i="11" s="1"/>
  <c r="AW180" i="11"/>
  <c r="AW169" i="11" s="1"/>
  <c r="BH100" i="3"/>
  <c r="BH148" i="1" s="1"/>
  <c r="BH149" i="1" s="1"/>
  <c r="BD100" i="3"/>
  <c r="BD148" i="1" s="1"/>
  <c r="BD149" i="1" s="1"/>
  <c r="BB100" i="3"/>
  <c r="BB148" i="1" s="1"/>
  <c r="BH99" i="3"/>
  <c r="BD99" i="3"/>
  <c r="BB99" i="3"/>
  <c r="BG98" i="3"/>
  <c r="BG146" i="1" s="1"/>
  <c r="BE98" i="3"/>
  <c r="BE146" i="1" s="1"/>
  <c r="BC98" i="3"/>
  <c r="BC146" i="1" s="1"/>
  <c r="BG97" i="3"/>
  <c r="BG145" i="1" s="1"/>
  <c r="BE97" i="3"/>
  <c r="BE145" i="1" s="1"/>
  <c r="BC97" i="3"/>
  <c r="BC145" i="1" s="1"/>
  <c r="BG96" i="3"/>
  <c r="BG144" i="1" s="1"/>
  <c r="BE96" i="3"/>
  <c r="BE144" i="1" s="1"/>
  <c r="BC96" i="3"/>
  <c r="BC144" i="1" s="1"/>
  <c r="BG95" i="3"/>
  <c r="BG143" i="1" s="1"/>
  <c r="BE95" i="3"/>
  <c r="BE143" i="1" s="1"/>
  <c r="BC95" i="3"/>
  <c r="BC143" i="1" s="1"/>
  <c r="BH80" i="3"/>
  <c r="BD80" i="3"/>
  <c r="BB80" i="3"/>
  <c r="BH76" i="3"/>
  <c r="BF76" i="3"/>
  <c r="BF77" i="3" s="1"/>
  <c r="BD76" i="3"/>
  <c r="BD77" i="3" s="1"/>
  <c r="BB76" i="3"/>
  <c r="BB77" i="3" s="1"/>
  <c r="BG74" i="3"/>
  <c r="BE74" i="3"/>
  <c r="BC74" i="3"/>
  <c r="BG73" i="3"/>
  <c r="BE73" i="3"/>
  <c r="BC73" i="3"/>
  <c r="BG72" i="3"/>
  <c r="BE72" i="3"/>
  <c r="BG71" i="3"/>
  <c r="BE71" i="3"/>
  <c r="BC71" i="3"/>
  <c r="BG70" i="3"/>
  <c r="BE70" i="3"/>
  <c r="BC70" i="3"/>
  <c r="BF64" i="3"/>
  <c r="BE50" i="3"/>
  <c r="BC50" i="3"/>
  <c r="BG96" i="1"/>
  <c r="BE48" i="3"/>
  <c r="BE96" i="1" s="1"/>
  <c r="BC48" i="3"/>
  <c r="BC96" i="1" s="1"/>
  <c r="BE47" i="3"/>
  <c r="BC47" i="3"/>
  <c r="BG94" i="1"/>
  <c r="BE46" i="3"/>
  <c r="BE94" i="1" s="1"/>
  <c r="BC46" i="3"/>
  <c r="BC94" i="1" s="1"/>
  <c r="BE45" i="3"/>
  <c r="BC45" i="3"/>
  <c r="BE43" i="3"/>
  <c r="BC43" i="3"/>
  <c r="BG95" i="1"/>
  <c r="BE42" i="3"/>
  <c r="BE95" i="1" s="1"/>
  <c r="BC42" i="3"/>
  <c r="BC95" i="1" s="1"/>
  <c r="BG92" i="1"/>
  <c r="BE40" i="3"/>
  <c r="BE92" i="1" s="1"/>
  <c r="BG101" i="1"/>
  <c r="BE61" i="3"/>
  <c r="BE101" i="1" s="1"/>
  <c r="BC61" i="3"/>
  <c r="BC101" i="1" s="1"/>
  <c r="BG102" i="1"/>
  <c r="BE59" i="3"/>
  <c r="BE102" i="1" s="1"/>
  <c r="BE58" i="3"/>
  <c r="BC58" i="3"/>
  <c r="BE57" i="3"/>
  <c r="BC57" i="3"/>
  <c r="BE56" i="3"/>
  <c r="BC56" i="3"/>
  <c r="BE55" i="3"/>
  <c r="BC55" i="3"/>
  <c r="BE54" i="3"/>
  <c r="BC54" i="3"/>
  <c r="BE53" i="3"/>
  <c r="BC53" i="3"/>
  <c r="BH38" i="3"/>
  <c r="BF38" i="3"/>
  <c r="BD38" i="3"/>
  <c r="BB38" i="3"/>
  <c r="BG105" i="1"/>
  <c r="BE37" i="3"/>
  <c r="BE105" i="1" s="1"/>
  <c r="BC37" i="3"/>
  <c r="BC105" i="1" s="1"/>
  <c r="BG104" i="1"/>
  <c r="BG106" i="1" s="1"/>
  <c r="BE36" i="3"/>
  <c r="BE104" i="1" s="1"/>
  <c r="BC36" i="3"/>
  <c r="BC104" i="1" s="1"/>
  <c r="BE34" i="3"/>
  <c r="BC34" i="3"/>
  <c r="BG88" i="1"/>
  <c r="BE88" i="1"/>
  <c r="BC88" i="1"/>
  <c r="BG86" i="1"/>
  <c r="BE14" i="3"/>
  <c r="BE86" i="1" s="1"/>
  <c r="BC14" i="3"/>
  <c r="BC86" i="1" s="1"/>
  <c r="BE12" i="3"/>
  <c r="BC12" i="3"/>
  <c r="BE10" i="3"/>
  <c r="BC10" i="3"/>
  <c r="BE9" i="3"/>
  <c r="BC9" i="3"/>
  <c r="BE8" i="3"/>
  <c r="BC8" i="3"/>
  <c r="BE7" i="3"/>
  <c r="BC7" i="3"/>
  <c r="BE6" i="3"/>
  <c r="BC6" i="3"/>
  <c r="BG84" i="1"/>
  <c r="BE5" i="3"/>
  <c r="BE84" i="1" s="1"/>
  <c r="BC5" i="3"/>
  <c r="BE4" i="3"/>
  <c r="BC4" i="3"/>
  <c r="BH30" i="3"/>
  <c r="BF30" i="3"/>
  <c r="BD30" i="3"/>
  <c r="BB30" i="3"/>
  <c r="BG81" i="1"/>
  <c r="BE29" i="3"/>
  <c r="BE81" i="1" s="1"/>
  <c r="BC29" i="3"/>
  <c r="BC81" i="1" s="1"/>
  <c r="BE27" i="3"/>
  <c r="BC27" i="3"/>
  <c r="BE26" i="3"/>
  <c r="BC26" i="3"/>
  <c r="BE25" i="3"/>
  <c r="BC25" i="3"/>
  <c r="BE24" i="3"/>
  <c r="BC24" i="3"/>
  <c r="BE23" i="3"/>
  <c r="BC23" i="3"/>
  <c r="BE22" i="3"/>
  <c r="BC22" i="3"/>
  <c r="BG78" i="1"/>
  <c r="BE21" i="3"/>
  <c r="BE78" i="1" s="1"/>
  <c r="BC21" i="3"/>
  <c r="BC78" i="1" s="1"/>
  <c r="BE20" i="3"/>
  <c r="BC20" i="3"/>
  <c r="BE19" i="3"/>
  <c r="BC19" i="3"/>
  <c r="BH1" i="3"/>
  <c r="BG1" i="3"/>
  <c r="BF1" i="3"/>
  <c r="BE1" i="3"/>
  <c r="BD1" i="3"/>
  <c r="BC1" i="3"/>
  <c r="BB1" i="3"/>
  <c r="BG41" i="1"/>
  <c r="BE41" i="1"/>
  <c r="BC41" i="1"/>
  <c r="BG39" i="1"/>
  <c r="BE39" i="1"/>
  <c r="BG37" i="1"/>
  <c r="BE37" i="1"/>
  <c r="BG38" i="1"/>
  <c r="BE38" i="1"/>
  <c r="BH74" i="2"/>
  <c r="BF35" i="1"/>
  <c r="BD35" i="1"/>
  <c r="BB35" i="1"/>
  <c r="BH66" i="2"/>
  <c r="BH32" i="1" s="1"/>
  <c r="BF32" i="1"/>
  <c r="BD32" i="1"/>
  <c r="BG28" i="1"/>
  <c r="BE28" i="1"/>
  <c r="BG10" i="1"/>
  <c r="BE10" i="1"/>
  <c r="BG8" i="1"/>
  <c r="BE8" i="1"/>
  <c r="BC8" i="1"/>
  <c r="BD5" i="1"/>
  <c r="BI6" i="1"/>
  <c r="BH1" i="2"/>
  <c r="BB146" i="1"/>
  <c r="BB145" i="1"/>
  <c r="BB144" i="1"/>
  <c r="BB143" i="1"/>
  <c r="BB142" i="1"/>
  <c r="BB113" i="1"/>
  <c r="BB105" i="1"/>
  <c r="BB104" i="1"/>
  <c r="BB102" i="1"/>
  <c r="BB101" i="1"/>
  <c r="BB100" i="1"/>
  <c r="BB99" i="1"/>
  <c r="BB98" i="1"/>
  <c r="BB96" i="1"/>
  <c r="BB95" i="1"/>
  <c r="BB94" i="1"/>
  <c r="BB93" i="1"/>
  <c r="BB92" i="1"/>
  <c r="BB88" i="1"/>
  <c r="BB87" i="1"/>
  <c r="BB86" i="1"/>
  <c r="BB85" i="1"/>
  <c r="BB84" i="1"/>
  <c r="BB83" i="1"/>
  <c r="BB81" i="1"/>
  <c r="BB80" i="1"/>
  <c r="BB79" i="1"/>
  <c r="BB78" i="1"/>
  <c r="BB77" i="1"/>
  <c r="BB76" i="1"/>
  <c r="BB70" i="1"/>
  <c r="BB69" i="1"/>
  <c r="BB68" i="1"/>
  <c r="BB67" i="1"/>
  <c r="BB66" i="1"/>
  <c r="BB65" i="1"/>
  <c r="BB64" i="1"/>
  <c r="BB63" i="1"/>
  <c r="BB62" i="1"/>
  <c r="BB60" i="1"/>
  <c r="BB54" i="1"/>
  <c r="BB48" i="1"/>
  <c r="BI49" i="1" s="1"/>
  <c r="BB45" i="1"/>
  <c r="BB44" i="1"/>
  <c r="BB41" i="1"/>
  <c r="BB39" i="1"/>
  <c r="BB38" i="1"/>
  <c r="BB37" i="1"/>
  <c r="BB32" i="1"/>
  <c r="BB28" i="1"/>
  <c r="BB23" i="1"/>
  <c r="BB18" i="1"/>
  <c r="BB15" i="1"/>
  <c r="BB13" i="1"/>
  <c r="BB10" i="1"/>
  <c r="BB8" i="1"/>
  <c r="BB7" i="1"/>
  <c r="BH1" i="4"/>
  <c r="BG59" i="1"/>
  <c r="BE59" i="1"/>
  <c r="BH66" i="4"/>
  <c r="BC70" i="1"/>
  <c r="BH45" i="4"/>
  <c r="BG67" i="1"/>
  <c r="BG64" i="1"/>
  <c r="BE64" i="1"/>
  <c r="BC64" i="1"/>
  <c r="BG63" i="1"/>
  <c r="BE63" i="1"/>
  <c r="BC63" i="1"/>
  <c r="BG65" i="1"/>
  <c r="BH25" i="4"/>
  <c r="BR210" i="11" l="1"/>
  <c r="BS208" i="11"/>
  <c r="BH115" i="2"/>
  <c r="BH104" i="2"/>
  <c r="BE51" i="3"/>
  <c r="BO48" i="4"/>
  <c r="BO69" i="4"/>
  <c r="BH35" i="1"/>
  <c r="BC17" i="3"/>
  <c r="BE83" i="1"/>
  <c r="BE114" i="1" s="1"/>
  <c r="BE116" i="1" s="1"/>
  <c r="BE117" i="1" s="1"/>
  <c r="BE17" i="3"/>
  <c r="BG83" i="1"/>
  <c r="BE62" i="3"/>
  <c r="BC100" i="1"/>
  <c r="BO72" i="1"/>
  <c r="BH77" i="3"/>
  <c r="BB57" i="1"/>
  <c r="BC67" i="1"/>
  <c r="BE67" i="1"/>
  <c r="BH82" i="3"/>
  <c r="BB122" i="1"/>
  <c r="I79" i="3"/>
  <c r="I81" i="3" s="1"/>
  <c r="P79" i="3"/>
  <c r="W79" i="3"/>
  <c r="BH46" i="4"/>
  <c r="BO47" i="4" s="1"/>
  <c r="BH67" i="4"/>
  <c r="BO68" i="4" s="1"/>
  <c r="BE60" i="1"/>
  <c r="BG60" i="1"/>
  <c r="BE69" i="1"/>
  <c r="BG69" i="1"/>
  <c r="BG62" i="1"/>
  <c r="BD57" i="1"/>
  <c r="BC69" i="1"/>
  <c r="BF57" i="1"/>
  <c r="BH57" i="1"/>
  <c r="BH96" i="4"/>
  <c r="BE62" i="1"/>
  <c r="BE66" i="1"/>
  <c r="BC77" i="1"/>
  <c r="BG66" i="1"/>
  <c r="BC79" i="1"/>
  <c r="BE79" i="1"/>
  <c r="BG85" i="1"/>
  <c r="BC106" i="1"/>
  <c r="BC99" i="1"/>
  <c r="BB106" i="1"/>
  <c r="BB131" i="1" s="1"/>
  <c r="BE106" i="1"/>
  <c r="BE99" i="1"/>
  <c r="BG99" i="1"/>
  <c r="BF6" i="1"/>
  <c r="AY24" i="2"/>
  <c r="AY37" i="2" s="1"/>
  <c r="BC85" i="1"/>
  <c r="BE98" i="1"/>
  <c r="BE85" i="1"/>
  <c r="BG98" i="1"/>
  <c r="BG79" i="1"/>
  <c r="BG77" i="1"/>
  <c r="BC66" i="1"/>
  <c r="BG100" i="1"/>
  <c r="BG70" i="1"/>
  <c r="BE70" i="1"/>
  <c r="BE100" i="1"/>
  <c r="AR41" i="11"/>
  <c r="BG80" i="1"/>
  <c r="BC98" i="1"/>
  <c r="AU41" i="11"/>
  <c r="BD65" i="1"/>
  <c r="BC87" i="1"/>
  <c r="BI37" i="11"/>
  <c r="BJ37" i="11" s="1"/>
  <c r="BK37" i="11" s="1"/>
  <c r="BL37" i="11" s="1"/>
  <c r="BM37" i="11" s="1"/>
  <c r="BN37" i="11" s="1"/>
  <c r="BO37" i="11" s="1"/>
  <c r="BP37" i="11" s="1"/>
  <c r="BQ37" i="11" s="1"/>
  <c r="BR37" i="11" s="1"/>
  <c r="BS37" i="11" s="1"/>
  <c r="BT37" i="11" s="1"/>
  <c r="BU37" i="11" s="1"/>
  <c r="BV37" i="11" s="1"/>
  <c r="BE100" i="3"/>
  <c r="BE148" i="1" s="1"/>
  <c r="BE87" i="1"/>
  <c r="BG100" i="3"/>
  <c r="BG148" i="1" s="1"/>
  <c r="BG87" i="1"/>
  <c r="BC23" i="1"/>
  <c r="BE77" i="1"/>
  <c r="BC93" i="1"/>
  <c r="BC147" i="1"/>
  <c r="BB64" i="3"/>
  <c r="BB65" i="3" s="1"/>
  <c r="BC60" i="1"/>
  <c r="BC68" i="1"/>
  <c r="BC83" i="1"/>
  <c r="BE93" i="1"/>
  <c r="BE97" i="1" s="1"/>
  <c r="BE147" i="1"/>
  <c r="AY41" i="11"/>
  <c r="BE68" i="1"/>
  <c r="BG93" i="1"/>
  <c r="BG97" i="1" s="1"/>
  <c r="BG147" i="1"/>
  <c r="BC59" i="3"/>
  <c r="BC102" i="1" s="1"/>
  <c r="BD102" i="1"/>
  <c r="BD103" i="1" s="1"/>
  <c r="BC62" i="1"/>
  <c r="BG68" i="1"/>
  <c r="BC80" i="1"/>
  <c r="BC84" i="1"/>
  <c r="BM72" i="1"/>
  <c r="BD92" i="1"/>
  <c r="AT41" i="11"/>
  <c r="AT42" i="11" s="1"/>
  <c r="AT44" i="11" s="1"/>
  <c r="BE80" i="1"/>
  <c r="AW41" i="11"/>
  <c r="BD15" i="1"/>
  <c r="BD9" i="1"/>
  <c r="BD24" i="1"/>
  <c r="BD14" i="1"/>
  <c r="BD19" i="1"/>
  <c r="BH5" i="1"/>
  <c r="BG15" i="1"/>
  <c r="BC10" i="1"/>
  <c r="BG114" i="1"/>
  <c r="BG116" i="1" s="1"/>
  <c r="BG117" i="1" s="1"/>
  <c r="BG122" i="1"/>
  <c r="BG124" i="1" s="1"/>
  <c r="BG125" i="1" s="1"/>
  <c r="BC13" i="1"/>
  <c r="BE13" i="1"/>
  <c r="BC38" i="1"/>
  <c r="BF5" i="1"/>
  <c r="BE122" i="1"/>
  <c r="BE124" i="1" s="1"/>
  <c r="BE125" i="1" s="1"/>
  <c r="BG13" i="1"/>
  <c r="BC37" i="1"/>
  <c r="BC28" i="1"/>
  <c r="BC39" i="1"/>
  <c r="BB5" i="1"/>
  <c r="BB19" i="1" s="1"/>
  <c r="BB124" i="1"/>
  <c r="BC80" i="3"/>
  <c r="BC18" i="1"/>
  <c r="BE80" i="3"/>
  <c r="BE18" i="1"/>
  <c r="BG80" i="3"/>
  <c r="BG18" i="1"/>
  <c r="BB114" i="1"/>
  <c r="BC72" i="3"/>
  <c r="H21" i="12"/>
  <c r="BB89" i="1"/>
  <c r="BB97" i="1"/>
  <c r="BB147" i="1"/>
  <c r="BB149" i="1" s="1"/>
  <c r="BB82" i="1"/>
  <c r="BB103" i="1"/>
  <c r="BC65" i="1"/>
  <c r="BE65" i="1"/>
  <c r="BE35" i="1"/>
  <c r="BH24" i="2"/>
  <c r="BH37" i="2" s="1"/>
  <c r="BC35" i="1"/>
  <c r="BG35" i="1"/>
  <c r="BG32" i="1"/>
  <c r="BI72" i="1"/>
  <c r="BK72" i="1"/>
  <c r="AY101" i="3"/>
  <c r="BC40" i="3"/>
  <c r="BC51" i="3" s="1"/>
  <c r="BH101" i="3"/>
  <c r="BD101" i="3"/>
  <c r="BC32" i="1"/>
  <c r="BE32" i="1"/>
  <c r="BB32" i="3"/>
  <c r="BE99" i="3"/>
  <c r="BG99" i="3"/>
  <c r="BD32" i="3"/>
  <c r="BF65" i="3"/>
  <c r="BC76" i="3"/>
  <c r="BH32" i="3"/>
  <c r="BB101" i="3"/>
  <c r="BC100" i="3"/>
  <c r="BC148" i="1" s="1"/>
  <c r="BE38" i="3"/>
  <c r="BC99" i="3"/>
  <c r="BF32" i="3"/>
  <c r="BF67" i="3" s="1"/>
  <c r="BC30" i="3"/>
  <c r="BC38" i="3"/>
  <c r="BE30" i="3"/>
  <c r="BE76" i="3"/>
  <c r="BG76" i="3"/>
  <c r="BC5" i="1"/>
  <c r="BS210" i="11" l="1"/>
  <c r="BT208" i="11"/>
  <c r="BH29" i="2"/>
  <c r="AY29" i="2"/>
  <c r="BC131" i="1"/>
  <c r="BC77" i="3"/>
  <c r="BA41" i="11"/>
  <c r="BA42" i="11" s="1"/>
  <c r="BA44" i="11" s="1"/>
  <c r="BH85" i="3"/>
  <c r="BH86" i="3" s="1"/>
  <c r="BC62" i="3"/>
  <c r="BC64" i="3" s="1"/>
  <c r="BC65" i="3" s="1"/>
  <c r="BH95" i="4"/>
  <c r="BH97" i="4" s="1"/>
  <c r="BH100" i="4" s="1"/>
  <c r="BH104" i="4" s="1"/>
  <c r="BG77" i="3"/>
  <c r="BN72" i="1" s="1"/>
  <c r="BE77" i="3"/>
  <c r="BL72" i="1" s="1"/>
  <c r="BI102" i="3"/>
  <c r="BK102" i="3"/>
  <c r="BO102" i="3"/>
  <c r="BF102" i="3"/>
  <c r="BM82" i="3"/>
  <c r="BM85" i="3" s="1"/>
  <c r="BI82" i="3"/>
  <c r="BI85" i="3" s="1"/>
  <c r="BK82" i="3"/>
  <c r="BK85" i="3" s="1"/>
  <c r="BL82" i="3"/>
  <c r="BL85" i="3" s="1"/>
  <c r="BJ82" i="3"/>
  <c r="BJ85" i="3" s="1"/>
  <c r="I89" i="3"/>
  <c r="I91" i="3"/>
  <c r="I88" i="3"/>
  <c r="I92" i="3"/>
  <c r="BG82" i="1"/>
  <c r="BG57" i="1"/>
  <c r="BC57" i="1"/>
  <c r="BE57" i="1"/>
  <c r="BC82" i="1"/>
  <c r="BE89" i="1"/>
  <c r="BE23" i="1"/>
  <c r="BG103" i="1"/>
  <c r="BG107" i="1" s="1"/>
  <c r="BG149" i="1"/>
  <c r="BB90" i="1"/>
  <c r="BB130" i="1" s="1"/>
  <c r="BG101" i="3"/>
  <c r="BE103" i="1"/>
  <c r="BE107" i="1" s="1"/>
  <c r="BG23" i="1"/>
  <c r="BE82" i="1"/>
  <c r="BG131" i="1"/>
  <c r="BG89" i="1"/>
  <c r="BE64" i="3"/>
  <c r="BE65" i="3" s="1"/>
  <c r="BG82" i="3"/>
  <c r="BE131" i="1"/>
  <c r="BC19" i="1"/>
  <c r="BD97" i="1"/>
  <c r="BD107" i="1" s="1"/>
  <c r="BD109" i="1" s="1"/>
  <c r="BD122" i="1"/>
  <c r="BD124" i="1" s="1"/>
  <c r="BD125" i="1" s="1"/>
  <c r="BC149" i="1"/>
  <c r="BB9" i="1"/>
  <c r="BB118" i="1" s="1"/>
  <c r="BC92" i="1"/>
  <c r="BC97" i="1" s="1"/>
  <c r="BC103" i="1"/>
  <c r="BE15" i="1"/>
  <c r="BE149" i="1"/>
  <c r="BJ72" i="1"/>
  <c r="BE101" i="3"/>
  <c r="BC89" i="1"/>
  <c r="BH9" i="1"/>
  <c r="BH19" i="1"/>
  <c r="BH14" i="1"/>
  <c r="BH24" i="1"/>
  <c r="BF14" i="1"/>
  <c r="BF9" i="1"/>
  <c r="BF24" i="1"/>
  <c r="BF19" i="1"/>
  <c r="BC114" i="1"/>
  <c r="BC116" i="1" s="1"/>
  <c r="BC117" i="1" s="1"/>
  <c r="BD11" i="1"/>
  <c r="BD12" i="1" s="1"/>
  <c r="BD118" i="1"/>
  <c r="BD120" i="1" s="1"/>
  <c r="BD121" i="1" s="1"/>
  <c r="BD128" i="1"/>
  <c r="BD129" i="1" s="1"/>
  <c r="BB24" i="1"/>
  <c r="BE5" i="1"/>
  <c r="BE14" i="1" s="1"/>
  <c r="BC15" i="1"/>
  <c r="BB14" i="1"/>
  <c r="BC9" i="1"/>
  <c r="BC24" i="1"/>
  <c r="BG5" i="1"/>
  <c r="BG19" i="1" s="1"/>
  <c r="BC14" i="1"/>
  <c r="BB116" i="1"/>
  <c r="BB125" i="1"/>
  <c r="BB16" i="1"/>
  <c r="BB79" i="3"/>
  <c r="BB107" i="1"/>
  <c r="BB109" i="1" s="1"/>
  <c r="BF79" i="3"/>
  <c r="BD16" i="1"/>
  <c r="BD64" i="3"/>
  <c r="BD65" i="3" s="1"/>
  <c r="BB67" i="3"/>
  <c r="BC32" i="3"/>
  <c r="BE32" i="3"/>
  <c r="BC101" i="3"/>
  <c r="BH64" i="3"/>
  <c r="BG64" i="3"/>
  <c r="BL106" i="4" l="1"/>
  <c r="BS107" i="4" s="1"/>
  <c r="BJ106" i="4"/>
  <c r="BQ107" i="4" s="1"/>
  <c r="BU208" i="11"/>
  <c r="BT210" i="11"/>
  <c r="AY47" i="2"/>
  <c r="AY30" i="2"/>
  <c r="BH47" i="2"/>
  <c r="BH55" i="2" s="1"/>
  <c r="BH30" i="2"/>
  <c r="BO105" i="4"/>
  <c r="BG85" i="3"/>
  <c r="BG86" i="3" s="1"/>
  <c r="BJ102" i="3"/>
  <c r="BL102" i="3"/>
  <c r="BN102" i="3"/>
  <c r="BH106" i="4"/>
  <c r="BO107" i="4" s="1"/>
  <c r="BJ86" i="3"/>
  <c r="BL86" i="3"/>
  <c r="BK86" i="3"/>
  <c r="BI86" i="3"/>
  <c r="BM86" i="3"/>
  <c r="BG90" i="1"/>
  <c r="BG109" i="1" s="1"/>
  <c r="BE90" i="1"/>
  <c r="BE130" i="1" s="1"/>
  <c r="BC90" i="1"/>
  <c r="BC130" i="1" s="1"/>
  <c r="BE67" i="3"/>
  <c r="BG14" i="1"/>
  <c r="BC122" i="1"/>
  <c r="BC124" i="1" s="1"/>
  <c r="BC125" i="1" s="1"/>
  <c r="BD126" i="1"/>
  <c r="BE19" i="1"/>
  <c r="BC67" i="3"/>
  <c r="BB120" i="1"/>
  <c r="BB121" i="1" s="1"/>
  <c r="BE109" i="1"/>
  <c r="BB128" i="1"/>
  <c r="BB129" i="1" s="1"/>
  <c r="BB11" i="1"/>
  <c r="BB12" i="1" s="1"/>
  <c r="BC107" i="1"/>
  <c r="BD17" i="1"/>
  <c r="BD20" i="1"/>
  <c r="BH16" i="1"/>
  <c r="BC11" i="1"/>
  <c r="BC12" i="1" s="1"/>
  <c r="BC118" i="1"/>
  <c r="BC120" i="1" s="1"/>
  <c r="BC121" i="1" s="1"/>
  <c r="BC128" i="1"/>
  <c r="BC129" i="1" s="1"/>
  <c r="BF16" i="1"/>
  <c r="BG24" i="1"/>
  <c r="BG9" i="1"/>
  <c r="BF128" i="1"/>
  <c r="BF129" i="1" s="1"/>
  <c r="BF118" i="1"/>
  <c r="BF120" i="1" s="1"/>
  <c r="BF121" i="1" s="1"/>
  <c r="BF126" i="1" s="1"/>
  <c r="BF11" i="1"/>
  <c r="BF12" i="1" s="1"/>
  <c r="BE24" i="1"/>
  <c r="BE9" i="1"/>
  <c r="BH11" i="1"/>
  <c r="BH12" i="1" s="1"/>
  <c r="BH128" i="1"/>
  <c r="BH129" i="1" s="1"/>
  <c r="BH118" i="1"/>
  <c r="BH120" i="1" s="1"/>
  <c r="BH121" i="1" s="1"/>
  <c r="BH126" i="1" s="1"/>
  <c r="BD79" i="3"/>
  <c r="BB117" i="1"/>
  <c r="BB20" i="1"/>
  <c r="BI21" i="1" s="1"/>
  <c r="BB17" i="1"/>
  <c r="BH79" i="3"/>
  <c r="BD67" i="3"/>
  <c r="BH67" i="3"/>
  <c r="BH65" i="3"/>
  <c r="BG67" i="3"/>
  <c r="BG65" i="3"/>
  <c r="AL65" i="1"/>
  <c r="AJ65" i="1"/>
  <c r="AH65" i="1"/>
  <c r="AV14" i="3"/>
  <c r="BA76" i="3"/>
  <c r="BA77" i="3" s="1"/>
  <c r="AY76" i="3"/>
  <c r="AY77" i="3" s="1"/>
  <c r="AW76" i="3"/>
  <c r="AW77" i="3" s="1"/>
  <c r="AU76" i="3"/>
  <c r="AU77" i="3" s="1"/>
  <c r="AT76" i="3"/>
  <c r="AT77" i="3" s="1"/>
  <c r="AR76" i="3"/>
  <c r="AR77" i="3" s="1"/>
  <c r="AP76" i="3"/>
  <c r="AP77" i="3" s="1"/>
  <c r="AN76" i="3"/>
  <c r="AN77" i="3" s="1"/>
  <c r="AM76" i="3"/>
  <c r="AM77" i="3" s="1"/>
  <c r="AK76" i="3"/>
  <c r="AK77" i="3" s="1"/>
  <c r="AI76" i="3"/>
  <c r="AI77" i="3" s="1"/>
  <c r="AG76" i="3"/>
  <c r="AG77" i="3" s="1"/>
  <c r="AF76" i="3"/>
  <c r="AF77" i="3" s="1"/>
  <c r="AD76" i="3"/>
  <c r="AD77" i="3" s="1"/>
  <c r="AB76" i="3"/>
  <c r="AB77" i="3" s="1"/>
  <c r="Z76" i="3"/>
  <c r="Z77" i="3" s="1"/>
  <c r="Y76" i="3"/>
  <c r="Y77" i="3" s="1"/>
  <c r="W76" i="3"/>
  <c r="W77" i="3" s="1"/>
  <c r="U76" i="3"/>
  <c r="U77" i="3" s="1"/>
  <c r="S76" i="3"/>
  <c r="S77" i="3" s="1"/>
  <c r="R76" i="3"/>
  <c r="R77" i="3" s="1"/>
  <c r="P76" i="3"/>
  <c r="P77" i="3" s="1"/>
  <c r="N76" i="3"/>
  <c r="N77" i="3" s="1"/>
  <c r="L76" i="3"/>
  <c r="L77" i="3" s="1"/>
  <c r="K76" i="3"/>
  <c r="K77" i="3" s="1"/>
  <c r="I76" i="3"/>
  <c r="G76" i="3"/>
  <c r="G77" i="3" s="1"/>
  <c r="E76" i="3"/>
  <c r="E77" i="3" s="1"/>
  <c r="AZ42" i="3"/>
  <c r="AZ95" i="1" s="1"/>
  <c r="AX42" i="3"/>
  <c r="AV42" i="3"/>
  <c r="AQ42" i="3"/>
  <c r="AO42" i="3"/>
  <c r="AJ42" i="3"/>
  <c r="AH42" i="3"/>
  <c r="AC42" i="3"/>
  <c r="AA42" i="3"/>
  <c r="V42" i="3"/>
  <c r="T42" i="3"/>
  <c r="O42" i="3"/>
  <c r="M42" i="3"/>
  <c r="H42" i="3"/>
  <c r="F42" i="3"/>
  <c r="BA180" i="11"/>
  <c r="BA169" i="11" s="1"/>
  <c r="AT180" i="11"/>
  <c r="AT169" i="11" s="1"/>
  <c r="AM180" i="11"/>
  <c r="AM169" i="11" s="1"/>
  <c r="AF180" i="11"/>
  <c r="AF169" i="11" s="1"/>
  <c r="Y180" i="11"/>
  <c r="Y169" i="11" s="1"/>
  <c r="R180" i="11"/>
  <c r="R169" i="11" s="1"/>
  <c r="K180" i="11"/>
  <c r="K169" i="11" s="1"/>
  <c r="D180" i="11"/>
  <c r="D169" i="11" s="1"/>
  <c r="BU210" i="11" l="1"/>
  <c r="BV208" i="11"/>
  <c r="BV210" i="11" s="1"/>
  <c r="BH59" i="2"/>
  <c r="BO31" i="2"/>
  <c r="BH48" i="2"/>
  <c r="AY31" i="2"/>
  <c r="BF31" i="2"/>
  <c r="AY95" i="4"/>
  <c r="AY97" i="4" s="1"/>
  <c r="AY100" i="4" s="1"/>
  <c r="AY104" i="4" s="1"/>
  <c r="AY48" i="2"/>
  <c r="AY49" i="2"/>
  <c r="BF49" i="2"/>
  <c r="BG130" i="1"/>
  <c r="I77" i="3"/>
  <c r="I90" i="3" s="1"/>
  <c r="BC109" i="1"/>
  <c r="BH81" i="3"/>
  <c r="BH91" i="3" s="1"/>
  <c r="BH137" i="1" s="1"/>
  <c r="BC126" i="1"/>
  <c r="BG11" i="1"/>
  <c r="BG12" i="1" s="1"/>
  <c r="BG118" i="1"/>
  <c r="BG120" i="1" s="1"/>
  <c r="BG121" i="1" s="1"/>
  <c r="BG126" i="1" s="1"/>
  <c r="BG128" i="1"/>
  <c r="BG129" i="1" s="1"/>
  <c r="BH17" i="1"/>
  <c r="BH20" i="1"/>
  <c r="BD22" i="1"/>
  <c r="BD25" i="1"/>
  <c r="BK21" i="1"/>
  <c r="BD56" i="1"/>
  <c r="BE16" i="1"/>
  <c r="BF20" i="1"/>
  <c r="BF17" i="1"/>
  <c r="BE118" i="1"/>
  <c r="BE120" i="1" s="1"/>
  <c r="BE121" i="1" s="1"/>
  <c r="BE126" i="1" s="1"/>
  <c r="BE11" i="1"/>
  <c r="BE12" i="1" s="1"/>
  <c r="BE128" i="1"/>
  <c r="BE129" i="1" s="1"/>
  <c r="BG16" i="1"/>
  <c r="BH62" i="2"/>
  <c r="BB126" i="1"/>
  <c r="BB22" i="1"/>
  <c r="BB56" i="1"/>
  <c r="BB25" i="1"/>
  <c r="BI26" i="1" s="1"/>
  <c r="BG79" i="3"/>
  <c r="BE79" i="3"/>
  <c r="Y51" i="2"/>
  <c r="AF53" i="2" s="1"/>
  <c r="R51" i="2"/>
  <c r="K51" i="2"/>
  <c r="D51" i="2"/>
  <c r="AZ100" i="3"/>
  <c r="AZ98" i="3"/>
  <c r="AZ97" i="3"/>
  <c r="AZ96" i="3"/>
  <c r="AZ95" i="3"/>
  <c r="AX100" i="3"/>
  <c r="AX98" i="3"/>
  <c r="AX97" i="3"/>
  <c r="AX96" i="3"/>
  <c r="AX95" i="3"/>
  <c r="AV100" i="3"/>
  <c r="AV98" i="3"/>
  <c r="AV97" i="3"/>
  <c r="AV96" i="3"/>
  <c r="AV95" i="3"/>
  <c r="BF105" i="4" l="1"/>
  <c r="AY105" i="4"/>
  <c r="Y53" i="2"/>
  <c r="R53" i="2"/>
  <c r="K53" i="2"/>
  <c r="BH68" i="2"/>
  <c r="BH90" i="3"/>
  <c r="BH136" i="1" s="1"/>
  <c r="AV51" i="2"/>
  <c r="AX51" i="2"/>
  <c r="BH88" i="3"/>
  <c r="BH134" i="1" s="1"/>
  <c r="BH89" i="3"/>
  <c r="BH135" i="1" s="1"/>
  <c r="BH92" i="3"/>
  <c r="BH138" i="1" s="1"/>
  <c r="BM81" i="3"/>
  <c r="BL81" i="3"/>
  <c r="BK81" i="3"/>
  <c r="BJ81" i="3"/>
  <c r="AY79" i="3"/>
  <c r="BF56" i="1"/>
  <c r="BM21" i="1"/>
  <c r="BF25" i="1"/>
  <c r="BF22" i="1"/>
  <c r="BD58" i="1"/>
  <c r="BD61" i="1" s="1"/>
  <c r="BD71" i="1" s="1"/>
  <c r="BD72" i="1" s="1"/>
  <c r="BD132" i="1"/>
  <c r="BG17" i="1"/>
  <c r="BG20" i="1"/>
  <c r="BH22" i="1"/>
  <c r="BO21" i="1"/>
  <c r="BH56" i="1"/>
  <c r="BH25" i="1"/>
  <c r="BE20" i="1"/>
  <c r="BE17" i="1"/>
  <c r="BC16" i="1"/>
  <c r="BD29" i="1"/>
  <c r="BK26" i="1"/>
  <c r="BD27" i="1"/>
  <c r="AY153" i="11"/>
  <c r="BG81" i="3"/>
  <c r="BB29" i="1"/>
  <c r="BI30" i="1" s="1"/>
  <c r="BB27" i="1"/>
  <c r="BB132" i="1"/>
  <c r="BB58" i="1"/>
  <c r="BB61" i="1" s="1"/>
  <c r="BB71" i="1" s="1"/>
  <c r="BB72" i="1" s="1"/>
  <c r="BC79" i="3"/>
  <c r="BI81" i="3" s="1"/>
  <c r="AY55" i="2"/>
  <c r="AV99" i="3"/>
  <c r="AV101" i="3" s="1"/>
  <c r="AZ99" i="3"/>
  <c r="AZ101" i="3" s="1"/>
  <c r="AX99" i="3"/>
  <c r="AX101" i="3" s="1"/>
  <c r="AV53" i="2" l="1"/>
  <c r="AV52" i="2"/>
  <c r="BC53" i="2"/>
  <c r="BH70" i="2"/>
  <c r="BH77" i="2"/>
  <c r="Y27" i="2"/>
  <c r="AF27" i="2"/>
  <c r="AY56" i="2"/>
  <c r="AY59" i="2"/>
  <c r="BF56" i="2"/>
  <c r="AX53" i="2"/>
  <c r="AX52" i="2"/>
  <c r="BE53" i="2"/>
  <c r="Y163" i="11"/>
  <c r="Y164" i="11" s="1"/>
  <c r="Y175" i="11" s="1"/>
  <c r="BG102" i="3"/>
  <c r="BC102" i="3"/>
  <c r="BE102" i="3"/>
  <c r="BI88" i="3"/>
  <c r="BI134" i="1" s="1"/>
  <c r="BI89" i="3"/>
  <c r="BI135" i="1" s="1"/>
  <c r="BI90" i="3"/>
  <c r="BI136" i="1" s="1"/>
  <c r="BI91" i="3"/>
  <c r="BI137" i="1" s="1"/>
  <c r="BI92" i="3"/>
  <c r="BI138" i="1" s="1"/>
  <c r="BJ89" i="3"/>
  <c r="BJ88" i="3"/>
  <c r="BJ90" i="3"/>
  <c r="BJ91" i="3"/>
  <c r="BJ92" i="3"/>
  <c r="BK88" i="3"/>
  <c r="BK89" i="3"/>
  <c r="BK90" i="3"/>
  <c r="BK91" i="3"/>
  <c r="BK92" i="3"/>
  <c r="BL89" i="3"/>
  <c r="BL90" i="3"/>
  <c r="BL88" i="3"/>
  <c r="BL91" i="3"/>
  <c r="BL92" i="3"/>
  <c r="BM89" i="3"/>
  <c r="BM88" i="3"/>
  <c r="BM90" i="3"/>
  <c r="BM91" i="3"/>
  <c r="BM92" i="3"/>
  <c r="AY62" i="2"/>
  <c r="BH58" i="1"/>
  <c r="BH61" i="1" s="1"/>
  <c r="BH71" i="1" s="1"/>
  <c r="BH132" i="1"/>
  <c r="AW56" i="11"/>
  <c r="BG22" i="1"/>
  <c r="BN21" i="1"/>
  <c r="BG56" i="1"/>
  <c r="BG25" i="1"/>
  <c r="BF27" i="1"/>
  <c r="BF29" i="1"/>
  <c r="BM26" i="1"/>
  <c r="BH27" i="1"/>
  <c r="BO26" i="1"/>
  <c r="BH29" i="1"/>
  <c r="BF132" i="1"/>
  <c r="BF58" i="1"/>
  <c r="BF61" i="1" s="1"/>
  <c r="BF71" i="1" s="1"/>
  <c r="BF72" i="1" s="1"/>
  <c r="BK30" i="1"/>
  <c r="BD33" i="1"/>
  <c r="BD31" i="1"/>
  <c r="BL21" i="1"/>
  <c r="BE22" i="1"/>
  <c r="BE56" i="1"/>
  <c r="BE25" i="1"/>
  <c r="BC17" i="1"/>
  <c r="BC20" i="1"/>
  <c r="BI182" i="11"/>
  <c r="BB31" i="1"/>
  <c r="BB33" i="1"/>
  <c r="BI34" i="1" s="1"/>
  <c r="BG88" i="3"/>
  <c r="BG134" i="1" s="1"/>
  <c r="BG90" i="3"/>
  <c r="BG136" i="1" s="1"/>
  <c r="BG89" i="3"/>
  <c r="BG135" i="1" s="1"/>
  <c r="BG91" i="3"/>
  <c r="BG137" i="1" s="1"/>
  <c r="BG92" i="3"/>
  <c r="BG138" i="1" s="1"/>
  <c r="H26" i="12"/>
  <c r="I8" i="12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E2" i="12"/>
  <c r="BH79" i="2" l="1"/>
  <c r="BH85" i="2"/>
  <c r="BH86" i="2" s="1"/>
  <c r="BH19" i="4"/>
  <c r="BH28" i="4" s="1"/>
  <c r="BH71" i="4" s="1"/>
  <c r="BH75" i="4" s="1"/>
  <c r="BB133" i="1"/>
  <c r="BD133" i="1"/>
  <c r="BH133" i="1"/>
  <c r="BF31" i="1"/>
  <c r="BM30" i="1"/>
  <c r="BF33" i="1"/>
  <c r="AY56" i="11"/>
  <c r="BE132" i="1"/>
  <c r="BE58" i="1"/>
  <c r="BE61" i="1" s="1"/>
  <c r="BE71" i="1" s="1"/>
  <c r="BN26" i="1"/>
  <c r="BG29" i="1"/>
  <c r="BG27" i="1"/>
  <c r="BD40" i="1"/>
  <c r="BK34" i="1"/>
  <c r="BD36" i="1"/>
  <c r="BH31" i="1"/>
  <c r="BH33" i="1"/>
  <c r="BO30" i="1"/>
  <c r="BG132" i="1"/>
  <c r="BG58" i="1"/>
  <c r="BG61" i="1" s="1"/>
  <c r="BG71" i="1" s="1"/>
  <c r="AW52" i="11"/>
  <c r="AW47" i="11"/>
  <c r="BL26" i="1"/>
  <c r="BE27" i="1"/>
  <c r="BE29" i="1"/>
  <c r="BC56" i="1"/>
  <c r="BC22" i="1"/>
  <c r="BC25" i="1"/>
  <c r="BJ21" i="1"/>
  <c r="BB42" i="1"/>
  <c r="BI43" i="1" s="1"/>
  <c r="BF42" i="1"/>
  <c r="BM43" i="1" s="1"/>
  <c r="BB46" i="1"/>
  <c r="BI47" i="1" s="1"/>
  <c r="BB40" i="1"/>
  <c r="BB36" i="1"/>
  <c r="BH90" i="2"/>
  <c r="BH29" i="4" l="1"/>
  <c r="BO30" i="4" s="1"/>
  <c r="BO31" i="4"/>
  <c r="BH94" i="2"/>
  <c r="AY19" i="4"/>
  <c r="AY28" i="4" s="1"/>
  <c r="AY71" i="4" s="1"/>
  <c r="AY75" i="4" s="1"/>
  <c r="BO85" i="4"/>
  <c r="BF133" i="1"/>
  <c r="BE133" i="1"/>
  <c r="BH86" i="4"/>
  <c r="BO87" i="4" s="1"/>
  <c r="BG33" i="1"/>
  <c r="BG31" i="1"/>
  <c r="BN30" i="1"/>
  <c r="BH36" i="1"/>
  <c r="BO34" i="1"/>
  <c r="BH40" i="1"/>
  <c r="BC27" i="1"/>
  <c r="BJ26" i="1"/>
  <c r="BC29" i="1"/>
  <c r="BF40" i="1"/>
  <c r="BM34" i="1"/>
  <c r="BF36" i="1"/>
  <c r="BC132" i="1"/>
  <c r="BC58" i="1"/>
  <c r="BC61" i="1" s="1"/>
  <c r="BC71" i="1" s="1"/>
  <c r="BB50" i="1"/>
  <c r="BE33" i="1"/>
  <c r="BE31" i="1"/>
  <c r="BL30" i="1"/>
  <c r="AY52" i="11"/>
  <c r="AY47" i="11"/>
  <c r="BF46" i="1"/>
  <c r="BM47" i="1" s="1"/>
  <c r="BG133" i="1"/>
  <c r="BH42" i="1"/>
  <c r="BO43" i="1" s="1"/>
  <c r="BD42" i="1"/>
  <c r="BK43" i="1" s="1"/>
  <c r="BO95" i="2" l="1"/>
  <c r="AY85" i="4"/>
  <c r="BF85" i="4"/>
  <c r="AY31" i="4"/>
  <c r="BF31" i="4"/>
  <c r="BF50" i="1"/>
  <c r="I153" i="11"/>
  <c r="BL34" i="1"/>
  <c r="BE40" i="1"/>
  <c r="BE36" i="1"/>
  <c r="BJ30" i="1"/>
  <c r="BC33" i="1"/>
  <c r="BC31" i="1"/>
  <c r="BG36" i="1"/>
  <c r="BN34" i="1"/>
  <c r="BG40" i="1"/>
  <c r="BG42" i="1"/>
  <c r="BN43" i="1" s="1"/>
  <c r="BE42" i="1"/>
  <c r="BL43" i="1" s="1"/>
  <c r="BD46" i="1"/>
  <c r="BK47" i="1" s="1"/>
  <c r="BH46" i="1"/>
  <c r="BH50" i="1" s="1"/>
  <c r="BC133" i="1" l="1"/>
  <c r="BD50" i="1"/>
  <c r="BO47" i="1"/>
  <c r="BA49" i="11"/>
  <c r="BA56" i="11"/>
  <c r="BC36" i="1"/>
  <c r="BJ34" i="1"/>
  <c r="BC40" i="1"/>
  <c r="AT56" i="11"/>
  <c r="AT49" i="11"/>
  <c r="W153" i="11"/>
  <c r="P153" i="11"/>
  <c r="BG46" i="1"/>
  <c r="BG50" i="1" s="1"/>
  <c r="BC42" i="1"/>
  <c r="BJ43" i="1" s="1"/>
  <c r="BE46" i="1"/>
  <c r="BL47" i="1" s="1"/>
  <c r="BE50" i="1" l="1"/>
  <c r="BN47" i="1"/>
  <c r="AU56" i="11"/>
  <c r="BA50" i="11"/>
  <c r="BA51" i="11"/>
  <c r="BA47" i="11"/>
  <c r="BA52" i="11"/>
  <c r="BA48" i="11"/>
  <c r="I56" i="11"/>
  <c r="AT50" i="11"/>
  <c r="AT51" i="11"/>
  <c r="AT52" i="11"/>
  <c r="AT48" i="11"/>
  <c r="AT47" i="11"/>
  <c r="BC46" i="1"/>
  <c r="I47" i="11" l="1"/>
  <c r="I52" i="11"/>
  <c r="AU52" i="11"/>
  <c r="AU47" i="11"/>
  <c r="BJ47" i="1"/>
  <c r="BC50" i="1"/>
  <c r="AB100" i="3" l="1"/>
  <c r="AB99" i="3"/>
  <c r="AD100" i="3"/>
  <c r="AD99" i="3"/>
  <c r="AK80" i="3"/>
  <c r="AK99" i="3"/>
  <c r="AK100" i="3"/>
  <c r="AB101" i="3" l="1"/>
  <c r="AD101" i="3"/>
  <c r="AK101" i="3"/>
  <c r="AR100" i="3"/>
  <c r="AR99" i="3"/>
  <c r="AA98" i="3"/>
  <c r="AA97" i="3"/>
  <c r="AA96" i="3"/>
  <c r="AA95" i="3"/>
  <c r="AC98" i="3"/>
  <c r="AC97" i="3"/>
  <c r="AC96" i="3"/>
  <c r="AC95" i="3"/>
  <c r="AE98" i="3"/>
  <c r="AE97" i="3"/>
  <c r="AE96" i="3"/>
  <c r="AE95" i="3"/>
  <c r="AH98" i="3"/>
  <c r="AH97" i="3"/>
  <c r="AH96" i="3"/>
  <c r="AH95" i="3"/>
  <c r="AJ98" i="3"/>
  <c r="AJ97" i="3"/>
  <c r="AJ96" i="3"/>
  <c r="AJ95" i="3"/>
  <c r="AL98" i="3"/>
  <c r="AL97" i="3"/>
  <c r="AL96" i="3"/>
  <c r="AL95" i="3"/>
  <c r="AO98" i="3"/>
  <c r="AO97" i="3"/>
  <c r="AO96" i="3"/>
  <c r="AO95" i="3"/>
  <c r="AQ98" i="3"/>
  <c r="AQ97" i="3"/>
  <c r="AQ96" i="3"/>
  <c r="AQ95" i="3"/>
  <c r="AS96" i="3"/>
  <c r="AS97" i="3"/>
  <c r="AS98" i="3"/>
  <c r="AS95" i="3"/>
  <c r="AK102" i="3" l="1"/>
  <c r="AR101" i="3"/>
  <c r="AR80" i="3"/>
  <c r="AR102" i="3" l="1"/>
  <c r="AY102" i="3"/>
  <c r="AJ62" i="1"/>
  <c r="BA25" i="4"/>
  <c r="BA96" i="4" s="1"/>
  <c r="AT25" i="4"/>
  <c r="AT96" i="4" s="1"/>
  <c r="AY64" i="3"/>
  <c r="AW64" i="3"/>
  <c r="Z64" i="3"/>
  <c r="BA38" i="3"/>
  <c r="AY38" i="3"/>
  <c r="AW38" i="3"/>
  <c r="AU38" i="3"/>
  <c r="AR38" i="3"/>
  <c r="AN38" i="3"/>
  <c r="AM38" i="3"/>
  <c r="AK38" i="3"/>
  <c r="AI38" i="3"/>
  <c r="AG38" i="3"/>
  <c r="AF38" i="3"/>
  <c r="AD38" i="3"/>
  <c r="AB38" i="3"/>
  <c r="Z38" i="3"/>
  <c r="Y38" i="3"/>
  <c r="W38" i="3"/>
  <c r="U38" i="3"/>
  <c r="S38" i="3"/>
  <c r="R38" i="3"/>
  <c r="P38" i="3"/>
  <c r="N38" i="3"/>
  <c r="L38" i="3"/>
  <c r="K38" i="3"/>
  <c r="I38" i="3"/>
  <c r="G38" i="3"/>
  <c r="E38" i="3"/>
  <c r="D38" i="3"/>
  <c r="AY30" i="3"/>
  <c r="AW30" i="3"/>
  <c r="AU30" i="3"/>
  <c r="AT30" i="3"/>
  <c r="AR30" i="3"/>
  <c r="AP30" i="3"/>
  <c r="AN30" i="3"/>
  <c r="AM30" i="3"/>
  <c r="AK30" i="3"/>
  <c r="AI30" i="3"/>
  <c r="AG30" i="3"/>
  <c r="AF30" i="3"/>
  <c r="AD30" i="3"/>
  <c r="AB30" i="3"/>
  <c r="Z30" i="3"/>
  <c r="Y30" i="3"/>
  <c r="W30" i="3"/>
  <c r="U30" i="3"/>
  <c r="S30" i="3"/>
  <c r="R30" i="3"/>
  <c r="P30" i="3"/>
  <c r="N30" i="3"/>
  <c r="L30" i="3"/>
  <c r="K30" i="3"/>
  <c r="I30" i="3"/>
  <c r="G30" i="3"/>
  <c r="E30" i="3"/>
  <c r="D30" i="3"/>
  <c r="AR32" i="1"/>
  <c r="K74" i="2"/>
  <c r="K75" i="2" s="1"/>
  <c r="R74" i="2"/>
  <c r="R75" i="2" s="1"/>
  <c r="Y74" i="2"/>
  <c r="AF74" i="2"/>
  <c r="AM74" i="2"/>
  <c r="AT74" i="2"/>
  <c r="AU74" i="2"/>
  <c r="BA74" i="2"/>
  <c r="BH75" i="2" s="1"/>
  <c r="K66" i="2"/>
  <c r="R66" i="2"/>
  <c r="Y66" i="2"/>
  <c r="AD32" i="1"/>
  <c r="AF66" i="2"/>
  <c r="AK32" i="1"/>
  <c r="AM66" i="2"/>
  <c r="AT66" i="2"/>
  <c r="AU66" i="2"/>
  <c r="BA66" i="2"/>
  <c r="AT1" i="4"/>
  <c r="BA1" i="4"/>
  <c r="F59" i="1"/>
  <c r="P70" i="1"/>
  <c r="P64" i="1"/>
  <c r="P63" i="1"/>
  <c r="AJ69" i="1"/>
  <c r="AL70" i="1"/>
  <c r="AJ70" i="1"/>
  <c r="AH70" i="1"/>
  <c r="AJ67" i="1"/>
  <c r="AL64" i="1"/>
  <c r="AJ64" i="1"/>
  <c r="AH64" i="1"/>
  <c r="AL63" i="1"/>
  <c r="AJ63" i="1"/>
  <c r="AH63" i="1"/>
  <c r="AZ59" i="1"/>
  <c r="E1" i="3"/>
  <c r="F1" i="3"/>
  <c r="G1" i="3"/>
  <c r="H1" i="3"/>
  <c r="I1" i="3"/>
  <c r="J1" i="3"/>
  <c r="K1" i="3"/>
  <c r="L1" i="3"/>
  <c r="M1" i="3"/>
  <c r="N1" i="3"/>
  <c r="O1" i="3"/>
  <c r="P1" i="3"/>
  <c r="Q1" i="3"/>
  <c r="R1" i="3"/>
  <c r="S1" i="3"/>
  <c r="T1" i="3"/>
  <c r="U1" i="3"/>
  <c r="V1" i="3"/>
  <c r="W1" i="3"/>
  <c r="X1" i="3"/>
  <c r="Y1" i="3"/>
  <c r="Z1" i="3"/>
  <c r="AA1" i="3"/>
  <c r="AB1" i="3"/>
  <c r="AC1" i="3"/>
  <c r="AD1" i="3"/>
  <c r="AE1" i="3"/>
  <c r="AF1" i="3"/>
  <c r="AG1" i="3"/>
  <c r="AH1" i="3"/>
  <c r="AI1" i="3"/>
  <c r="AJ1" i="3"/>
  <c r="AK1" i="3"/>
  <c r="AL1" i="3"/>
  <c r="AM1" i="3"/>
  <c r="AN1" i="3"/>
  <c r="AO1" i="3"/>
  <c r="AP1" i="3"/>
  <c r="AQ1" i="3"/>
  <c r="AR1" i="3"/>
  <c r="AS1" i="3"/>
  <c r="AT1" i="3"/>
  <c r="AU1" i="3"/>
  <c r="AV1" i="3"/>
  <c r="AW1" i="3"/>
  <c r="AX1" i="3"/>
  <c r="AY1" i="3"/>
  <c r="AZ1" i="3"/>
  <c r="BA1" i="3"/>
  <c r="AW100" i="3"/>
  <c r="AU100" i="3"/>
  <c r="AW99" i="3"/>
  <c r="AU99" i="3"/>
  <c r="AU80" i="3"/>
  <c r="AZ74" i="3"/>
  <c r="AZ43" i="11" s="1"/>
  <c r="AX43" i="11"/>
  <c r="AV43" i="11"/>
  <c r="AZ73" i="3"/>
  <c r="AX73" i="3"/>
  <c r="AV73" i="3"/>
  <c r="AZ72" i="3"/>
  <c r="AX72" i="3"/>
  <c r="AV72" i="3"/>
  <c r="AZ71" i="3"/>
  <c r="AX71" i="3"/>
  <c r="AV71" i="3"/>
  <c r="AZ70" i="3"/>
  <c r="AZ50" i="3"/>
  <c r="AX50" i="3"/>
  <c r="AV50" i="3"/>
  <c r="AZ48" i="3"/>
  <c r="AZ96" i="1" s="1"/>
  <c r="AX48" i="3"/>
  <c r="AV48" i="3"/>
  <c r="AZ47" i="3"/>
  <c r="AX47" i="3"/>
  <c r="AV47" i="3"/>
  <c r="AZ46" i="3"/>
  <c r="AZ94" i="1" s="1"/>
  <c r="AX46" i="3"/>
  <c r="AV46" i="3"/>
  <c r="AZ45" i="3"/>
  <c r="AX45" i="3"/>
  <c r="AV45" i="3"/>
  <c r="AZ43" i="3"/>
  <c r="AX43" i="3"/>
  <c r="AV43" i="3"/>
  <c r="AZ40" i="3"/>
  <c r="AX40" i="3"/>
  <c r="AX180" i="11" s="1"/>
  <c r="AX169" i="11" s="1"/>
  <c r="AV40" i="3"/>
  <c r="AV180" i="11" s="1"/>
  <c r="AV169" i="11" s="1"/>
  <c r="AZ61" i="3"/>
  <c r="AZ101" i="1" s="1"/>
  <c r="AX61" i="3"/>
  <c r="AV61" i="3"/>
  <c r="AZ59" i="3"/>
  <c r="AZ102" i="1" s="1"/>
  <c r="AX59" i="3"/>
  <c r="AV59" i="3"/>
  <c r="AZ58" i="3"/>
  <c r="AX58" i="3"/>
  <c r="AV58" i="3"/>
  <c r="AZ57" i="3"/>
  <c r="AX57" i="3"/>
  <c r="AV57" i="3"/>
  <c r="AZ56" i="3"/>
  <c r="AX56" i="3"/>
  <c r="AV56" i="3"/>
  <c r="AZ55" i="3"/>
  <c r="AZ99" i="1" s="1"/>
  <c r="AX55" i="3"/>
  <c r="AV55" i="3"/>
  <c r="AZ54" i="3"/>
  <c r="AX54" i="3"/>
  <c r="AV54" i="3"/>
  <c r="AZ53" i="3"/>
  <c r="AX53" i="3"/>
  <c r="AV53" i="3"/>
  <c r="AZ37" i="3"/>
  <c r="AZ105" i="1" s="1"/>
  <c r="AX37" i="3"/>
  <c r="AV37" i="3"/>
  <c r="AZ36" i="3"/>
  <c r="AZ104" i="1" s="1"/>
  <c r="AX36" i="3"/>
  <c r="AV36" i="3"/>
  <c r="AZ34" i="3"/>
  <c r="AX34" i="3"/>
  <c r="AV34" i="3"/>
  <c r="AZ14" i="3"/>
  <c r="AZ86" i="1" s="1"/>
  <c r="AX14" i="3"/>
  <c r="AZ12" i="3"/>
  <c r="AX12" i="3"/>
  <c r="AV12" i="3"/>
  <c r="AZ10" i="3"/>
  <c r="AX10" i="3"/>
  <c r="AV10" i="3"/>
  <c r="AZ8" i="3"/>
  <c r="AX8" i="3"/>
  <c r="AV8" i="3"/>
  <c r="AZ6" i="3"/>
  <c r="AX6" i="3"/>
  <c r="AV6" i="3"/>
  <c r="AZ5" i="3"/>
  <c r="AX5" i="3"/>
  <c r="AX178" i="11" s="1"/>
  <c r="AX165" i="11" s="1"/>
  <c r="AV5" i="3"/>
  <c r="AV178" i="11" s="1"/>
  <c r="AV165" i="11" s="1"/>
  <c r="AZ4" i="3"/>
  <c r="AX4" i="3"/>
  <c r="AV4" i="3"/>
  <c r="AZ29" i="3"/>
  <c r="AZ81" i="1" s="1"/>
  <c r="AX29" i="3"/>
  <c r="AV29" i="3"/>
  <c r="AZ27" i="3"/>
  <c r="AX27" i="3"/>
  <c r="AV27" i="3"/>
  <c r="AZ26" i="3"/>
  <c r="AZ80" i="1" s="1"/>
  <c r="AX26" i="3"/>
  <c r="AV26" i="3"/>
  <c r="AZ25" i="3"/>
  <c r="AX25" i="3"/>
  <c r="AV25" i="3"/>
  <c r="AZ24" i="3"/>
  <c r="AX24" i="3"/>
  <c r="AV24" i="3"/>
  <c r="AZ23" i="3"/>
  <c r="AX23" i="3"/>
  <c r="AV23" i="3"/>
  <c r="AZ22" i="3"/>
  <c r="AX22" i="3"/>
  <c r="AV22" i="3"/>
  <c r="AZ21" i="3"/>
  <c r="AZ78" i="1" s="1"/>
  <c r="AX21" i="3"/>
  <c r="AV21" i="3"/>
  <c r="AZ20" i="3"/>
  <c r="AX20" i="3"/>
  <c r="AV20" i="3"/>
  <c r="AZ19" i="3"/>
  <c r="AZ77" i="1" s="1"/>
  <c r="AX19" i="3"/>
  <c r="AV19" i="3"/>
  <c r="AP100" i="3"/>
  <c r="AN100" i="3"/>
  <c r="AS99" i="3"/>
  <c r="AQ99" i="3"/>
  <c r="AP99" i="3"/>
  <c r="AO99" i="3"/>
  <c r="AN99" i="3"/>
  <c r="AS80" i="3"/>
  <c r="AP80" i="3"/>
  <c r="AN80" i="3"/>
  <c r="AS73" i="3"/>
  <c r="AQ73" i="3"/>
  <c r="AO73" i="3"/>
  <c r="AS72" i="3"/>
  <c r="AQ72" i="3"/>
  <c r="AO72" i="3"/>
  <c r="AS70" i="3"/>
  <c r="AQ70" i="3"/>
  <c r="AO70" i="3"/>
  <c r="AQ50" i="3"/>
  <c r="AO50" i="3"/>
  <c r="AQ47" i="3"/>
  <c r="AO47" i="3"/>
  <c r="AQ46" i="3"/>
  <c r="AO46" i="3"/>
  <c r="AQ45" i="3"/>
  <c r="AO45" i="3"/>
  <c r="AS76" i="3"/>
  <c r="AQ76" i="3"/>
  <c r="AO76" i="3"/>
  <c r="AQ40" i="3"/>
  <c r="AO40" i="3"/>
  <c r="AQ59" i="3"/>
  <c r="AO59" i="3"/>
  <c r="AQ54" i="3"/>
  <c r="AO54" i="3"/>
  <c r="AQ53" i="3"/>
  <c r="AO53" i="3"/>
  <c r="AQ37" i="3"/>
  <c r="AO37" i="3"/>
  <c r="AQ36" i="3"/>
  <c r="AO36" i="3"/>
  <c r="AQ34" i="3"/>
  <c r="AO34" i="3"/>
  <c r="AS100" i="3"/>
  <c r="AQ100" i="3"/>
  <c r="AO100" i="3"/>
  <c r="AQ10" i="3"/>
  <c r="AO10" i="3"/>
  <c r="AQ8" i="3"/>
  <c r="AO8" i="3"/>
  <c r="AQ6" i="3"/>
  <c r="AO6" i="3"/>
  <c r="AS178" i="11"/>
  <c r="AS165" i="11" s="1"/>
  <c r="AQ5" i="3"/>
  <c r="AQ178" i="11" s="1"/>
  <c r="AQ165" i="11" s="1"/>
  <c r="AO5" i="3"/>
  <c r="AO178" i="11" s="1"/>
  <c r="AO165" i="11" s="1"/>
  <c r="AQ4" i="3"/>
  <c r="AO4" i="3"/>
  <c r="AQ27" i="3"/>
  <c r="AO27" i="3"/>
  <c r="AQ26" i="3"/>
  <c r="AO26" i="3"/>
  <c r="AQ25" i="3"/>
  <c r="AO25" i="3"/>
  <c r="AQ24" i="3"/>
  <c r="AO24" i="3"/>
  <c r="AQ21" i="3"/>
  <c r="AQ20" i="3"/>
  <c r="AO20" i="3"/>
  <c r="AQ19" i="3"/>
  <c r="AO19" i="3"/>
  <c r="X100" i="3"/>
  <c r="W148" i="1" s="1"/>
  <c r="V100" i="3"/>
  <c r="U100" i="3"/>
  <c r="S100" i="3"/>
  <c r="X99" i="3"/>
  <c r="V99" i="3"/>
  <c r="U99" i="3"/>
  <c r="T99" i="3"/>
  <c r="S99" i="3"/>
  <c r="X73" i="3"/>
  <c r="V73" i="3"/>
  <c r="T73" i="3"/>
  <c r="X72" i="3"/>
  <c r="V72" i="3"/>
  <c r="T72" i="3"/>
  <c r="X70" i="3"/>
  <c r="V70" i="3"/>
  <c r="T70" i="3"/>
  <c r="V50" i="3"/>
  <c r="T50" i="3"/>
  <c r="W96" i="1"/>
  <c r="V47" i="3"/>
  <c r="T47" i="3"/>
  <c r="W94" i="1"/>
  <c r="V46" i="3"/>
  <c r="T46" i="3"/>
  <c r="V45" i="3"/>
  <c r="T45" i="3"/>
  <c r="X76" i="3"/>
  <c r="V76" i="3"/>
  <c r="T76" i="3"/>
  <c r="W95" i="1"/>
  <c r="V40" i="3"/>
  <c r="T40" i="3"/>
  <c r="W101" i="1"/>
  <c r="W102" i="1"/>
  <c r="V59" i="3"/>
  <c r="T59" i="3"/>
  <c r="V56" i="3"/>
  <c r="T56" i="3"/>
  <c r="V55" i="3"/>
  <c r="T55" i="3"/>
  <c r="V54" i="3"/>
  <c r="T54" i="3"/>
  <c r="V53" i="3"/>
  <c r="T53" i="3"/>
  <c r="W105" i="1"/>
  <c r="V37" i="3"/>
  <c r="T37" i="3"/>
  <c r="W104" i="1"/>
  <c r="V36" i="3"/>
  <c r="T36" i="3"/>
  <c r="V34" i="3"/>
  <c r="T34" i="3"/>
  <c r="W87" i="1"/>
  <c r="T100" i="3"/>
  <c r="W86" i="1"/>
  <c r="V10" i="3"/>
  <c r="T10" i="3"/>
  <c r="V8" i="3"/>
  <c r="T8" i="3"/>
  <c r="V6" i="3"/>
  <c r="T6" i="3"/>
  <c r="X178" i="11"/>
  <c r="X165" i="11" s="1"/>
  <c r="V5" i="3"/>
  <c r="V178" i="11" s="1"/>
  <c r="V165" i="11" s="1"/>
  <c r="T5" i="3"/>
  <c r="T178" i="11" s="1"/>
  <c r="T165" i="11" s="1"/>
  <c r="V4" i="3"/>
  <c r="T4" i="3"/>
  <c r="V27" i="3"/>
  <c r="T27" i="3"/>
  <c r="V26" i="3"/>
  <c r="T26" i="3"/>
  <c r="V25" i="3"/>
  <c r="T25" i="3"/>
  <c r="V24" i="3"/>
  <c r="T24" i="3"/>
  <c r="W78" i="1"/>
  <c r="V21" i="3"/>
  <c r="T21" i="3"/>
  <c r="V20" i="3"/>
  <c r="T20" i="3"/>
  <c r="V19" i="3"/>
  <c r="T19" i="3"/>
  <c r="N100" i="3"/>
  <c r="L100" i="3"/>
  <c r="Q99" i="3"/>
  <c r="O99" i="3"/>
  <c r="N99" i="3"/>
  <c r="M99" i="3"/>
  <c r="L99" i="3"/>
  <c r="Q74" i="3"/>
  <c r="O74" i="3"/>
  <c r="M74" i="3"/>
  <c r="Q73" i="3"/>
  <c r="O73" i="3"/>
  <c r="M73" i="3"/>
  <c r="Q72" i="3"/>
  <c r="O72" i="3"/>
  <c r="M72" i="3"/>
  <c r="Q71" i="3"/>
  <c r="O71" i="3"/>
  <c r="M71" i="3"/>
  <c r="Q70" i="3"/>
  <c r="O70" i="3"/>
  <c r="M70" i="3"/>
  <c r="O50" i="3"/>
  <c r="M50" i="3"/>
  <c r="P96" i="1"/>
  <c r="O48" i="3"/>
  <c r="M48" i="3"/>
  <c r="O47" i="3"/>
  <c r="M47" i="3"/>
  <c r="P94" i="1"/>
  <c r="O46" i="3"/>
  <c r="M46" i="3"/>
  <c r="O45" i="3"/>
  <c r="M45" i="3"/>
  <c r="O43" i="3"/>
  <c r="M43" i="3"/>
  <c r="O40" i="3"/>
  <c r="O180" i="11" s="1"/>
  <c r="O169" i="11" s="1"/>
  <c r="M40" i="3"/>
  <c r="M180" i="11" s="1"/>
  <c r="M169" i="11" s="1"/>
  <c r="P101" i="1"/>
  <c r="O61" i="3"/>
  <c r="M61" i="3"/>
  <c r="O59" i="3"/>
  <c r="M59" i="3"/>
  <c r="O58" i="3"/>
  <c r="M58" i="3"/>
  <c r="O57" i="3"/>
  <c r="M57" i="3"/>
  <c r="O56" i="3"/>
  <c r="M56" i="3"/>
  <c r="P99" i="1"/>
  <c r="O55" i="3"/>
  <c r="M55" i="3"/>
  <c r="O54" i="3"/>
  <c r="M54" i="3"/>
  <c r="O53" i="3"/>
  <c r="M53" i="3"/>
  <c r="P105" i="1"/>
  <c r="O37" i="3"/>
  <c r="M37" i="3"/>
  <c r="P104" i="1"/>
  <c r="O36" i="3"/>
  <c r="M36" i="3"/>
  <c r="O34" i="3"/>
  <c r="M34" i="3"/>
  <c r="P88" i="1"/>
  <c r="Q100" i="3"/>
  <c r="O100" i="3"/>
  <c r="M100" i="3"/>
  <c r="P86" i="1"/>
  <c r="O14" i="3"/>
  <c r="M14" i="3"/>
  <c r="O12" i="3"/>
  <c r="M12" i="3"/>
  <c r="O10" i="3"/>
  <c r="M10" i="3"/>
  <c r="O9" i="3"/>
  <c r="M9" i="3"/>
  <c r="O8" i="3"/>
  <c r="M8" i="3"/>
  <c r="O7" i="3"/>
  <c r="M7" i="3"/>
  <c r="O6" i="3"/>
  <c r="M6" i="3"/>
  <c r="Q178" i="11"/>
  <c r="Q165" i="11" s="1"/>
  <c r="O5" i="3"/>
  <c r="O178" i="11" s="1"/>
  <c r="O165" i="11" s="1"/>
  <c r="M5" i="3"/>
  <c r="M178" i="11" s="1"/>
  <c r="M165" i="11" s="1"/>
  <c r="O4" i="3"/>
  <c r="M4" i="3"/>
  <c r="P81" i="1"/>
  <c r="O29" i="3"/>
  <c r="M29" i="3"/>
  <c r="O27" i="3"/>
  <c r="M27" i="3"/>
  <c r="O26" i="3"/>
  <c r="M26" i="3"/>
  <c r="O25" i="3"/>
  <c r="M25" i="3"/>
  <c r="O24" i="3"/>
  <c r="M24" i="3"/>
  <c r="O23" i="3"/>
  <c r="M23" i="3"/>
  <c r="O22" i="3"/>
  <c r="M22" i="3"/>
  <c r="O21" i="3"/>
  <c r="M21" i="3"/>
  <c r="O20" i="3"/>
  <c r="M20" i="3"/>
  <c r="O19" i="3"/>
  <c r="M19" i="3"/>
  <c r="G100" i="3"/>
  <c r="E100" i="3"/>
  <c r="J99" i="3"/>
  <c r="H99" i="3"/>
  <c r="G99" i="3"/>
  <c r="F99" i="3"/>
  <c r="E99" i="3"/>
  <c r="J74" i="3"/>
  <c r="H74" i="3"/>
  <c r="F74" i="3"/>
  <c r="J73" i="3"/>
  <c r="H73" i="3"/>
  <c r="F73" i="3"/>
  <c r="J72" i="3"/>
  <c r="H72" i="3"/>
  <c r="F72" i="3"/>
  <c r="J71" i="3"/>
  <c r="H71" i="3"/>
  <c r="F71" i="3"/>
  <c r="J70" i="3"/>
  <c r="H70" i="3"/>
  <c r="F70" i="3"/>
  <c r="H50" i="3"/>
  <c r="F50" i="3"/>
  <c r="I96" i="1"/>
  <c r="H48" i="3"/>
  <c r="F48" i="3"/>
  <c r="H47" i="3"/>
  <c r="F47" i="3"/>
  <c r="I94" i="1"/>
  <c r="H46" i="3"/>
  <c r="F46" i="3"/>
  <c r="H45" i="3"/>
  <c r="F45" i="3"/>
  <c r="H43" i="3"/>
  <c r="F43" i="3"/>
  <c r="I95" i="1"/>
  <c r="J180" i="11"/>
  <c r="J169" i="11" s="1"/>
  <c r="H40" i="3"/>
  <c r="H180" i="11" s="1"/>
  <c r="H169" i="11" s="1"/>
  <c r="F40" i="3"/>
  <c r="F180" i="11" s="1"/>
  <c r="F169" i="11" s="1"/>
  <c r="I101" i="1"/>
  <c r="H61" i="3"/>
  <c r="F61" i="3"/>
  <c r="I102" i="1"/>
  <c r="H59" i="3"/>
  <c r="F59" i="3"/>
  <c r="H58" i="3"/>
  <c r="F58" i="3"/>
  <c r="H57" i="3"/>
  <c r="F57" i="3"/>
  <c r="H56" i="3"/>
  <c r="F56" i="3"/>
  <c r="H55" i="3"/>
  <c r="F55" i="3"/>
  <c r="H54" i="3"/>
  <c r="F54" i="3"/>
  <c r="H53" i="3"/>
  <c r="F53" i="3"/>
  <c r="I105" i="1"/>
  <c r="H37" i="3"/>
  <c r="F37" i="3"/>
  <c r="I104" i="1"/>
  <c r="H36" i="3"/>
  <c r="F36" i="3"/>
  <c r="H34" i="3"/>
  <c r="F34" i="3"/>
  <c r="J100" i="3"/>
  <c r="I148" i="1" s="1"/>
  <c r="H100" i="3"/>
  <c r="F100" i="3"/>
  <c r="I86" i="1"/>
  <c r="H14" i="3"/>
  <c r="F14" i="3"/>
  <c r="H12" i="3"/>
  <c r="F12" i="3"/>
  <c r="H10" i="3"/>
  <c r="F10" i="3"/>
  <c r="H9" i="3"/>
  <c r="F9" i="3"/>
  <c r="H8" i="3"/>
  <c r="F8" i="3"/>
  <c r="H7" i="3"/>
  <c r="F7" i="3"/>
  <c r="H6" i="3"/>
  <c r="F6" i="3"/>
  <c r="J178" i="11"/>
  <c r="J165" i="11" s="1"/>
  <c r="H5" i="3"/>
  <c r="H178" i="11" s="1"/>
  <c r="H165" i="11" s="1"/>
  <c r="F5" i="3"/>
  <c r="F178" i="11" s="1"/>
  <c r="F165" i="11" s="1"/>
  <c r="H4" i="3"/>
  <c r="F4" i="3"/>
  <c r="I81" i="1"/>
  <c r="H29" i="3"/>
  <c r="F29" i="3"/>
  <c r="H27" i="3"/>
  <c r="F27" i="3"/>
  <c r="H26" i="3"/>
  <c r="F26" i="3"/>
  <c r="H25" i="3"/>
  <c r="F25" i="3"/>
  <c r="H24" i="3"/>
  <c r="F24" i="3"/>
  <c r="H23" i="3"/>
  <c r="F23" i="3"/>
  <c r="H22" i="3"/>
  <c r="F22" i="3"/>
  <c r="I78" i="1"/>
  <c r="H21" i="3"/>
  <c r="F21" i="3"/>
  <c r="H20" i="3"/>
  <c r="F20" i="3"/>
  <c r="H19" i="3"/>
  <c r="F19" i="3"/>
  <c r="Z100" i="3"/>
  <c r="AE99" i="3"/>
  <c r="AC99" i="3"/>
  <c r="AA99" i="3"/>
  <c r="Z99" i="3"/>
  <c r="AE73" i="3"/>
  <c r="AC73" i="3"/>
  <c r="AA73" i="3"/>
  <c r="AE72" i="3"/>
  <c r="AC72" i="3"/>
  <c r="AA72" i="3"/>
  <c r="AE70" i="3"/>
  <c r="AC70" i="3"/>
  <c r="AA70" i="3"/>
  <c r="AC50" i="3"/>
  <c r="AA50" i="3"/>
  <c r="AD96" i="1"/>
  <c r="AC47" i="3"/>
  <c r="AA47" i="3"/>
  <c r="AD94" i="1"/>
  <c r="AC46" i="3"/>
  <c r="AA46" i="3"/>
  <c r="AC45" i="3"/>
  <c r="AA45" i="3"/>
  <c r="AE76" i="3"/>
  <c r="AC76" i="3"/>
  <c r="AA76" i="3"/>
  <c r="AD95" i="1"/>
  <c r="AC40" i="3"/>
  <c r="AA40" i="3"/>
  <c r="AD101" i="1"/>
  <c r="AD102" i="1"/>
  <c r="AC59" i="3"/>
  <c r="AA59" i="3"/>
  <c r="AC54" i="3"/>
  <c r="AA54" i="3"/>
  <c r="AC53" i="3"/>
  <c r="AA53" i="3"/>
  <c r="AD105" i="1"/>
  <c r="AC37" i="3"/>
  <c r="AA37" i="3"/>
  <c r="AD104" i="1"/>
  <c r="AC36" i="3"/>
  <c r="AA36" i="3"/>
  <c r="AC34" i="3"/>
  <c r="AA34" i="3"/>
  <c r="AD88" i="1"/>
  <c r="AE100" i="3"/>
  <c r="AC100" i="3"/>
  <c r="AA100" i="3"/>
  <c r="AD86" i="1"/>
  <c r="AC10" i="3"/>
  <c r="AA10" i="3"/>
  <c r="AC8" i="3"/>
  <c r="AA8" i="3"/>
  <c r="AC6" i="3"/>
  <c r="AA6" i="3"/>
  <c r="AE178" i="11"/>
  <c r="AE165" i="11" s="1"/>
  <c r="AC5" i="3"/>
  <c r="AC178" i="11" s="1"/>
  <c r="AC165" i="11" s="1"/>
  <c r="AA5" i="3"/>
  <c r="AA178" i="11" s="1"/>
  <c r="AA165" i="11" s="1"/>
  <c r="AC4" i="3"/>
  <c r="AA4" i="3"/>
  <c r="AD81" i="1"/>
  <c r="AC27" i="3"/>
  <c r="AA27" i="3"/>
  <c r="AC26" i="3"/>
  <c r="AA26" i="3"/>
  <c r="AC25" i="3"/>
  <c r="AA25" i="3"/>
  <c r="AC24" i="3"/>
  <c r="AA24" i="3"/>
  <c r="AD78" i="1"/>
  <c r="AC21" i="3"/>
  <c r="AA21" i="3"/>
  <c r="AC20" i="3"/>
  <c r="AA20" i="3"/>
  <c r="AC19" i="3"/>
  <c r="AA19" i="3"/>
  <c r="I44" i="1"/>
  <c r="I45" i="1"/>
  <c r="I41" i="1"/>
  <c r="I8" i="1"/>
  <c r="I9" i="1" s="1"/>
  <c r="I7" i="1"/>
  <c r="I54" i="1"/>
  <c r="I60" i="1"/>
  <c r="I63" i="1"/>
  <c r="I64" i="1"/>
  <c r="I65" i="1"/>
  <c r="I76" i="1"/>
  <c r="I88" i="1"/>
  <c r="I113" i="1"/>
  <c r="I142" i="1"/>
  <c r="I143" i="1"/>
  <c r="I144" i="1"/>
  <c r="I145" i="1"/>
  <c r="I146" i="1"/>
  <c r="K1" i="2"/>
  <c r="R1" i="2"/>
  <c r="Y1" i="2"/>
  <c r="AF1" i="2"/>
  <c r="AM1" i="2"/>
  <c r="AT1" i="2"/>
  <c r="AU1" i="2"/>
  <c r="AV1" i="2"/>
  <c r="AW1" i="2"/>
  <c r="AY1" i="2"/>
  <c r="AZ1" i="2"/>
  <c r="BA1" i="2"/>
  <c r="AY5" i="1"/>
  <c r="AY6" i="1"/>
  <c r="AY7" i="1"/>
  <c r="AY8" i="1"/>
  <c r="AY37" i="1"/>
  <c r="AY39" i="1"/>
  <c r="AY44" i="1"/>
  <c r="AY45" i="1"/>
  <c r="AY54" i="1"/>
  <c r="AY57" i="1"/>
  <c r="AY60" i="1"/>
  <c r="AY62" i="1"/>
  <c r="AY63" i="1"/>
  <c r="AY64" i="1"/>
  <c r="AY65" i="1"/>
  <c r="AY66" i="1"/>
  <c r="AY67" i="1"/>
  <c r="AY68" i="1"/>
  <c r="AY69" i="1"/>
  <c r="AY70" i="1"/>
  <c r="AY76" i="1"/>
  <c r="AY77" i="1"/>
  <c r="AY78" i="1"/>
  <c r="AY79" i="1"/>
  <c r="AY80" i="1"/>
  <c r="AY81" i="1"/>
  <c r="AY83" i="1"/>
  <c r="AY84" i="1"/>
  <c r="AY85" i="1"/>
  <c r="AY86" i="1"/>
  <c r="AY87" i="1"/>
  <c r="AY88" i="1"/>
  <c r="AY92" i="1"/>
  <c r="AY93" i="1"/>
  <c r="AY94" i="1"/>
  <c r="AY95" i="1"/>
  <c r="AY96" i="1"/>
  <c r="AY98" i="1"/>
  <c r="AY99" i="1"/>
  <c r="AY100" i="1"/>
  <c r="AY101" i="1"/>
  <c r="AY102" i="1"/>
  <c r="AY104" i="1"/>
  <c r="AY105" i="1"/>
  <c r="AY113" i="1"/>
  <c r="AY142" i="1"/>
  <c r="AY143" i="1"/>
  <c r="AY144" i="1"/>
  <c r="AY145" i="1"/>
  <c r="AY146" i="1"/>
  <c r="AY148" i="1"/>
  <c r="AR5" i="1"/>
  <c r="AR7" i="1"/>
  <c r="AR10" i="1"/>
  <c r="AR13" i="1"/>
  <c r="AR18" i="1"/>
  <c r="AR23" i="1"/>
  <c r="AR28" i="1"/>
  <c r="AR37" i="1"/>
  <c r="AR38" i="1"/>
  <c r="AR39" i="1"/>
  <c r="AR41" i="1"/>
  <c r="AR44" i="1"/>
  <c r="AR45" i="1"/>
  <c r="AR48" i="1"/>
  <c r="AR54" i="1"/>
  <c r="AR60" i="1"/>
  <c r="AR62" i="1"/>
  <c r="AR63" i="1"/>
  <c r="AR64" i="1"/>
  <c r="AR65" i="1"/>
  <c r="AR66" i="1"/>
  <c r="AR67" i="1"/>
  <c r="AR68" i="1"/>
  <c r="AR69" i="1"/>
  <c r="AR70" i="1"/>
  <c r="AR76" i="1"/>
  <c r="AR77" i="1"/>
  <c r="AR78" i="1"/>
  <c r="AR79" i="1"/>
  <c r="AR80" i="1"/>
  <c r="AR81" i="1"/>
  <c r="AR83" i="1"/>
  <c r="AR84" i="1"/>
  <c r="AR85" i="1"/>
  <c r="AR86" i="1"/>
  <c r="AR87" i="1"/>
  <c r="AR88" i="1"/>
  <c r="AR92" i="1"/>
  <c r="AR93" i="1"/>
  <c r="AR94" i="1"/>
  <c r="AR95" i="1"/>
  <c r="AR96" i="1"/>
  <c r="AR98" i="1"/>
  <c r="AR99" i="1"/>
  <c r="AR100" i="1"/>
  <c r="AR101" i="1"/>
  <c r="AR102" i="1"/>
  <c r="AR104" i="1"/>
  <c r="AR105" i="1"/>
  <c r="AR113" i="1"/>
  <c r="AR142" i="1"/>
  <c r="AR143" i="1"/>
  <c r="AR144" i="1"/>
  <c r="AR145" i="1"/>
  <c r="AR146" i="1"/>
  <c r="AR148" i="1"/>
  <c r="AK6" i="1"/>
  <c r="AK7" i="1"/>
  <c r="AK8" i="1"/>
  <c r="AK10" i="1"/>
  <c r="AK13" i="1"/>
  <c r="AK18" i="1"/>
  <c r="AK23" i="1"/>
  <c r="AK28" i="1"/>
  <c r="AK37" i="1"/>
  <c r="AK38" i="1"/>
  <c r="AK39" i="1"/>
  <c r="AK44" i="1"/>
  <c r="AK45" i="1"/>
  <c r="AK48" i="1"/>
  <c r="AK54" i="1"/>
  <c r="AK76" i="1"/>
  <c r="AK77" i="1"/>
  <c r="AK78" i="1"/>
  <c r="AK79" i="1"/>
  <c r="AK80" i="1"/>
  <c r="AK81" i="1"/>
  <c r="AK83" i="1"/>
  <c r="AK84" i="1"/>
  <c r="AK85" i="1"/>
  <c r="AK86" i="1"/>
  <c r="AK87" i="1"/>
  <c r="AK88" i="1"/>
  <c r="AK92" i="1"/>
  <c r="AK93" i="1"/>
  <c r="AK94" i="1"/>
  <c r="AK95" i="1"/>
  <c r="AK96" i="1"/>
  <c r="AK98" i="1"/>
  <c r="AK99" i="1"/>
  <c r="AK100" i="1"/>
  <c r="AK101" i="1"/>
  <c r="AK102" i="1"/>
  <c r="AK104" i="1"/>
  <c r="AK105" i="1"/>
  <c r="AK113" i="1"/>
  <c r="AK142" i="1"/>
  <c r="AK143" i="1"/>
  <c r="AK144" i="1"/>
  <c r="AK145" i="1"/>
  <c r="AK146" i="1"/>
  <c r="AK148" i="1"/>
  <c r="AD6" i="1"/>
  <c r="AD7" i="1"/>
  <c r="AD8" i="1"/>
  <c r="AD10" i="1"/>
  <c r="AD13" i="1"/>
  <c r="AD18" i="1"/>
  <c r="AD23" i="1"/>
  <c r="AD28" i="1"/>
  <c r="AD44" i="1"/>
  <c r="AD45" i="1"/>
  <c r="AD48" i="1"/>
  <c r="AD54" i="1"/>
  <c r="AD60" i="1"/>
  <c r="AD62" i="1"/>
  <c r="AD63" i="1"/>
  <c r="AD64" i="1"/>
  <c r="AD65" i="1"/>
  <c r="AD66" i="1"/>
  <c r="AD67" i="1"/>
  <c r="AD68" i="1"/>
  <c r="AD69" i="1"/>
  <c r="AD70" i="1"/>
  <c r="AD76" i="1"/>
  <c r="AD113" i="1"/>
  <c r="AD142" i="1"/>
  <c r="AD143" i="1"/>
  <c r="AD144" i="1"/>
  <c r="AD145" i="1"/>
  <c r="AD146" i="1"/>
  <c r="W6" i="1"/>
  <c r="W7" i="1"/>
  <c r="W8" i="1"/>
  <c r="W9" i="1" s="1"/>
  <c r="W13" i="1"/>
  <c r="W14" i="1" s="1"/>
  <c r="W28" i="1"/>
  <c r="W37" i="1"/>
  <c r="W41" i="1"/>
  <c r="W42" i="1"/>
  <c r="W44" i="1"/>
  <c r="W54" i="1"/>
  <c r="W57" i="1"/>
  <c r="W60" i="1"/>
  <c r="W62" i="1"/>
  <c r="W63" i="1"/>
  <c r="W64" i="1"/>
  <c r="W65" i="1"/>
  <c r="W66" i="1"/>
  <c r="W67" i="1"/>
  <c r="W68" i="1"/>
  <c r="W69" i="1"/>
  <c r="W70" i="1"/>
  <c r="W76" i="1"/>
  <c r="W81" i="1"/>
  <c r="W88" i="1"/>
  <c r="W113" i="1"/>
  <c r="W142" i="1"/>
  <c r="W143" i="1"/>
  <c r="W144" i="1"/>
  <c r="W145" i="1"/>
  <c r="W146" i="1"/>
  <c r="P143" i="1"/>
  <c r="P144" i="1"/>
  <c r="P145" i="1"/>
  <c r="P146" i="1"/>
  <c r="P6" i="1"/>
  <c r="P7" i="1"/>
  <c r="P16" i="1"/>
  <c r="P17" i="1" s="1"/>
  <c r="P18" i="1"/>
  <c r="P19" i="1" s="1"/>
  <c r="P28" i="1"/>
  <c r="P37" i="1"/>
  <c r="P38" i="1"/>
  <c r="P39" i="1"/>
  <c r="P41" i="1"/>
  <c r="P42" i="1"/>
  <c r="P54" i="1"/>
  <c r="P65" i="1"/>
  <c r="P76" i="1"/>
  <c r="P78" i="1"/>
  <c r="P84" i="1"/>
  <c r="P95" i="1"/>
  <c r="P102" i="1"/>
  <c r="P113" i="1"/>
  <c r="AL99" i="3"/>
  <c r="AL73" i="3"/>
  <c r="AL72" i="3"/>
  <c r="AL76" i="3"/>
  <c r="AL100" i="3"/>
  <c r="AL178" i="11"/>
  <c r="AL165" i="11" s="1"/>
  <c r="AJ73" i="3"/>
  <c r="AJ72" i="3"/>
  <c r="AJ50" i="3"/>
  <c r="AJ47" i="3"/>
  <c r="AJ46" i="3"/>
  <c r="AJ45" i="3"/>
  <c r="AJ76" i="3"/>
  <c r="AJ40" i="3"/>
  <c r="AJ51" i="3" s="1"/>
  <c r="AJ59" i="3"/>
  <c r="AJ54" i="3"/>
  <c r="AJ53" i="3"/>
  <c r="AJ37" i="3"/>
  <c r="AJ36" i="3"/>
  <c r="AJ34" i="3"/>
  <c r="AJ10" i="3"/>
  <c r="AJ8" i="3"/>
  <c r="AJ6" i="3"/>
  <c r="AJ5" i="3"/>
  <c r="AJ178" i="11" s="1"/>
  <c r="AJ165" i="11" s="1"/>
  <c r="AJ4" i="3"/>
  <c r="AJ27" i="3"/>
  <c r="AJ26" i="3"/>
  <c r="AJ25" i="3"/>
  <c r="AJ24" i="3"/>
  <c r="AJ21" i="3"/>
  <c r="AJ20" i="3"/>
  <c r="AJ19" i="3"/>
  <c r="P48" i="1"/>
  <c r="P23" i="1"/>
  <c r="P24" i="1" s="1"/>
  <c r="P15" i="1"/>
  <c r="P13" i="1"/>
  <c r="P14" i="1" s="1"/>
  <c r="W15" i="1"/>
  <c r="W16" i="1"/>
  <c r="AW66" i="2"/>
  <c r="AY23" i="1"/>
  <c r="AH73" i="3"/>
  <c r="AH72" i="3"/>
  <c r="AH50" i="3"/>
  <c r="AH47" i="3"/>
  <c r="AH46" i="3"/>
  <c r="AH45" i="3"/>
  <c r="AH76" i="3"/>
  <c r="AH40" i="3"/>
  <c r="AH59" i="3"/>
  <c r="AH54" i="3"/>
  <c r="AH53" i="3"/>
  <c r="AH37" i="3"/>
  <c r="AH36" i="3"/>
  <c r="AH34" i="3"/>
  <c r="AH100" i="3"/>
  <c r="AH10" i="3"/>
  <c r="AH8" i="3"/>
  <c r="AH6" i="3"/>
  <c r="AH5" i="3"/>
  <c r="AH178" i="11" s="1"/>
  <c r="AH165" i="11" s="1"/>
  <c r="AH4" i="3"/>
  <c r="AH27" i="3"/>
  <c r="AH26" i="3"/>
  <c r="AH25" i="3"/>
  <c r="AH24" i="3"/>
  <c r="AH21" i="3"/>
  <c r="AH20" i="3"/>
  <c r="AH19" i="3"/>
  <c r="AH99" i="3"/>
  <c r="AH51" i="3" l="1"/>
  <c r="AO51" i="3"/>
  <c r="M51" i="3"/>
  <c r="F51" i="3"/>
  <c r="H51" i="3"/>
  <c r="T51" i="3"/>
  <c r="V51" i="3"/>
  <c r="AZ51" i="3"/>
  <c r="O51" i="3"/>
  <c r="AA51" i="3"/>
  <c r="AC51" i="3"/>
  <c r="F21" i="11"/>
  <c r="F22" i="11" s="1"/>
  <c r="O21" i="11"/>
  <c r="Q21" i="11"/>
  <c r="J21" i="11"/>
  <c r="AZ21" i="11"/>
  <c r="AS21" i="11"/>
  <c r="G22" i="11"/>
  <c r="Y75" i="2"/>
  <c r="AT75" i="2"/>
  <c r="AM75" i="2"/>
  <c r="AF75" i="2"/>
  <c r="BA75" i="2"/>
  <c r="AU75" i="2"/>
  <c r="BB75" i="2"/>
  <c r="AW115" i="2"/>
  <c r="AW104" i="2"/>
  <c r="AV115" i="2"/>
  <c r="AV104" i="2"/>
  <c r="AU115" i="2"/>
  <c r="AU104" i="2"/>
  <c r="AT115" i="2"/>
  <c r="AT104" i="2"/>
  <c r="AM104" i="2"/>
  <c r="AM115" i="2"/>
  <c r="AF104" i="2"/>
  <c r="AF115" i="2"/>
  <c r="AZ115" i="2"/>
  <c r="AZ104" i="2"/>
  <c r="Y115" i="2"/>
  <c r="Y104" i="2"/>
  <c r="BA104" i="2"/>
  <c r="BA115" i="2"/>
  <c r="R115" i="2"/>
  <c r="R104" i="2"/>
  <c r="K104" i="2"/>
  <c r="K115" i="2"/>
  <c r="AY115" i="2"/>
  <c r="AY104" i="2"/>
  <c r="AQ51" i="3"/>
  <c r="AV51" i="3"/>
  <c r="AX51" i="3"/>
  <c r="AD35" i="1"/>
  <c r="AK35" i="1"/>
  <c r="P46" i="1"/>
  <c r="AZ51" i="2"/>
  <c r="AZ62" i="3"/>
  <c r="AC62" i="3"/>
  <c r="AH17" i="3"/>
  <c r="AA17" i="3"/>
  <c r="M176" i="11"/>
  <c r="M161" i="11" s="1"/>
  <c r="M17" i="3"/>
  <c r="T17" i="3"/>
  <c r="AC17" i="3"/>
  <c r="O176" i="11"/>
  <c r="O161" i="11" s="1"/>
  <c r="O17" i="3"/>
  <c r="V17" i="3"/>
  <c r="AV176" i="11"/>
  <c r="AV161" i="11" s="1"/>
  <c r="AV17" i="3"/>
  <c r="F62" i="3"/>
  <c r="AO17" i="3"/>
  <c r="AZ83" i="1"/>
  <c r="AZ17" i="3"/>
  <c r="AQ17" i="3"/>
  <c r="F176" i="11"/>
  <c r="F161" i="11" s="1"/>
  <c r="F17" i="3"/>
  <c r="H176" i="11"/>
  <c r="H161" i="11" s="1"/>
  <c r="H17" i="3"/>
  <c r="AX176" i="11"/>
  <c r="AX161" i="11" s="1"/>
  <c r="AX17" i="3"/>
  <c r="AJ17" i="3"/>
  <c r="AH62" i="3"/>
  <c r="AO62" i="3"/>
  <c r="AJ62" i="3"/>
  <c r="AQ62" i="3"/>
  <c r="H62" i="3"/>
  <c r="M62" i="3"/>
  <c r="O62" i="3"/>
  <c r="T62" i="3"/>
  <c r="V62" i="3"/>
  <c r="AV62" i="3"/>
  <c r="AA62" i="3"/>
  <c r="AX62" i="3"/>
  <c r="AD100" i="1"/>
  <c r="I100" i="1"/>
  <c r="P100" i="1"/>
  <c r="AZ100" i="1"/>
  <c r="W100" i="1"/>
  <c r="AC180" i="11"/>
  <c r="AC169" i="11" s="1"/>
  <c r="AO180" i="11"/>
  <c r="AO169" i="11" s="1"/>
  <c r="AV76" i="3"/>
  <c r="AV77" i="3" s="1"/>
  <c r="BC72" i="1" s="1"/>
  <c r="H76" i="3"/>
  <c r="H77" i="3" s="1"/>
  <c r="T180" i="11"/>
  <c r="T169" i="11" s="1"/>
  <c r="AS180" i="11"/>
  <c r="AS169" i="11" s="1"/>
  <c r="J76" i="3"/>
  <c r="J77" i="3" s="1"/>
  <c r="V180" i="11"/>
  <c r="V169" i="11" s="1"/>
  <c r="X180" i="11"/>
  <c r="X169" i="11" s="1"/>
  <c r="F76" i="3"/>
  <c r="F77" i="3" s="1"/>
  <c r="AH180" i="11"/>
  <c r="AH169" i="11" s="1"/>
  <c r="AX76" i="3"/>
  <c r="AX77" i="3" s="1"/>
  <c r="BE72" i="1" s="1"/>
  <c r="M76" i="3"/>
  <c r="M77" i="3" s="1"/>
  <c r="AA180" i="11"/>
  <c r="AA169" i="11" s="1"/>
  <c r="AJ180" i="11"/>
  <c r="AJ169" i="11" s="1"/>
  <c r="O76" i="3"/>
  <c r="O77" i="3" s="1"/>
  <c r="AQ180" i="11"/>
  <c r="AQ169" i="11" s="1"/>
  <c r="AL180" i="11"/>
  <c r="AL169" i="11" s="1"/>
  <c r="AE176" i="11"/>
  <c r="AE161" i="11" s="1"/>
  <c r="AL176" i="11"/>
  <c r="AL161" i="11" s="1"/>
  <c r="AO176" i="11"/>
  <c r="AO161" i="11" s="1"/>
  <c r="AQ176" i="11"/>
  <c r="AQ161" i="11" s="1"/>
  <c r="AS176" i="11"/>
  <c r="AS161" i="11" s="1"/>
  <c r="AC176" i="11"/>
  <c r="AC161" i="11" s="1"/>
  <c r="AH77" i="3"/>
  <c r="AQ77" i="3"/>
  <c r="V176" i="11"/>
  <c r="V161" i="11" s="1"/>
  <c r="AJ176" i="11"/>
  <c r="AJ161" i="11" s="1"/>
  <c r="AH176" i="11"/>
  <c r="AH161" i="11" s="1"/>
  <c r="AA176" i="11"/>
  <c r="AA161" i="11" s="1"/>
  <c r="T176" i="11"/>
  <c r="T161" i="11" s="1"/>
  <c r="AJ77" i="3"/>
  <c r="AL77" i="3"/>
  <c r="X77" i="3"/>
  <c r="V77" i="3"/>
  <c r="AE77" i="3"/>
  <c r="T77" i="3"/>
  <c r="AS77" i="3"/>
  <c r="AA77" i="3"/>
  <c r="AC77" i="3"/>
  <c r="AO77" i="3"/>
  <c r="T59" i="1"/>
  <c r="AZ76" i="3"/>
  <c r="AZ77" i="3" s="1"/>
  <c r="AZ93" i="1"/>
  <c r="AL66" i="1"/>
  <c r="X59" i="1"/>
  <c r="AA59" i="1"/>
  <c r="J59" i="1"/>
  <c r="AZ85" i="1"/>
  <c r="AE59" i="1"/>
  <c r="O59" i="1"/>
  <c r="AZ178" i="11"/>
  <c r="AZ165" i="11" s="1"/>
  <c r="AZ84" i="1"/>
  <c r="Q59" i="1"/>
  <c r="AZ106" i="1"/>
  <c r="AZ180" i="11"/>
  <c r="AZ169" i="11" s="1"/>
  <c r="AZ92" i="1"/>
  <c r="AC59" i="1"/>
  <c r="AZ79" i="1"/>
  <c r="AZ82" i="1" s="1"/>
  <c r="AZ98" i="1"/>
  <c r="AZ103" i="1" s="1"/>
  <c r="AL59" i="1"/>
  <c r="W92" i="1"/>
  <c r="AJ66" i="1"/>
  <c r="AL69" i="1"/>
  <c r="AI57" i="1"/>
  <c r="AD80" i="1"/>
  <c r="AH66" i="1"/>
  <c r="AH68" i="1"/>
  <c r="AJ68" i="1"/>
  <c r="AL68" i="1"/>
  <c r="AK57" i="1"/>
  <c r="AH69" i="1"/>
  <c r="AG57" i="1"/>
  <c r="AH62" i="1"/>
  <c r="AH67" i="1"/>
  <c r="AE80" i="3"/>
  <c r="AX27" i="11"/>
  <c r="AZ23" i="11"/>
  <c r="AQ23" i="11"/>
  <c r="AZ27" i="11"/>
  <c r="AJ23" i="11"/>
  <c r="AA23" i="11"/>
  <c r="X23" i="11"/>
  <c r="AS23" i="11"/>
  <c r="AL23" i="11"/>
  <c r="AC23" i="11"/>
  <c r="M23" i="11"/>
  <c r="AE23" i="11"/>
  <c r="P69" i="1"/>
  <c r="O23" i="11"/>
  <c r="Q23" i="11"/>
  <c r="AR57" i="1"/>
  <c r="V23" i="11"/>
  <c r="I69" i="1"/>
  <c r="I62" i="1"/>
  <c r="AH23" i="11"/>
  <c r="F23" i="11"/>
  <c r="AO23" i="11"/>
  <c r="AV23" i="11"/>
  <c r="H23" i="11"/>
  <c r="AD57" i="1"/>
  <c r="AV27" i="11"/>
  <c r="AX23" i="11"/>
  <c r="T23" i="11"/>
  <c r="J23" i="11"/>
  <c r="I77" i="1"/>
  <c r="W99" i="1"/>
  <c r="I67" i="1"/>
  <c r="I85" i="1"/>
  <c r="W85" i="1"/>
  <c r="I39" i="1"/>
  <c r="P66" i="1"/>
  <c r="AY82" i="3"/>
  <c r="AY85" i="3" s="1"/>
  <c r="AY86" i="3" s="1"/>
  <c r="AD32" i="3"/>
  <c r="AD85" i="1"/>
  <c r="I99" i="1"/>
  <c r="P77" i="1"/>
  <c r="W80" i="1"/>
  <c r="P79" i="1"/>
  <c r="P68" i="1"/>
  <c r="I84" i="1"/>
  <c r="I118" i="1" s="1"/>
  <c r="I80" i="1"/>
  <c r="W83" i="1"/>
  <c r="X176" i="11"/>
  <c r="X161" i="11" s="1"/>
  <c r="AD83" i="1"/>
  <c r="AD114" i="1" s="1"/>
  <c r="I66" i="1"/>
  <c r="I79" i="1"/>
  <c r="P85" i="1"/>
  <c r="W79" i="1"/>
  <c r="P83" i="1"/>
  <c r="Q176" i="11"/>
  <c r="Q161" i="11" s="1"/>
  <c r="P92" i="1"/>
  <c r="Q180" i="11"/>
  <c r="Q169" i="11" s="1"/>
  <c r="W93" i="1"/>
  <c r="W97" i="1" s="1"/>
  <c r="AZ176" i="11"/>
  <c r="AZ161" i="11" s="1"/>
  <c r="AV41" i="11"/>
  <c r="AX41" i="11"/>
  <c r="AZ41" i="11"/>
  <c r="I83" i="1"/>
  <c r="J176" i="11"/>
  <c r="J161" i="11" s="1"/>
  <c r="I93" i="1"/>
  <c r="P98" i="1"/>
  <c r="P103" i="1" s="1"/>
  <c r="P60" i="1"/>
  <c r="W84" i="1"/>
  <c r="W118" i="1" s="1"/>
  <c r="I98" i="1"/>
  <c r="AD92" i="1"/>
  <c r="AD122" i="1" s="1"/>
  <c r="AE180" i="11"/>
  <c r="AE169" i="11" s="1"/>
  <c r="I92" i="1"/>
  <c r="AD84" i="1"/>
  <c r="I38" i="1"/>
  <c r="I10" i="1"/>
  <c r="I11" i="1" s="1"/>
  <c r="I12" i="1" s="1"/>
  <c r="I28" i="1"/>
  <c r="I37" i="1"/>
  <c r="AR122" i="1"/>
  <c r="AK114" i="1"/>
  <c r="AK122" i="1"/>
  <c r="AR114" i="1"/>
  <c r="AY24" i="1"/>
  <c r="W98" i="1"/>
  <c r="I68" i="1"/>
  <c r="AD79" i="1"/>
  <c r="P80" i="1"/>
  <c r="AD5" i="1"/>
  <c r="AD24" i="1" s="1"/>
  <c r="AD99" i="1"/>
  <c r="AD93" i="1"/>
  <c r="AD77" i="1"/>
  <c r="W77" i="1"/>
  <c r="AD98" i="1"/>
  <c r="W43" i="1"/>
  <c r="AF32" i="3"/>
  <c r="BG72" i="1"/>
  <c r="AV80" i="3"/>
  <c r="P93" i="1"/>
  <c r="Q76" i="3"/>
  <c r="Q77" i="3" s="1"/>
  <c r="L101" i="3"/>
  <c r="I32" i="3"/>
  <c r="O38" i="3"/>
  <c r="F30" i="3"/>
  <c r="AX30" i="3"/>
  <c r="H38" i="3"/>
  <c r="K32" i="3"/>
  <c r="L32" i="3"/>
  <c r="N32" i="3"/>
  <c r="V30" i="3"/>
  <c r="AE101" i="3"/>
  <c r="F38" i="3"/>
  <c r="AZ38" i="3"/>
  <c r="AR106" i="1"/>
  <c r="AR131" i="1" s="1"/>
  <c r="AY106" i="1"/>
  <c r="AR14" i="1"/>
  <c r="AY82" i="1"/>
  <c r="I106" i="1"/>
  <c r="T30" i="3"/>
  <c r="AX38" i="3"/>
  <c r="G32" i="3"/>
  <c r="AW65" i="3"/>
  <c r="H30" i="3"/>
  <c r="M38" i="3"/>
  <c r="AZ30" i="3"/>
  <c r="L64" i="3"/>
  <c r="L65" i="3" s="1"/>
  <c r="G101" i="3"/>
  <c r="G102" i="3" s="1"/>
  <c r="N101" i="3"/>
  <c r="T38" i="3"/>
  <c r="M30" i="3"/>
  <c r="V38" i="3"/>
  <c r="W32" i="3"/>
  <c r="O30" i="3"/>
  <c r="Y32" i="3"/>
  <c r="AC30" i="3"/>
  <c r="AJ38" i="3"/>
  <c r="AY65" i="3"/>
  <c r="AR64" i="3"/>
  <c r="U101" i="3"/>
  <c r="AU101" i="3"/>
  <c r="P32" i="3"/>
  <c r="AM32" i="3"/>
  <c r="AN32" i="3"/>
  <c r="S32" i="3"/>
  <c r="O101" i="3"/>
  <c r="Q101" i="3"/>
  <c r="D32" i="3"/>
  <c r="AK147" i="1"/>
  <c r="AK149" i="1" s="1"/>
  <c r="I147" i="1"/>
  <c r="I149" i="1" s="1"/>
  <c r="AR89" i="1"/>
  <c r="AR24" i="1"/>
  <c r="P147" i="1"/>
  <c r="AR49" i="1"/>
  <c r="AY89" i="1"/>
  <c r="AK106" i="1"/>
  <c r="AK131" i="1" s="1"/>
  <c r="AK89" i="1"/>
  <c r="AY147" i="1"/>
  <c r="AY149" i="1" s="1"/>
  <c r="AK82" i="1"/>
  <c r="AV38" i="3"/>
  <c r="AW101" i="3"/>
  <c r="AV30" i="3"/>
  <c r="AD147" i="1"/>
  <c r="AO101" i="3"/>
  <c r="AJ57" i="1"/>
  <c r="AU64" i="3"/>
  <c r="AU65" i="3" s="1"/>
  <c r="W17" i="1"/>
  <c r="W10" i="1"/>
  <c r="AW80" i="3"/>
  <c r="AY41" i="1"/>
  <c r="P35" i="1"/>
  <c r="W39" i="1"/>
  <c r="W38" i="1"/>
  <c r="AY38" i="1"/>
  <c r="AY28" i="1"/>
  <c r="W23" i="1"/>
  <c r="W24" i="1" s="1"/>
  <c r="AY18" i="1"/>
  <c r="AY19" i="1" s="1"/>
  <c r="P10" i="1"/>
  <c r="AD41" i="1"/>
  <c r="AY16" i="1"/>
  <c r="P45" i="1"/>
  <c r="W48" i="1"/>
  <c r="AD49" i="1" s="1"/>
  <c r="W18" i="1"/>
  <c r="W19" i="1" s="1"/>
  <c r="AD39" i="1"/>
  <c r="AK41" i="1"/>
  <c r="AY15" i="1"/>
  <c r="P44" i="1"/>
  <c r="P8" i="1"/>
  <c r="P9" i="1" s="1"/>
  <c r="P118" i="1" s="1"/>
  <c r="AD38" i="1"/>
  <c r="AY48" i="1"/>
  <c r="BF49" i="1" s="1"/>
  <c r="AY13" i="1"/>
  <c r="AY14" i="1" s="1"/>
  <c r="W45" i="1"/>
  <c r="AD37" i="1"/>
  <c r="AR19" i="1"/>
  <c r="AY10" i="1"/>
  <c r="AY114" i="1" s="1"/>
  <c r="AZ74" i="2"/>
  <c r="AZ75" i="2" s="1"/>
  <c r="I32" i="1"/>
  <c r="AY74" i="2"/>
  <c r="P32" i="1"/>
  <c r="AW74" i="2"/>
  <c r="AY66" i="2"/>
  <c r="W32" i="1"/>
  <c r="Z65" i="3"/>
  <c r="Z32" i="3"/>
  <c r="Z67" i="3" s="1"/>
  <c r="AB64" i="3"/>
  <c r="AA30" i="3"/>
  <c r="AA38" i="3"/>
  <c r="AC38" i="3"/>
  <c r="AB32" i="3"/>
  <c r="AG32" i="3"/>
  <c r="AH38" i="3"/>
  <c r="AH30" i="3"/>
  <c r="AI32" i="3"/>
  <c r="AK97" i="1"/>
  <c r="AD106" i="1"/>
  <c r="W106" i="1"/>
  <c r="W131" i="1" s="1"/>
  <c r="AJ30" i="3"/>
  <c r="AO38" i="3"/>
  <c r="AP64" i="3"/>
  <c r="AP65" i="3" s="1"/>
  <c r="AO30" i="3"/>
  <c r="G64" i="3"/>
  <c r="G65" i="3" s="1"/>
  <c r="W64" i="3"/>
  <c r="W65" i="3" s="1"/>
  <c r="P64" i="3"/>
  <c r="P65" i="3" s="1"/>
  <c r="AF64" i="3"/>
  <c r="AF65" i="3" s="1"/>
  <c r="AN64" i="3"/>
  <c r="AN65" i="3" s="1"/>
  <c r="AG64" i="3"/>
  <c r="AG65" i="3" s="1"/>
  <c r="I64" i="3"/>
  <c r="I65" i="3" s="1"/>
  <c r="Y64" i="3"/>
  <c r="Y65" i="3" s="1"/>
  <c r="R64" i="3"/>
  <c r="R65" i="3" s="1"/>
  <c r="S64" i="3"/>
  <c r="S65" i="3" s="1"/>
  <c r="AI64" i="3"/>
  <c r="AI65" i="3" s="1"/>
  <c r="K64" i="3"/>
  <c r="K65" i="3" s="1"/>
  <c r="AR97" i="1"/>
  <c r="D64" i="3"/>
  <c r="D65" i="3" s="1"/>
  <c r="E64" i="3"/>
  <c r="E65" i="3" s="1"/>
  <c r="U64" i="3"/>
  <c r="U65" i="3" s="1"/>
  <c r="AK64" i="3"/>
  <c r="AM64" i="3"/>
  <c r="AM65" i="3" s="1"/>
  <c r="N64" i="3"/>
  <c r="N65" i="3" s="1"/>
  <c r="AD64" i="3"/>
  <c r="AD65" i="3" s="1"/>
  <c r="R32" i="3"/>
  <c r="AW32" i="3"/>
  <c r="AW67" i="3" s="1"/>
  <c r="AY32" i="3"/>
  <c r="AY67" i="3" s="1"/>
  <c r="AQ38" i="3"/>
  <c r="AR32" i="3"/>
  <c r="AU32" i="3"/>
  <c r="AK32" i="3"/>
  <c r="AQ30" i="3"/>
  <c r="E32" i="3"/>
  <c r="U32" i="3"/>
  <c r="AP32" i="3"/>
  <c r="I128" i="1"/>
  <c r="V101" i="3"/>
  <c r="X101" i="3"/>
  <c r="AR147" i="1"/>
  <c r="AR149" i="1" s="1"/>
  <c r="I23" i="1"/>
  <c r="I24" i="1" s="1"/>
  <c r="F101" i="3"/>
  <c r="F102" i="3" s="1"/>
  <c r="T101" i="3"/>
  <c r="W147" i="1"/>
  <c r="W149" i="1" s="1"/>
  <c r="AR8" i="1"/>
  <c r="AR9" i="1" s="1"/>
  <c r="AR118" i="1" s="1"/>
  <c r="AY97" i="1"/>
  <c r="AK103" i="1"/>
  <c r="H101" i="3"/>
  <c r="H102" i="3" s="1"/>
  <c r="P148" i="1"/>
  <c r="AK49" i="1"/>
  <c r="AR103" i="1"/>
  <c r="I70" i="1"/>
  <c r="J101" i="3"/>
  <c r="J102" i="3" s="1"/>
  <c r="P87" i="1"/>
  <c r="AR82" i="1"/>
  <c r="AY9" i="1"/>
  <c r="AY118" i="1" s="1"/>
  <c r="AP101" i="3"/>
  <c r="AD148" i="1"/>
  <c r="AD87" i="1"/>
  <c r="AY103" i="1"/>
  <c r="I87" i="1"/>
  <c r="AQ101" i="3"/>
  <c r="AS101" i="3"/>
  <c r="E101" i="3"/>
  <c r="E102" i="3" s="1"/>
  <c r="AN101" i="3"/>
  <c r="Z101" i="3"/>
  <c r="S101" i="3"/>
  <c r="M101" i="3"/>
  <c r="AA101" i="3"/>
  <c r="AC101" i="3"/>
  <c r="W128" i="1"/>
  <c r="P106" i="1"/>
  <c r="P20" i="1"/>
  <c r="AY131" i="1"/>
  <c r="P50" i="1"/>
  <c r="AZ66" i="2"/>
  <c r="M59" i="1"/>
  <c r="AL101" i="3"/>
  <c r="AV59" i="1"/>
  <c r="AJ59" i="1"/>
  <c r="AH101" i="3"/>
  <c r="AZ97" i="1" l="1"/>
  <c r="BB28" i="11"/>
  <c r="BF28" i="11"/>
  <c r="BE28" i="11"/>
  <c r="BC28" i="11"/>
  <c r="BD28" i="11"/>
  <c r="BD24" i="11"/>
  <c r="BC24" i="11"/>
  <c r="BE24" i="11"/>
  <c r="BB24" i="11"/>
  <c r="BF24" i="11"/>
  <c r="BF22" i="11"/>
  <c r="BE22" i="11"/>
  <c r="BC22" i="11"/>
  <c r="BD22" i="11"/>
  <c r="AQ21" i="11"/>
  <c r="AE21" i="11"/>
  <c r="AX21" i="11"/>
  <c r="AL21" i="11"/>
  <c r="AA21" i="11"/>
  <c r="X21" i="11"/>
  <c r="T21" i="11"/>
  <c r="T22" i="11" s="1"/>
  <c r="H21" i="11"/>
  <c r="J22" i="11" s="1"/>
  <c r="AC21" i="11"/>
  <c r="AO163" i="11"/>
  <c r="AO164" i="11" s="1"/>
  <c r="AO175" i="11" s="1"/>
  <c r="AA163" i="11"/>
  <c r="AA164" i="11" s="1"/>
  <c r="AA175" i="11" s="1"/>
  <c r="AH163" i="11"/>
  <c r="AH164" i="11" s="1"/>
  <c r="AH175" i="11" s="1"/>
  <c r="AE24" i="11"/>
  <c r="AG24" i="11"/>
  <c r="AY24" i="11"/>
  <c r="AX24" i="11"/>
  <c r="N24" i="11"/>
  <c r="M24" i="11"/>
  <c r="AD24" i="11"/>
  <c r="AC24" i="11"/>
  <c r="AL24" i="11"/>
  <c r="AN24" i="11"/>
  <c r="AS24" i="11"/>
  <c r="AU24" i="11"/>
  <c r="AW24" i="11"/>
  <c r="AV24" i="11"/>
  <c r="X24" i="11"/>
  <c r="Z24" i="11"/>
  <c r="AO24" i="11"/>
  <c r="AP24" i="11"/>
  <c r="AB24" i="11"/>
  <c r="AA24" i="11"/>
  <c r="F24" i="11"/>
  <c r="G24" i="11"/>
  <c r="AK24" i="11"/>
  <c r="AJ24" i="11"/>
  <c r="AI24" i="11"/>
  <c r="AH24" i="11"/>
  <c r="AZ28" i="11"/>
  <c r="AR24" i="11"/>
  <c r="AQ24" i="11"/>
  <c r="AZ24" i="11"/>
  <c r="V24" i="11"/>
  <c r="W24" i="11"/>
  <c r="I24" i="11"/>
  <c r="H24" i="11"/>
  <c r="Q24" i="11"/>
  <c r="S24" i="11"/>
  <c r="U24" i="11"/>
  <c r="T24" i="11"/>
  <c r="P24" i="11"/>
  <c r="O24" i="11"/>
  <c r="J24" i="11"/>
  <c r="L24" i="11"/>
  <c r="M163" i="11"/>
  <c r="M164" i="11" s="1"/>
  <c r="M175" i="11" s="1"/>
  <c r="AV163" i="11"/>
  <c r="AV164" i="11" s="1"/>
  <c r="AV175" i="11" s="1"/>
  <c r="AY75" i="2"/>
  <c r="BF75" i="2"/>
  <c r="AW75" i="2"/>
  <c r="BD75" i="2"/>
  <c r="AZ52" i="2"/>
  <c r="AZ53" i="2"/>
  <c r="AC163" i="11"/>
  <c r="AC164" i="11" s="1"/>
  <c r="AC175" i="11" s="1"/>
  <c r="AE163" i="11"/>
  <c r="AE164" i="11" s="1"/>
  <c r="AE175" i="11" s="1"/>
  <c r="X163" i="11"/>
  <c r="X164" i="11" s="1"/>
  <c r="X175" i="11" s="1"/>
  <c r="AL163" i="11"/>
  <c r="AL164" i="11" s="1"/>
  <c r="AL175" i="11" s="1"/>
  <c r="AZ89" i="1"/>
  <c r="I35" i="1"/>
  <c r="F80" i="3"/>
  <c r="F82" i="3" s="1"/>
  <c r="W46" i="1"/>
  <c r="W47" i="1" s="1"/>
  <c r="H80" i="3"/>
  <c r="V80" i="3"/>
  <c r="AC80" i="3"/>
  <c r="AE82" i="3" s="1"/>
  <c r="AE5" i="1"/>
  <c r="AA80" i="3"/>
  <c r="Q80" i="3"/>
  <c r="W82" i="3" s="1"/>
  <c r="O80" i="3"/>
  <c r="AZ163" i="11"/>
  <c r="AZ164" i="11" s="1"/>
  <c r="AZ175" i="11" s="1"/>
  <c r="Q163" i="11"/>
  <c r="Q164" i="11" s="1"/>
  <c r="Q175" i="11" s="1"/>
  <c r="AV64" i="3"/>
  <c r="AV65" i="3" s="1"/>
  <c r="AX64" i="3"/>
  <c r="AX65" i="3" s="1"/>
  <c r="S102" i="3"/>
  <c r="AL102" i="3"/>
  <c r="X102" i="3"/>
  <c r="AC102" i="3"/>
  <c r="O102" i="3"/>
  <c r="T102" i="3"/>
  <c r="Z102" i="3"/>
  <c r="AH102" i="3"/>
  <c r="M102" i="3"/>
  <c r="AS102" i="3"/>
  <c r="AZ102" i="3"/>
  <c r="AX102" i="3"/>
  <c r="N102" i="3"/>
  <c r="AU102" i="3"/>
  <c r="BB102" i="3"/>
  <c r="AO102" i="3"/>
  <c r="AV102" i="3"/>
  <c r="AA102" i="3"/>
  <c r="V102" i="3"/>
  <c r="AE102" i="3"/>
  <c r="L102" i="3"/>
  <c r="AW102" i="3"/>
  <c r="BD102" i="3"/>
  <c r="U102" i="3"/>
  <c r="AB102" i="3"/>
  <c r="Q102" i="3"/>
  <c r="V163" i="11"/>
  <c r="V164" i="11" s="1"/>
  <c r="V175" i="11" s="1"/>
  <c r="T163" i="11"/>
  <c r="T164" i="11" s="1"/>
  <c r="T175" i="11" s="1"/>
  <c r="F163" i="11"/>
  <c r="F164" i="11" s="1"/>
  <c r="F175" i="11" s="1"/>
  <c r="O163" i="11"/>
  <c r="O164" i="11" s="1"/>
  <c r="O175" i="11" s="1"/>
  <c r="H163" i="11"/>
  <c r="H164" i="11" s="1"/>
  <c r="H175" i="11" s="1"/>
  <c r="AZ90" i="1"/>
  <c r="V59" i="1"/>
  <c r="AZ107" i="1"/>
  <c r="AX59" i="1"/>
  <c r="H59" i="1"/>
  <c r="AH59" i="1"/>
  <c r="X80" i="3"/>
  <c r="AK82" i="3"/>
  <c r="AK85" i="3" s="1"/>
  <c r="AH57" i="1"/>
  <c r="M80" i="3"/>
  <c r="J80" i="3"/>
  <c r="AD79" i="3"/>
  <c r="T80" i="3"/>
  <c r="AL57" i="1"/>
  <c r="I103" i="1"/>
  <c r="I107" i="1" s="1"/>
  <c r="W103" i="1"/>
  <c r="W107" i="1" s="1"/>
  <c r="I57" i="1"/>
  <c r="P57" i="1"/>
  <c r="I97" i="1"/>
  <c r="P82" i="1"/>
  <c r="I129" i="1"/>
  <c r="W89" i="1"/>
  <c r="W129" i="1"/>
  <c r="I82" i="1"/>
  <c r="AD97" i="1"/>
  <c r="AR6" i="1"/>
  <c r="P89" i="1"/>
  <c r="I114" i="1"/>
  <c r="I116" i="1" s="1"/>
  <c r="I122" i="1"/>
  <c r="I124" i="1" s="1"/>
  <c r="W82" i="1"/>
  <c r="P97" i="1"/>
  <c r="P107" i="1" s="1"/>
  <c r="AV74" i="2"/>
  <c r="AS163" i="11"/>
  <c r="AS164" i="11" s="1"/>
  <c r="AS175" i="11" s="1"/>
  <c r="AQ163" i="11"/>
  <c r="AQ164" i="11" s="1"/>
  <c r="AQ175" i="11" s="1"/>
  <c r="J163" i="11"/>
  <c r="J164" i="11" s="1"/>
  <c r="J175" i="11" s="1"/>
  <c r="AV66" i="2"/>
  <c r="AQ80" i="3"/>
  <c r="W120" i="1"/>
  <c r="W167" i="11"/>
  <c r="W168" i="11" s="1"/>
  <c r="W177" i="11" s="1"/>
  <c r="I120" i="1"/>
  <c r="I167" i="11"/>
  <c r="I168" i="11" s="1"/>
  <c r="I177" i="11" s="1"/>
  <c r="I171" i="11"/>
  <c r="I172" i="11" s="1"/>
  <c r="I179" i="11" s="1"/>
  <c r="AK124" i="1"/>
  <c r="AK171" i="11"/>
  <c r="AK172" i="11" s="1"/>
  <c r="AK179" i="11" s="1"/>
  <c r="AK116" i="1"/>
  <c r="AD124" i="1"/>
  <c r="AD171" i="11"/>
  <c r="AD172" i="11" s="1"/>
  <c r="AD179" i="11" s="1"/>
  <c r="AH80" i="3"/>
  <c r="AR124" i="1"/>
  <c r="AR171" i="11"/>
  <c r="AR172" i="11" s="1"/>
  <c r="AR179" i="11" s="1"/>
  <c r="AY120" i="1"/>
  <c r="AY167" i="11"/>
  <c r="AY168" i="11" s="1"/>
  <c r="AY177" i="11" s="1"/>
  <c r="AR120" i="1"/>
  <c r="AR167" i="11"/>
  <c r="AR168" i="11" s="1"/>
  <c r="AR177" i="11" s="1"/>
  <c r="AL80" i="3"/>
  <c r="P120" i="1"/>
  <c r="P167" i="11"/>
  <c r="P168" i="11" s="1"/>
  <c r="P177" i="11" s="1"/>
  <c r="AR116" i="1"/>
  <c r="AD116" i="1"/>
  <c r="AK90" i="1"/>
  <c r="AK130" i="1" s="1"/>
  <c r="W114" i="1"/>
  <c r="W122" i="1"/>
  <c r="AY122" i="1"/>
  <c r="P114" i="1"/>
  <c r="P122" i="1"/>
  <c r="AD82" i="1"/>
  <c r="P128" i="1"/>
  <c r="P129" i="1" s="1"/>
  <c r="W49" i="1"/>
  <c r="AD9" i="1"/>
  <c r="AD118" i="1" s="1"/>
  <c r="AD14" i="1"/>
  <c r="AD19" i="1"/>
  <c r="AY90" i="1"/>
  <c r="AY130" i="1" s="1"/>
  <c r="AD103" i="1"/>
  <c r="AA5" i="1"/>
  <c r="AB5" i="1"/>
  <c r="AC5" i="1"/>
  <c r="I131" i="1"/>
  <c r="AY32" i="1"/>
  <c r="AY68" i="2"/>
  <c r="BD6" i="1"/>
  <c r="AW24" i="2"/>
  <c r="AW37" i="2" s="1"/>
  <c r="T64" i="3"/>
  <c r="T65" i="3" s="1"/>
  <c r="AR65" i="3"/>
  <c r="AR67" i="3"/>
  <c r="L67" i="3"/>
  <c r="F64" i="3"/>
  <c r="F65" i="3" s="1"/>
  <c r="V64" i="3"/>
  <c r="V65" i="3" s="1"/>
  <c r="AE64" i="3"/>
  <c r="AE65" i="3" s="1"/>
  <c r="T32" i="3"/>
  <c r="AZ80" i="3"/>
  <c r="AX80" i="3"/>
  <c r="AK107" i="1"/>
  <c r="AD149" i="1"/>
  <c r="AY49" i="1"/>
  <c r="M64" i="3"/>
  <c r="M65" i="3" s="1"/>
  <c r="AS64" i="3"/>
  <c r="AS65" i="3" s="1"/>
  <c r="F32" i="3"/>
  <c r="AJ64" i="3"/>
  <c r="AJ65" i="3" s="1"/>
  <c r="J64" i="3"/>
  <c r="J65" i="3" s="1"/>
  <c r="H32" i="3"/>
  <c r="H64" i="3"/>
  <c r="H65" i="3" s="1"/>
  <c r="AX32" i="3"/>
  <c r="V32" i="3"/>
  <c r="AV32" i="3"/>
  <c r="O64" i="3"/>
  <c r="O65" i="3" s="1"/>
  <c r="AH32" i="3"/>
  <c r="AB67" i="3"/>
  <c r="AO64" i="3"/>
  <c r="AO65" i="3" s="1"/>
  <c r="AA32" i="3"/>
  <c r="AH64" i="3"/>
  <c r="AH65" i="3" s="1"/>
  <c r="X64" i="3"/>
  <c r="X65" i="3" s="1"/>
  <c r="AC32" i="3"/>
  <c r="P25" i="1"/>
  <c r="P29" i="1" s="1"/>
  <c r="AD131" i="1"/>
  <c r="AR90" i="1"/>
  <c r="AR130" i="1" s="1"/>
  <c r="AY107" i="1"/>
  <c r="P149" i="1"/>
  <c r="AD153" i="11"/>
  <c r="AA64" i="3"/>
  <c r="AA65" i="3" s="1"/>
  <c r="AZ32" i="3"/>
  <c r="AN67" i="3"/>
  <c r="AP67" i="3"/>
  <c r="O32" i="3"/>
  <c r="AB65" i="3"/>
  <c r="M32" i="3"/>
  <c r="S67" i="3"/>
  <c r="G67" i="3"/>
  <c r="AQ64" i="3"/>
  <c r="AQ65" i="3" s="1"/>
  <c r="AL64" i="3"/>
  <c r="AL65" i="3" s="1"/>
  <c r="AR107" i="1"/>
  <c r="W11" i="1"/>
  <c r="W12" i="1" s="1"/>
  <c r="P11" i="1"/>
  <c r="P12" i="1" s="1"/>
  <c r="P131" i="1"/>
  <c r="AY17" i="1"/>
  <c r="AY20" i="1"/>
  <c r="BF21" i="1" s="1"/>
  <c r="AK5" i="1"/>
  <c r="AI5" i="1"/>
  <c r="AY11" i="1"/>
  <c r="AY12" i="1" s="1"/>
  <c r="AR15" i="1"/>
  <c r="W20" i="1"/>
  <c r="W21" i="1" s="1"/>
  <c r="AY128" i="1"/>
  <c r="AY129" i="1" s="1"/>
  <c r="W35" i="1"/>
  <c r="AX74" i="2"/>
  <c r="AX66" i="2"/>
  <c r="Q64" i="3"/>
  <c r="Q65" i="3" s="1"/>
  <c r="AC64" i="3"/>
  <c r="AC65" i="3" s="1"/>
  <c r="AK65" i="3"/>
  <c r="AK67" i="3"/>
  <c r="AJ32" i="3"/>
  <c r="AO32" i="3"/>
  <c r="U67" i="3"/>
  <c r="N67" i="3"/>
  <c r="AQ32" i="3"/>
  <c r="E67" i="3"/>
  <c r="AD15" i="1"/>
  <c r="AO80" i="3"/>
  <c r="I13" i="1"/>
  <c r="I14" i="1" s="1"/>
  <c r="AR128" i="1"/>
  <c r="AR129" i="1" s="1"/>
  <c r="I48" i="1"/>
  <c r="AR35" i="1"/>
  <c r="I18" i="1"/>
  <c r="I19" i="1" s="1"/>
  <c r="AR11" i="1"/>
  <c r="AR12" i="1" s="1"/>
  <c r="AD89" i="1"/>
  <c r="AU67" i="3"/>
  <c r="AY35" i="1"/>
  <c r="I89" i="1"/>
  <c r="I90" i="1" s="1"/>
  <c r="I15" i="1"/>
  <c r="AL67" i="1"/>
  <c r="P22" i="1"/>
  <c r="P56" i="1"/>
  <c r="P67" i="1"/>
  <c r="AE22" i="11" l="1"/>
  <c r="AV67" i="3"/>
  <c r="AG22" i="11"/>
  <c r="AD22" i="11"/>
  <c r="AO21" i="11"/>
  <c r="AR22" i="11" s="1"/>
  <c r="AH21" i="11"/>
  <c r="AI22" i="11" s="1"/>
  <c r="AV21" i="11"/>
  <c r="AW22" i="11" s="1"/>
  <c r="H22" i="11"/>
  <c r="AC22" i="11"/>
  <c r="L22" i="11"/>
  <c r="I22" i="11"/>
  <c r="V21" i="11"/>
  <c r="Z22" i="11" s="1"/>
  <c r="AJ21" i="11"/>
  <c r="AJ22" i="11" s="1"/>
  <c r="U22" i="11"/>
  <c r="M21" i="11"/>
  <c r="M22" i="11" s="1"/>
  <c r="AS22" i="11"/>
  <c r="AX163" i="11"/>
  <c r="AX164" i="11" s="1"/>
  <c r="AX175" i="11" s="1"/>
  <c r="AY69" i="2"/>
  <c r="AY70" i="2"/>
  <c r="BF69" i="2"/>
  <c r="AX75" i="2"/>
  <c r="BE75" i="2"/>
  <c r="AV75" i="2"/>
  <c r="BC75" i="2"/>
  <c r="AW29" i="2"/>
  <c r="AJ163" i="11"/>
  <c r="AJ164" i="11" s="1"/>
  <c r="AJ175" i="11" s="1"/>
  <c r="W50" i="1"/>
  <c r="G82" i="3"/>
  <c r="H82" i="3"/>
  <c r="AA82" i="3"/>
  <c r="AX67" i="3"/>
  <c r="Q82" i="3"/>
  <c r="V82" i="3"/>
  <c r="AC82" i="3"/>
  <c r="P90" i="1"/>
  <c r="P130" i="1" s="1"/>
  <c r="O82" i="3"/>
  <c r="AB82" i="3"/>
  <c r="G79" i="3"/>
  <c r="M82" i="3"/>
  <c r="N82" i="3"/>
  <c r="U82" i="3"/>
  <c r="T82" i="3"/>
  <c r="AB79" i="3"/>
  <c r="S82" i="3"/>
  <c r="AC79" i="3"/>
  <c r="AA79" i="3"/>
  <c r="J82" i="3"/>
  <c r="L82" i="3"/>
  <c r="P82" i="3"/>
  <c r="N79" i="3"/>
  <c r="AD82" i="3"/>
  <c r="AD85" i="3" s="1"/>
  <c r="Z82" i="3"/>
  <c r="X82" i="3"/>
  <c r="W90" i="1"/>
  <c r="W130" i="1" s="1"/>
  <c r="AD107" i="1"/>
  <c r="AR82" i="3"/>
  <c r="AR85" i="3" s="1"/>
  <c r="AR86" i="3" s="1"/>
  <c r="AQ82" i="3"/>
  <c r="AS82" i="3"/>
  <c r="AX82" i="3"/>
  <c r="AX85" i="3" s="1"/>
  <c r="AX86" i="3" s="1"/>
  <c r="BF82" i="3"/>
  <c r="BF85" i="3" s="1"/>
  <c r="BF86" i="3" s="1"/>
  <c r="AZ82" i="3"/>
  <c r="AU82" i="3"/>
  <c r="AU85" i="3" s="1"/>
  <c r="AU86" i="3" s="1"/>
  <c r="AW82" i="3"/>
  <c r="AW85" i="3" s="1"/>
  <c r="AW86" i="3" s="1"/>
  <c r="AV82" i="3"/>
  <c r="AD16" i="1"/>
  <c r="AD17" i="1" s="1"/>
  <c r="AD90" i="1"/>
  <c r="AD130" i="1" s="1"/>
  <c r="AR79" i="3"/>
  <c r="AR153" i="11"/>
  <c r="AK42" i="11"/>
  <c r="AK44" i="11" s="1"/>
  <c r="P116" i="1"/>
  <c r="AY121" i="1"/>
  <c r="I117" i="1"/>
  <c r="AY124" i="1"/>
  <c r="AY171" i="11"/>
  <c r="AY172" i="11" s="1"/>
  <c r="AY179" i="11" s="1"/>
  <c r="AY116" i="1"/>
  <c r="I42" i="11"/>
  <c r="I44" i="11" s="1"/>
  <c r="AR125" i="1"/>
  <c r="W124" i="1"/>
  <c r="W171" i="11"/>
  <c r="W172" i="11" s="1"/>
  <c r="W179" i="11" s="1"/>
  <c r="AD42" i="11"/>
  <c r="AD44" i="11" s="1"/>
  <c r="W116" i="1"/>
  <c r="W42" i="11"/>
  <c r="W44" i="11" s="1"/>
  <c r="I125" i="1"/>
  <c r="AD117" i="1"/>
  <c r="P42" i="11"/>
  <c r="P44" i="11" s="1"/>
  <c r="AD125" i="1"/>
  <c r="I121" i="1"/>
  <c r="AR121" i="1"/>
  <c r="AD120" i="1"/>
  <c r="AD167" i="11"/>
  <c r="AD168" i="11" s="1"/>
  <c r="AD177" i="11" s="1"/>
  <c r="AK117" i="1"/>
  <c r="W121" i="1"/>
  <c r="AR117" i="1"/>
  <c r="AK109" i="1"/>
  <c r="AX42" i="11"/>
  <c r="AX44" i="11" s="1"/>
  <c r="AY42" i="11"/>
  <c r="AY44" i="11" s="1"/>
  <c r="AK125" i="1"/>
  <c r="P121" i="1"/>
  <c r="P124" i="1"/>
  <c r="P171" i="11"/>
  <c r="P172" i="11" s="1"/>
  <c r="P179" i="11" s="1"/>
  <c r="AZ42" i="11"/>
  <c r="AZ44" i="11" s="1"/>
  <c r="AY109" i="1"/>
  <c r="AD128" i="1"/>
  <c r="AD129" i="1" s="1"/>
  <c r="AD11" i="1"/>
  <c r="AD12" i="1" s="1"/>
  <c r="AR109" i="1"/>
  <c r="P109" i="1"/>
  <c r="P27" i="1"/>
  <c r="I109" i="1"/>
  <c r="V67" i="3"/>
  <c r="T67" i="3"/>
  <c r="AY77" i="2"/>
  <c r="AJ5" i="1"/>
  <c r="BE6" i="1"/>
  <c r="AX24" i="2"/>
  <c r="AX37" i="2" s="1"/>
  <c r="F67" i="3"/>
  <c r="BE82" i="3"/>
  <c r="BE85" i="3" s="1"/>
  <c r="BB82" i="3"/>
  <c r="BB85" i="3" s="1"/>
  <c r="BD82" i="3"/>
  <c r="BD85" i="3" s="1"/>
  <c r="M67" i="3"/>
  <c r="H67" i="3"/>
  <c r="AO67" i="3"/>
  <c r="O67" i="3"/>
  <c r="AH67" i="3"/>
  <c r="AA67" i="3"/>
  <c r="AK86" i="3"/>
  <c r="AQ67" i="3"/>
  <c r="W22" i="1"/>
  <c r="W56" i="1"/>
  <c r="W25" i="1"/>
  <c r="W26" i="1" s="1"/>
  <c r="AK24" i="1"/>
  <c r="AK9" i="1"/>
  <c r="AK118" i="1" s="1"/>
  <c r="AK14" i="1"/>
  <c r="AK19" i="1"/>
  <c r="AR16" i="1"/>
  <c r="AR17" i="1" s="1"/>
  <c r="AY56" i="1"/>
  <c r="AY22" i="1"/>
  <c r="AY25" i="1"/>
  <c r="BF26" i="1" s="1"/>
  <c r="AC67" i="3"/>
  <c r="P62" i="1"/>
  <c r="I130" i="1"/>
  <c r="P58" i="1"/>
  <c r="P61" i="1" s="1"/>
  <c r="P132" i="1"/>
  <c r="P31" i="1"/>
  <c r="P33" i="1"/>
  <c r="AQ22" i="11" l="1"/>
  <c r="AU22" i="11"/>
  <c r="AZ22" i="11"/>
  <c r="BB22" i="11"/>
  <c r="AH22" i="11"/>
  <c r="AB22" i="11"/>
  <c r="AY22" i="11"/>
  <c r="N22" i="11"/>
  <c r="AO22" i="11"/>
  <c r="AN22" i="11"/>
  <c r="AP22" i="11"/>
  <c r="X22" i="11"/>
  <c r="Q22" i="11"/>
  <c r="V22" i="11"/>
  <c r="W22" i="11"/>
  <c r="AA22" i="11"/>
  <c r="AK22" i="11"/>
  <c r="S22" i="11"/>
  <c r="AL22" i="11"/>
  <c r="AX22" i="11"/>
  <c r="O22" i="11"/>
  <c r="P22" i="11"/>
  <c r="AV22" i="11"/>
  <c r="AW47" i="2"/>
  <c r="AW30" i="2"/>
  <c r="AY79" i="2"/>
  <c r="AY78" i="2"/>
  <c r="BF78" i="2"/>
  <c r="W109" i="1"/>
  <c r="AD109" i="1"/>
  <c r="H79" i="3"/>
  <c r="AE79" i="3"/>
  <c r="U79" i="3"/>
  <c r="E79" i="3"/>
  <c r="E81" i="3" s="1"/>
  <c r="V79" i="3"/>
  <c r="AD86" i="3"/>
  <c r="F79" i="3"/>
  <c r="O79" i="3"/>
  <c r="W133" i="1"/>
  <c r="AD20" i="1"/>
  <c r="AD21" i="1" s="1"/>
  <c r="AW153" i="11"/>
  <c r="I49" i="11"/>
  <c r="AY49" i="11"/>
  <c r="AR42" i="11"/>
  <c r="AR44" i="11" s="1"/>
  <c r="AW42" i="11"/>
  <c r="AW44" i="11" s="1"/>
  <c r="AV42" i="11"/>
  <c r="AV44" i="11" s="1"/>
  <c r="AU42" i="11"/>
  <c r="AU44" i="11" s="1"/>
  <c r="AY117" i="1"/>
  <c r="AR126" i="1"/>
  <c r="W117" i="1"/>
  <c r="AY125" i="1"/>
  <c r="I126" i="1"/>
  <c r="AK120" i="1"/>
  <c r="AK167" i="11"/>
  <c r="AK168" i="11" s="1"/>
  <c r="AK177" i="11" s="1"/>
  <c r="P125" i="1"/>
  <c r="AD121" i="1"/>
  <c r="W125" i="1"/>
  <c r="P117" i="1"/>
  <c r="AY85" i="2"/>
  <c r="AY86" i="2" s="1"/>
  <c r="AW55" i="2"/>
  <c r="BD86" i="3"/>
  <c r="BB86" i="3"/>
  <c r="BE86" i="3"/>
  <c r="P71" i="1"/>
  <c r="AY132" i="1"/>
  <c r="AY58" i="1"/>
  <c r="AY61" i="1" s="1"/>
  <c r="AY71" i="1" s="1"/>
  <c r="AY72" i="1" s="1"/>
  <c r="AR20" i="1"/>
  <c r="AR56" i="1" s="1"/>
  <c r="AK128" i="1"/>
  <c r="AK129" i="1" s="1"/>
  <c r="AK11" i="1"/>
  <c r="AK12" i="1" s="1"/>
  <c r="AY29" i="1"/>
  <c r="BF30" i="1" s="1"/>
  <c r="AY27" i="1"/>
  <c r="W29" i="1"/>
  <c r="W30" i="1" s="1"/>
  <c r="W27" i="1"/>
  <c r="W132" i="1"/>
  <c r="W58" i="1"/>
  <c r="W61" i="1" s="1"/>
  <c r="W71" i="1" s="1"/>
  <c r="AL62" i="1"/>
  <c r="P40" i="1"/>
  <c r="P36" i="1"/>
  <c r="AX29" i="2"/>
  <c r="AW79" i="3"/>
  <c r="AW56" i="2" l="1"/>
  <c r="AW59" i="2"/>
  <c r="BD56" i="2"/>
  <c r="AW31" i="2"/>
  <c r="BD31" i="2"/>
  <c r="AX47" i="2"/>
  <c r="AX30" i="2"/>
  <c r="AW95" i="4"/>
  <c r="AW97" i="4" s="1"/>
  <c r="AW100" i="4" s="1"/>
  <c r="AW104" i="4" s="1"/>
  <c r="AW48" i="2"/>
  <c r="AW49" i="2"/>
  <c r="BD49" i="2"/>
  <c r="E89" i="3"/>
  <c r="E88" i="3"/>
  <c r="E90" i="3"/>
  <c r="G81" i="3"/>
  <c r="F81" i="3"/>
  <c r="H81" i="3"/>
  <c r="AX79" i="3"/>
  <c r="AD25" i="1"/>
  <c r="AD26" i="1" s="1"/>
  <c r="AD56" i="1"/>
  <c r="AD132" i="1" s="1"/>
  <c r="AD22" i="1"/>
  <c r="AW62" i="2"/>
  <c r="AU49" i="11"/>
  <c r="AW49" i="11"/>
  <c r="AY126" i="1"/>
  <c r="AK121" i="1"/>
  <c r="AD126" i="1"/>
  <c r="I173" i="11"/>
  <c r="I181" i="11"/>
  <c r="I182" i="11" s="1"/>
  <c r="P126" i="1"/>
  <c r="W126" i="1"/>
  <c r="AR173" i="11"/>
  <c r="AR181" i="11"/>
  <c r="AY90" i="2"/>
  <c r="AR25" i="1"/>
  <c r="AY26" i="1" s="1"/>
  <c r="AR22" i="1"/>
  <c r="AY21" i="1"/>
  <c r="AY31" i="1"/>
  <c r="AY33" i="1"/>
  <c r="BF34" i="1" s="1"/>
  <c r="W31" i="1"/>
  <c r="W33" i="1"/>
  <c r="AR132" i="1"/>
  <c r="AR58" i="1"/>
  <c r="AR61" i="1" s="1"/>
  <c r="AR71" i="1" s="1"/>
  <c r="AR72" i="1" s="1"/>
  <c r="AT100" i="3"/>
  <c r="AT148" i="1" s="1"/>
  <c r="AN148" i="1"/>
  <c r="AM100" i="3"/>
  <c r="AM148" i="1" s="1"/>
  <c r="AL148" i="1"/>
  <c r="AJ100" i="3"/>
  <c r="AJ148" i="1" s="1"/>
  <c r="AI100" i="3"/>
  <c r="AG100" i="3"/>
  <c r="AG148" i="1" s="1"/>
  <c r="AF100" i="3"/>
  <c r="AF148" i="1" s="1"/>
  <c r="AA148" i="1"/>
  <c r="Z148" i="1"/>
  <c r="Y100" i="3"/>
  <c r="Y148" i="1" s="1"/>
  <c r="U148" i="1"/>
  <c r="T148" i="1"/>
  <c r="S148" i="1"/>
  <c r="R100" i="3"/>
  <c r="R148" i="1" s="1"/>
  <c r="K100" i="3"/>
  <c r="K148" i="1" s="1"/>
  <c r="F148" i="1"/>
  <c r="E148" i="1"/>
  <c r="D100" i="3"/>
  <c r="D148" i="1" s="1"/>
  <c r="BA100" i="3"/>
  <c r="BA148" i="1" s="1"/>
  <c r="AZ148" i="1"/>
  <c r="AX148" i="1"/>
  <c r="AW148" i="1"/>
  <c r="AV148" i="1"/>
  <c r="AU148" i="1"/>
  <c r="AS148" i="1"/>
  <c r="AQ148" i="1"/>
  <c r="AP148" i="1"/>
  <c r="AO148" i="1"/>
  <c r="AE148" i="1"/>
  <c r="AC148" i="1"/>
  <c r="AB148" i="1"/>
  <c r="X148" i="1"/>
  <c r="V148" i="1"/>
  <c r="N148" i="1"/>
  <c r="M148" i="1"/>
  <c r="L148" i="1"/>
  <c r="J148" i="1"/>
  <c r="H148" i="1"/>
  <c r="G148" i="1"/>
  <c r="AZ146" i="1"/>
  <c r="AX146" i="1"/>
  <c r="AW146" i="1"/>
  <c r="AV146" i="1"/>
  <c r="AU146" i="1"/>
  <c r="AT146" i="1"/>
  <c r="AS146" i="1"/>
  <c r="AQ146" i="1"/>
  <c r="AP146" i="1"/>
  <c r="AO146" i="1"/>
  <c r="AN146" i="1"/>
  <c r="AM146" i="1"/>
  <c r="AL146" i="1"/>
  <c r="AJ146" i="1"/>
  <c r="AI146" i="1"/>
  <c r="AH146" i="1"/>
  <c r="AG146" i="1"/>
  <c r="AF146" i="1"/>
  <c r="AE146" i="1"/>
  <c r="AC146" i="1"/>
  <c r="AB146" i="1"/>
  <c r="AA146" i="1"/>
  <c r="Z146" i="1"/>
  <c r="Y146" i="1"/>
  <c r="X146" i="1"/>
  <c r="V146" i="1"/>
  <c r="U146" i="1"/>
  <c r="T146" i="1"/>
  <c r="S146" i="1"/>
  <c r="R146" i="1"/>
  <c r="Q146" i="1"/>
  <c r="O146" i="1"/>
  <c r="N146" i="1"/>
  <c r="M146" i="1"/>
  <c r="L146" i="1"/>
  <c r="K146" i="1"/>
  <c r="J146" i="1"/>
  <c r="H146" i="1"/>
  <c r="G146" i="1"/>
  <c r="F146" i="1"/>
  <c r="E146" i="1"/>
  <c r="D146" i="1"/>
  <c r="AZ145" i="1"/>
  <c r="AX145" i="1"/>
  <c r="AW145" i="1"/>
  <c r="AV145" i="1"/>
  <c r="AU145" i="1"/>
  <c r="AT145" i="1"/>
  <c r="AS145" i="1"/>
  <c r="AQ145" i="1"/>
  <c r="AP145" i="1"/>
  <c r="AO145" i="1"/>
  <c r="AN145" i="1"/>
  <c r="AM145" i="1"/>
  <c r="AL145" i="1"/>
  <c r="AJ145" i="1"/>
  <c r="AI145" i="1"/>
  <c r="AH145" i="1"/>
  <c r="AG145" i="1"/>
  <c r="AF145" i="1"/>
  <c r="AE145" i="1"/>
  <c r="AC145" i="1"/>
  <c r="AB145" i="1"/>
  <c r="AA145" i="1"/>
  <c r="Z145" i="1"/>
  <c r="Y145" i="1"/>
  <c r="X145" i="1"/>
  <c r="V145" i="1"/>
  <c r="U145" i="1"/>
  <c r="T145" i="1"/>
  <c r="S145" i="1"/>
  <c r="R145" i="1"/>
  <c r="Q145" i="1"/>
  <c r="O145" i="1"/>
  <c r="N145" i="1"/>
  <c r="M145" i="1"/>
  <c r="L145" i="1"/>
  <c r="K145" i="1"/>
  <c r="J145" i="1"/>
  <c r="H145" i="1"/>
  <c r="G145" i="1"/>
  <c r="F145" i="1"/>
  <c r="E145" i="1"/>
  <c r="D145" i="1"/>
  <c r="AZ144" i="1"/>
  <c r="AX144" i="1"/>
  <c r="AW144" i="1"/>
  <c r="AV144" i="1"/>
  <c r="AU144" i="1"/>
  <c r="AT144" i="1"/>
  <c r="AS144" i="1"/>
  <c r="AQ144" i="1"/>
  <c r="AP144" i="1"/>
  <c r="AO144" i="1"/>
  <c r="AN144" i="1"/>
  <c r="AM144" i="1"/>
  <c r="AL144" i="1"/>
  <c r="AJ144" i="1"/>
  <c r="AI144" i="1"/>
  <c r="AH144" i="1"/>
  <c r="AG144" i="1"/>
  <c r="AF144" i="1"/>
  <c r="AE144" i="1"/>
  <c r="AC144" i="1"/>
  <c r="AB144" i="1"/>
  <c r="AA144" i="1"/>
  <c r="Z144" i="1"/>
  <c r="Y144" i="1"/>
  <c r="X144" i="1"/>
  <c r="V144" i="1"/>
  <c r="U144" i="1"/>
  <c r="T144" i="1"/>
  <c r="S144" i="1"/>
  <c r="R144" i="1"/>
  <c r="Q144" i="1"/>
  <c r="O144" i="1"/>
  <c r="N144" i="1"/>
  <c r="M144" i="1"/>
  <c r="L144" i="1"/>
  <c r="K144" i="1"/>
  <c r="J144" i="1"/>
  <c r="H144" i="1"/>
  <c r="G144" i="1"/>
  <c r="F144" i="1"/>
  <c r="E144" i="1"/>
  <c r="D144" i="1"/>
  <c r="AZ143" i="1"/>
  <c r="AX143" i="1"/>
  <c r="AW143" i="1"/>
  <c r="AV143" i="1"/>
  <c r="AU143" i="1"/>
  <c r="AT143" i="1"/>
  <c r="AS143" i="1"/>
  <c r="AQ143" i="1"/>
  <c r="AP143" i="1"/>
  <c r="AO143" i="1"/>
  <c r="AN143" i="1"/>
  <c r="AM143" i="1"/>
  <c r="AL143" i="1"/>
  <c r="AJ143" i="1"/>
  <c r="AI143" i="1"/>
  <c r="AH143" i="1"/>
  <c r="AG143" i="1"/>
  <c r="AF143" i="1"/>
  <c r="AE143" i="1"/>
  <c r="AC143" i="1"/>
  <c r="AB143" i="1"/>
  <c r="AA143" i="1"/>
  <c r="Z143" i="1"/>
  <c r="Y143" i="1"/>
  <c r="X143" i="1"/>
  <c r="V143" i="1"/>
  <c r="U143" i="1"/>
  <c r="T143" i="1"/>
  <c r="S143" i="1"/>
  <c r="R143" i="1"/>
  <c r="Q143" i="1"/>
  <c r="O143" i="1"/>
  <c r="N143" i="1"/>
  <c r="M143" i="1"/>
  <c r="L143" i="1"/>
  <c r="K143" i="1"/>
  <c r="J143" i="1"/>
  <c r="H143" i="1"/>
  <c r="G143" i="1"/>
  <c r="F143" i="1"/>
  <c r="E143" i="1"/>
  <c r="D143" i="1"/>
  <c r="AT99" i="3"/>
  <c r="AM99" i="3"/>
  <c r="AJ99" i="3"/>
  <c r="AI99" i="3"/>
  <c r="AG99" i="3"/>
  <c r="AF99" i="3"/>
  <c r="Y99" i="3"/>
  <c r="R99" i="3"/>
  <c r="K99" i="3"/>
  <c r="D99" i="3"/>
  <c r="BA99" i="3"/>
  <c r="E142" i="1"/>
  <c r="F142" i="1"/>
  <c r="G142" i="1"/>
  <c r="H142" i="1"/>
  <c r="J142" i="1"/>
  <c r="K142" i="1"/>
  <c r="L142" i="1"/>
  <c r="M142" i="1"/>
  <c r="N142" i="1"/>
  <c r="O142" i="1"/>
  <c r="Q142" i="1"/>
  <c r="R142" i="1"/>
  <c r="S142" i="1"/>
  <c r="T142" i="1"/>
  <c r="U142" i="1"/>
  <c r="V142" i="1"/>
  <c r="X142" i="1"/>
  <c r="Y142" i="1"/>
  <c r="Z142" i="1"/>
  <c r="AA142" i="1"/>
  <c r="AB142" i="1"/>
  <c r="AC142" i="1"/>
  <c r="AE142" i="1"/>
  <c r="AF142" i="1"/>
  <c r="AG142" i="1"/>
  <c r="AH142" i="1"/>
  <c r="AI142" i="1"/>
  <c r="AJ142" i="1"/>
  <c r="AL142" i="1"/>
  <c r="AM142" i="1"/>
  <c r="AN142" i="1"/>
  <c r="AO142" i="1"/>
  <c r="AP142" i="1"/>
  <c r="AQ142" i="1"/>
  <c r="AS142" i="1"/>
  <c r="AT142" i="1"/>
  <c r="AU142" i="1"/>
  <c r="AV142" i="1"/>
  <c r="AW142" i="1"/>
  <c r="AX142" i="1"/>
  <c r="AZ142" i="1"/>
  <c r="BA142" i="1"/>
  <c r="D142" i="1"/>
  <c r="E113" i="1"/>
  <c r="F113" i="1"/>
  <c r="G113" i="1"/>
  <c r="H113" i="1"/>
  <c r="J113" i="1"/>
  <c r="K113" i="1"/>
  <c r="L113" i="1"/>
  <c r="M113" i="1"/>
  <c r="N113" i="1"/>
  <c r="O113" i="1"/>
  <c r="Q113" i="1"/>
  <c r="R113" i="1"/>
  <c r="S113" i="1"/>
  <c r="T113" i="1"/>
  <c r="U113" i="1"/>
  <c r="V113" i="1"/>
  <c r="X113" i="1"/>
  <c r="Y113" i="1"/>
  <c r="Z113" i="1"/>
  <c r="AA113" i="1"/>
  <c r="AB113" i="1"/>
  <c r="AC113" i="1"/>
  <c r="AE113" i="1"/>
  <c r="AF113" i="1"/>
  <c r="AG113" i="1"/>
  <c r="AH113" i="1"/>
  <c r="AI113" i="1"/>
  <c r="AJ113" i="1"/>
  <c r="AL113" i="1"/>
  <c r="AM113" i="1"/>
  <c r="AN113" i="1"/>
  <c r="AO113" i="1"/>
  <c r="AP113" i="1"/>
  <c r="AQ113" i="1"/>
  <c r="AS113" i="1"/>
  <c r="AT113" i="1"/>
  <c r="AU113" i="1"/>
  <c r="AV113" i="1"/>
  <c r="AW113" i="1"/>
  <c r="AX113" i="1"/>
  <c r="AZ113" i="1"/>
  <c r="BA113" i="1"/>
  <c r="D113" i="1"/>
  <c r="BA146" i="1"/>
  <c r="BA145" i="1"/>
  <c r="BA144" i="1"/>
  <c r="BA143" i="1"/>
  <c r="BD105" i="4" l="1"/>
  <c r="AW105" i="4"/>
  <c r="AX31" i="2"/>
  <c r="BE31" i="2"/>
  <c r="AX95" i="4"/>
  <c r="AX97" i="4" s="1"/>
  <c r="AX100" i="4" s="1"/>
  <c r="AX104" i="4" s="1"/>
  <c r="AX48" i="2"/>
  <c r="AX49" i="2"/>
  <c r="BE49" i="2"/>
  <c r="AY94" i="2"/>
  <c r="AY91" i="2"/>
  <c r="BF91" i="2"/>
  <c r="AD29" i="1"/>
  <c r="AD30" i="1" s="1"/>
  <c r="AD27" i="1"/>
  <c r="AD58" i="1"/>
  <c r="AD61" i="1" s="1"/>
  <c r="AD71" i="1" s="1"/>
  <c r="H88" i="3"/>
  <c r="H89" i="3"/>
  <c r="H90" i="3"/>
  <c r="F88" i="3"/>
  <c r="F89" i="3"/>
  <c r="F90" i="3"/>
  <c r="G89" i="3"/>
  <c r="G88" i="3"/>
  <c r="G90" i="3"/>
  <c r="AG101" i="3"/>
  <c r="AR29" i="1"/>
  <c r="AR31" i="1" s="1"/>
  <c r="AR27" i="1"/>
  <c r="AY42" i="1"/>
  <c r="BF43" i="1" s="1"/>
  <c r="AD181" i="11"/>
  <c r="AD173" i="11"/>
  <c r="W173" i="11"/>
  <c r="W181" i="11"/>
  <c r="AK126" i="1"/>
  <c r="P181" i="11"/>
  <c r="P182" i="11" s="1"/>
  <c r="P173" i="11"/>
  <c r="AY173" i="11"/>
  <c r="AY181" i="11"/>
  <c r="BF182" i="11" s="1"/>
  <c r="AY133" i="1"/>
  <c r="AF101" i="3"/>
  <c r="AF102" i="3" s="1"/>
  <c r="K101" i="3"/>
  <c r="AY40" i="1"/>
  <c r="AY36" i="1"/>
  <c r="W36" i="1"/>
  <c r="W40" i="1"/>
  <c r="W34" i="1"/>
  <c r="AD31" i="1"/>
  <c r="AD33" i="1"/>
  <c r="BA147" i="1"/>
  <c r="BA149" i="1" s="1"/>
  <c r="D101" i="3"/>
  <c r="Y101" i="3"/>
  <c r="AT101" i="3"/>
  <c r="AI101" i="3"/>
  <c r="AB147" i="1"/>
  <c r="AB149" i="1" s="1"/>
  <c r="R101" i="3"/>
  <c r="AJ101" i="3"/>
  <c r="S147" i="1"/>
  <c r="S149" i="1" s="1"/>
  <c r="AI147" i="1"/>
  <c r="AV147" i="1"/>
  <c r="AV149" i="1" s="1"/>
  <c r="AE147" i="1"/>
  <c r="AE149" i="1" s="1"/>
  <c r="AM101" i="3"/>
  <c r="O148" i="1"/>
  <c r="AH148" i="1"/>
  <c r="L147" i="1"/>
  <c r="L149" i="1" s="1"/>
  <c r="Q148" i="1"/>
  <c r="AI148" i="1"/>
  <c r="AU147" i="1"/>
  <c r="AU149" i="1" s="1"/>
  <c r="AC147" i="1"/>
  <c r="AC149" i="1" s="1"/>
  <c r="J147" i="1"/>
  <c r="J149" i="1" s="1"/>
  <c r="AJ147" i="1"/>
  <c r="AJ149" i="1" s="1"/>
  <c r="AW147" i="1"/>
  <c r="AW149" i="1" s="1"/>
  <c r="K147" i="1"/>
  <c r="K149" i="1" s="1"/>
  <c r="BA101" i="3"/>
  <c r="Q147" i="1"/>
  <c r="R147" i="1"/>
  <c r="R149" i="1" s="1"/>
  <c r="D147" i="1"/>
  <c r="D149" i="1" s="1"/>
  <c r="V147" i="1"/>
  <c r="V149" i="1" s="1"/>
  <c r="AO147" i="1"/>
  <c r="AO149" i="1" s="1"/>
  <c r="T147" i="1"/>
  <c r="T149" i="1" s="1"/>
  <c r="U147" i="1"/>
  <c r="U149" i="1" s="1"/>
  <c r="E147" i="1"/>
  <c r="E149" i="1" s="1"/>
  <c r="X147" i="1"/>
  <c r="X149" i="1" s="1"/>
  <c r="AP147" i="1"/>
  <c r="AP149" i="1" s="1"/>
  <c r="AL147" i="1"/>
  <c r="AL149" i="1" s="1"/>
  <c r="F147" i="1"/>
  <c r="F149" i="1" s="1"/>
  <c r="Y147" i="1"/>
  <c r="Y149" i="1" s="1"/>
  <c r="AQ147" i="1"/>
  <c r="AQ149" i="1" s="1"/>
  <c r="M147" i="1"/>
  <c r="M149" i="1" s="1"/>
  <c r="AF147" i="1"/>
  <c r="AF149" i="1" s="1"/>
  <c r="AX147" i="1"/>
  <c r="AX149" i="1" s="1"/>
  <c r="AM147" i="1"/>
  <c r="AM149" i="1" s="1"/>
  <c r="G147" i="1"/>
  <c r="G149" i="1" s="1"/>
  <c r="Z147" i="1"/>
  <c r="Z149" i="1" s="1"/>
  <c r="AS147" i="1"/>
  <c r="AS149" i="1" s="1"/>
  <c r="N147" i="1"/>
  <c r="N149" i="1" s="1"/>
  <c r="AG147" i="1"/>
  <c r="AG149" i="1" s="1"/>
  <c r="AZ147" i="1"/>
  <c r="AZ149" i="1" s="1"/>
  <c r="AN147" i="1"/>
  <c r="AN149" i="1" s="1"/>
  <c r="H147" i="1"/>
  <c r="H149" i="1" s="1"/>
  <c r="AA147" i="1"/>
  <c r="AA149" i="1" s="1"/>
  <c r="AT147" i="1"/>
  <c r="AT149" i="1" s="1"/>
  <c r="O147" i="1"/>
  <c r="AH147" i="1"/>
  <c r="BE105" i="4" l="1"/>
  <c r="AX105" i="4"/>
  <c r="AY95" i="2"/>
  <c r="BF95" i="2"/>
  <c r="AW19" i="4"/>
  <c r="AW28" i="4" s="1"/>
  <c r="K102" i="3"/>
  <c r="BA102" i="3"/>
  <c r="BH102" i="3"/>
  <c r="AG102" i="3"/>
  <c r="AN102" i="3"/>
  <c r="R102" i="3"/>
  <c r="AI102" i="3"/>
  <c r="AP102" i="3"/>
  <c r="AT102" i="3"/>
  <c r="AM102" i="3"/>
  <c r="AJ102" i="3"/>
  <c r="AQ102" i="3"/>
  <c r="Y102" i="3"/>
  <c r="AY30" i="1"/>
  <c r="AR33" i="1"/>
  <c r="AR40" i="1" s="1"/>
  <c r="AY46" i="1"/>
  <c r="BF47" i="1" s="1"/>
  <c r="AX153" i="11"/>
  <c r="AK181" i="11"/>
  <c r="AK173" i="11"/>
  <c r="W182" i="11"/>
  <c r="AD182" i="11"/>
  <c r="AY182" i="11"/>
  <c r="AD40" i="1"/>
  <c r="AD34" i="1"/>
  <c r="AD36" i="1"/>
  <c r="AI149" i="1"/>
  <c r="AH149" i="1"/>
  <c r="O149" i="1"/>
  <c r="Q149" i="1"/>
  <c r="AY34" i="1" l="1"/>
  <c r="AW31" i="4"/>
  <c r="AW71" i="4"/>
  <c r="AW75" i="4" s="1"/>
  <c r="BD31" i="4"/>
  <c r="AR36" i="1"/>
  <c r="AY50" i="1"/>
  <c r="AK182" i="11"/>
  <c r="AR182" i="11"/>
  <c r="E86" i="1"/>
  <c r="F86" i="1"/>
  <c r="G86" i="1"/>
  <c r="H86" i="1"/>
  <c r="J86" i="1"/>
  <c r="K86" i="1"/>
  <c r="L86" i="1"/>
  <c r="M86" i="1"/>
  <c r="N86" i="1"/>
  <c r="O86" i="1"/>
  <c r="Q86" i="1"/>
  <c r="R86" i="1"/>
  <c r="S86" i="1"/>
  <c r="T86" i="1"/>
  <c r="U86" i="1"/>
  <c r="V86" i="1"/>
  <c r="X86" i="1"/>
  <c r="Y86" i="1"/>
  <c r="Z86" i="1"/>
  <c r="AA86" i="1"/>
  <c r="AB86" i="1"/>
  <c r="AC86" i="1"/>
  <c r="AE86" i="1"/>
  <c r="AF86" i="1"/>
  <c r="AG86" i="1"/>
  <c r="AH86" i="1"/>
  <c r="AI86" i="1"/>
  <c r="AJ86" i="1"/>
  <c r="AL86" i="1"/>
  <c r="AM86" i="1"/>
  <c r="AN86" i="1"/>
  <c r="AO86" i="1"/>
  <c r="AP86" i="1"/>
  <c r="AQ86" i="1"/>
  <c r="AS86" i="1"/>
  <c r="AT86" i="1"/>
  <c r="AU86" i="1"/>
  <c r="AV86" i="1"/>
  <c r="AW86" i="1"/>
  <c r="AX86" i="1"/>
  <c r="BA86" i="1"/>
  <c r="D86" i="1"/>
  <c r="E96" i="1"/>
  <c r="F96" i="1"/>
  <c r="G96" i="1"/>
  <c r="H96" i="1"/>
  <c r="J96" i="1"/>
  <c r="K96" i="1"/>
  <c r="L96" i="1"/>
  <c r="M96" i="1"/>
  <c r="N96" i="1"/>
  <c r="O96" i="1"/>
  <c r="Q96" i="1"/>
  <c r="R96" i="1"/>
  <c r="S96" i="1"/>
  <c r="T96" i="1"/>
  <c r="U96" i="1"/>
  <c r="V96" i="1"/>
  <c r="X96" i="1"/>
  <c r="Y96" i="1"/>
  <c r="Z96" i="1"/>
  <c r="AA96" i="1"/>
  <c r="AB96" i="1"/>
  <c r="AC96" i="1"/>
  <c r="AE96" i="1"/>
  <c r="AF96" i="1"/>
  <c r="AG96" i="1"/>
  <c r="AH96" i="1"/>
  <c r="AI96" i="1"/>
  <c r="AJ96" i="1"/>
  <c r="AL96" i="1"/>
  <c r="AM96" i="1"/>
  <c r="AN96" i="1"/>
  <c r="AO96" i="1"/>
  <c r="AP96" i="1"/>
  <c r="AQ96" i="1"/>
  <c r="AS96" i="1"/>
  <c r="AT96" i="1"/>
  <c r="AU96" i="1"/>
  <c r="AV96" i="1"/>
  <c r="AW96" i="1"/>
  <c r="AX96" i="1"/>
  <c r="BA96" i="1"/>
  <c r="D96" i="1"/>
  <c r="E102" i="1"/>
  <c r="F102" i="1"/>
  <c r="G102" i="1"/>
  <c r="H102" i="1"/>
  <c r="J102" i="1"/>
  <c r="K102" i="1"/>
  <c r="L102" i="1"/>
  <c r="M102" i="1"/>
  <c r="N102" i="1"/>
  <c r="O102" i="1"/>
  <c r="Q102" i="1"/>
  <c r="R102" i="1"/>
  <c r="S102" i="1"/>
  <c r="T102" i="1"/>
  <c r="U102" i="1"/>
  <c r="V102" i="1"/>
  <c r="X102" i="1"/>
  <c r="Y102" i="1"/>
  <c r="Z102" i="1"/>
  <c r="AA102" i="1"/>
  <c r="AB102" i="1"/>
  <c r="AC102" i="1"/>
  <c r="AE102" i="1"/>
  <c r="AF102" i="1"/>
  <c r="AG102" i="1"/>
  <c r="AH102" i="1"/>
  <c r="AI102" i="1"/>
  <c r="AJ102" i="1"/>
  <c r="AL102" i="1"/>
  <c r="AM102" i="1"/>
  <c r="AN102" i="1"/>
  <c r="AO102" i="1"/>
  <c r="AP102" i="1"/>
  <c r="AQ102" i="1"/>
  <c r="AS102" i="1"/>
  <c r="AT102" i="1"/>
  <c r="AU102" i="1"/>
  <c r="AV102" i="1"/>
  <c r="AW102" i="1"/>
  <c r="AX102" i="1"/>
  <c r="BA102" i="1"/>
  <c r="D102" i="1"/>
  <c r="E3" i="10"/>
  <c r="F3" i="10"/>
  <c r="G3" i="10"/>
  <c r="H3" i="10"/>
  <c r="I3" i="10"/>
  <c r="J3" i="10"/>
  <c r="K3" i="10"/>
  <c r="L3" i="10"/>
  <c r="M3" i="10"/>
  <c r="N3" i="10"/>
  <c r="O3" i="10"/>
  <c r="P3" i="10"/>
  <c r="Q3" i="10"/>
  <c r="R3" i="10"/>
  <c r="S3" i="10"/>
  <c r="T3" i="10"/>
  <c r="U3" i="10"/>
  <c r="V3" i="10"/>
  <c r="W3" i="10"/>
  <c r="X3" i="10"/>
  <c r="Y3" i="10"/>
  <c r="Z3" i="10"/>
  <c r="AA3" i="10"/>
  <c r="AB3" i="10"/>
  <c r="AC3" i="10"/>
  <c r="AD3" i="10"/>
  <c r="AE3" i="10"/>
  <c r="AF3" i="10"/>
  <c r="AG3" i="10"/>
  <c r="AH3" i="10"/>
  <c r="AI3" i="10"/>
  <c r="AJ3" i="10"/>
  <c r="AK3" i="10"/>
  <c r="AL3" i="10"/>
  <c r="AM3" i="10"/>
  <c r="AN3" i="10"/>
  <c r="AO3" i="10"/>
  <c r="AP3" i="10"/>
  <c r="AQ3" i="10"/>
  <c r="AR3" i="10"/>
  <c r="AS3" i="10"/>
  <c r="AT3" i="10"/>
  <c r="D3" i="10"/>
  <c r="D1" i="2"/>
  <c r="D1" i="3"/>
  <c r="E78" i="1"/>
  <c r="F78" i="1"/>
  <c r="G78" i="1"/>
  <c r="H78" i="1"/>
  <c r="J78" i="1"/>
  <c r="K78" i="1"/>
  <c r="L78" i="1"/>
  <c r="M78" i="1"/>
  <c r="N78" i="1"/>
  <c r="O78" i="1"/>
  <c r="Q78" i="1"/>
  <c r="R78" i="1"/>
  <c r="S78" i="1"/>
  <c r="T78" i="1"/>
  <c r="U78" i="1"/>
  <c r="V78" i="1"/>
  <c r="X78" i="1"/>
  <c r="Y78" i="1"/>
  <c r="Z78" i="1"/>
  <c r="AA78" i="1"/>
  <c r="AB78" i="1"/>
  <c r="AC78" i="1"/>
  <c r="AE78" i="1"/>
  <c r="AF78" i="1"/>
  <c r="AG78" i="1"/>
  <c r="AH78" i="1"/>
  <c r="AI78" i="1"/>
  <c r="AJ78" i="1"/>
  <c r="AL78" i="1"/>
  <c r="AM78" i="1"/>
  <c r="AN78" i="1"/>
  <c r="AO78" i="1"/>
  <c r="AP78" i="1"/>
  <c r="AQ78" i="1"/>
  <c r="AS78" i="1"/>
  <c r="AT78" i="1"/>
  <c r="AU78" i="1"/>
  <c r="AV78" i="1"/>
  <c r="AW78" i="1"/>
  <c r="AX78" i="1"/>
  <c r="BA78" i="1"/>
  <c r="D78" i="1"/>
  <c r="E76" i="1"/>
  <c r="F76" i="1"/>
  <c r="G76" i="1"/>
  <c r="H76" i="1"/>
  <c r="J76" i="1"/>
  <c r="K76" i="1"/>
  <c r="L76" i="1"/>
  <c r="M76" i="1"/>
  <c r="N76" i="1"/>
  <c r="O76" i="1"/>
  <c r="Q76" i="1"/>
  <c r="R76" i="1"/>
  <c r="S76" i="1"/>
  <c r="T76" i="1"/>
  <c r="U76" i="1"/>
  <c r="V76" i="1"/>
  <c r="X76" i="1"/>
  <c r="Y76" i="1"/>
  <c r="Z76" i="1"/>
  <c r="AA76" i="1"/>
  <c r="AB76" i="1"/>
  <c r="AC76" i="1"/>
  <c r="AE76" i="1"/>
  <c r="AF76" i="1"/>
  <c r="AG76" i="1"/>
  <c r="AH76" i="1"/>
  <c r="AI76" i="1"/>
  <c r="AJ76" i="1"/>
  <c r="AL76" i="1"/>
  <c r="AM76" i="1"/>
  <c r="AN76" i="1"/>
  <c r="AO76" i="1"/>
  <c r="AP76" i="1"/>
  <c r="AQ76" i="1"/>
  <c r="AS76" i="1"/>
  <c r="AT76" i="1"/>
  <c r="AU76" i="1"/>
  <c r="AV76" i="1"/>
  <c r="AW76" i="1"/>
  <c r="AX76" i="1"/>
  <c r="AZ76" i="1"/>
  <c r="BA76" i="1"/>
  <c r="D76" i="1"/>
  <c r="E54" i="1"/>
  <c r="F54" i="1"/>
  <c r="G54" i="1"/>
  <c r="H54" i="1"/>
  <c r="J54" i="1"/>
  <c r="K54" i="1"/>
  <c r="L54" i="1"/>
  <c r="M54" i="1"/>
  <c r="N54" i="1"/>
  <c r="O54" i="1"/>
  <c r="Q54" i="1"/>
  <c r="R54" i="1"/>
  <c r="S54" i="1"/>
  <c r="T54" i="1"/>
  <c r="U54" i="1"/>
  <c r="V54" i="1"/>
  <c r="X54" i="1"/>
  <c r="Y54" i="1"/>
  <c r="Z54" i="1"/>
  <c r="AA54" i="1"/>
  <c r="AB54" i="1"/>
  <c r="AC54" i="1"/>
  <c r="AE54" i="1"/>
  <c r="AF54" i="1"/>
  <c r="AG54" i="1"/>
  <c r="AH54" i="1"/>
  <c r="AI54" i="1"/>
  <c r="AJ54" i="1"/>
  <c r="AL54" i="1"/>
  <c r="AM54" i="1"/>
  <c r="AN54" i="1"/>
  <c r="AO54" i="1"/>
  <c r="AP54" i="1"/>
  <c r="AQ54" i="1"/>
  <c r="AS54" i="1"/>
  <c r="AT54" i="1"/>
  <c r="AU54" i="1"/>
  <c r="AV54" i="1"/>
  <c r="AW54" i="1"/>
  <c r="AX54" i="1"/>
  <c r="AZ54" i="1"/>
  <c r="BA54" i="1"/>
  <c r="D54" i="1"/>
  <c r="D115" i="2" l="1"/>
  <c r="D104" i="2"/>
  <c r="AW85" i="4"/>
  <c r="BD85" i="4"/>
  <c r="AX56" i="11"/>
  <c r="AX49" i="11"/>
  <c r="Q79" i="3" l="1"/>
  <c r="AX47" i="11"/>
  <c r="AX52" i="11"/>
  <c r="I6" i="1"/>
  <c r="AH5" i="1"/>
  <c r="AL5" i="1"/>
  <c r="BJ181" i="11" l="1"/>
  <c r="X79" i="3"/>
  <c r="T79" i="3"/>
  <c r="W81" i="3"/>
  <c r="AF19" i="2"/>
  <c r="BA64" i="4"/>
  <c r="AF52" i="2" l="1"/>
  <c r="BN181" i="11"/>
  <c r="BN182" i="11" s="1"/>
  <c r="BJ183" i="11"/>
  <c r="BJ17" i="11" s="1"/>
  <c r="BJ182" i="11"/>
  <c r="BQ181" i="11"/>
  <c r="M79" i="3"/>
  <c r="W88" i="3"/>
  <c r="W89" i="3"/>
  <c r="W92" i="3"/>
  <c r="W90" i="3"/>
  <c r="W91" i="3"/>
  <c r="AD81" i="3"/>
  <c r="AF24" i="2"/>
  <c r="AF37" i="2" s="1"/>
  <c r="AF5" i="1"/>
  <c r="AT38" i="3"/>
  <c r="E7" i="1"/>
  <c r="F7" i="1"/>
  <c r="G7" i="1"/>
  <c r="H7" i="1"/>
  <c r="J7" i="1"/>
  <c r="K7" i="1"/>
  <c r="L7" i="1"/>
  <c r="M7" i="1"/>
  <c r="N7" i="1"/>
  <c r="O7" i="1"/>
  <c r="Q7" i="1"/>
  <c r="R7" i="1"/>
  <c r="S7" i="1"/>
  <c r="T7" i="1"/>
  <c r="U7" i="1"/>
  <c r="V7" i="1"/>
  <c r="X7" i="1"/>
  <c r="Y7" i="1"/>
  <c r="Z7" i="1"/>
  <c r="AA7" i="1"/>
  <c r="AB7" i="1"/>
  <c r="AC7" i="1"/>
  <c r="AE7" i="1"/>
  <c r="AF7" i="1"/>
  <c r="AG7" i="1"/>
  <c r="AH7" i="1"/>
  <c r="AI7" i="1"/>
  <c r="AJ7" i="1"/>
  <c r="AL7" i="1"/>
  <c r="AM7" i="1"/>
  <c r="AN7" i="1"/>
  <c r="AO7" i="1"/>
  <c r="AP7" i="1"/>
  <c r="AQ7" i="1"/>
  <c r="AS7" i="1"/>
  <c r="AT7" i="1"/>
  <c r="AU7" i="1"/>
  <c r="AV7" i="1"/>
  <c r="AW7" i="1"/>
  <c r="AX7" i="1"/>
  <c r="AZ7" i="1"/>
  <c r="BA7" i="1"/>
  <c r="D7" i="1"/>
  <c r="E6" i="1"/>
  <c r="F6" i="1"/>
  <c r="G6" i="1"/>
  <c r="H6" i="1"/>
  <c r="J6" i="1"/>
  <c r="D6" i="1"/>
  <c r="BI18" i="11" l="1"/>
  <c r="BK18" i="11"/>
  <c r="BJ18" i="11"/>
  <c r="BJ19" i="11"/>
  <c r="BI20" i="11"/>
  <c r="BU181" i="11"/>
  <c r="BU182" i="11" s="1"/>
  <c r="BQ183" i="11"/>
  <c r="BQ17" i="11" s="1"/>
  <c r="BQ182" i="11"/>
  <c r="BR181" i="11"/>
  <c r="I16" i="1"/>
  <c r="I17" i="1" s="1"/>
  <c r="J79" i="3"/>
  <c r="AD88" i="3"/>
  <c r="AD89" i="3"/>
  <c r="AD90" i="3"/>
  <c r="AD91" i="3"/>
  <c r="AD92" i="3"/>
  <c r="E93" i="1"/>
  <c r="F93" i="1"/>
  <c r="G93" i="1"/>
  <c r="H93" i="1"/>
  <c r="J93" i="1"/>
  <c r="K93" i="1"/>
  <c r="L93" i="1"/>
  <c r="M93" i="1"/>
  <c r="N93" i="1"/>
  <c r="O93" i="1"/>
  <c r="Q93" i="1"/>
  <c r="R93" i="1"/>
  <c r="S93" i="1"/>
  <c r="T93" i="1"/>
  <c r="U93" i="1"/>
  <c r="V93" i="1"/>
  <c r="X93" i="1"/>
  <c r="Y93" i="1"/>
  <c r="Z93" i="1"/>
  <c r="AA93" i="1"/>
  <c r="AB93" i="1"/>
  <c r="AC93" i="1"/>
  <c r="AE93" i="1"/>
  <c r="AF93" i="1"/>
  <c r="AG93" i="1"/>
  <c r="AH93" i="1"/>
  <c r="AI93" i="1"/>
  <c r="AJ93" i="1"/>
  <c r="AL93" i="1"/>
  <c r="AM93" i="1"/>
  <c r="AN93" i="1"/>
  <c r="AO93" i="1"/>
  <c r="AP93" i="1"/>
  <c r="AQ93" i="1"/>
  <c r="AS93" i="1"/>
  <c r="AT93" i="1"/>
  <c r="AU93" i="1"/>
  <c r="AV93" i="1"/>
  <c r="AW93" i="1"/>
  <c r="AX93" i="1"/>
  <c r="BA93" i="1"/>
  <c r="D93" i="1"/>
  <c r="E79" i="1"/>
  <c r="F79" i="1"/>
  <c r="G79" i="1"/>
  <c r="H79" i="1"/>
  <c r="J79" i="1"/>
  <c r="K79" i="1"/>
  <c r="L79" i="1"/>
  <c r="M79" i="1"/>
  <c r="N79" i="1"/>
  <c r="O79" i="1"/>
  <c r="Q79" i="1"/>
  <c r="R79" i="1"/>
  <c r="S79" i="1"/>
  <c r="T79" i="1"/>
  <c r="U79" i="1"/>
  <c r="V79" i="1"/>
  <c r="X79" i="1"/>
  <c r="Y79" i="1"/>
  <c r="Z79" i="1"/>
  <c r="AA79" i="1"/>
  <c r="AB79" i="1"/>
  <c r="AC79" i="1"/>
  <c r="AE79" i="1"/>
  <c r="AF79" i="1"/>
  <c r="AG79" i="1"/>
  <c r="AH79" i="1"/>
  <c r="AI79" i="1"/>
  <c r="AJ79" i="1"/>
  <c r="AL79" i="1"/>
  <c r="AM79" i="1"/>
  <c r="AN79" i="1"/>
  <c r="AO79" i="1"/>
  <c r="AP79" i="1"/>
  <c r="AQ79" i="1"/>
  <c r="AS79" i="1"/>
  <c r="AT79" i="1"/>
  <c r="AU79" i="1"/>
  <c r="AV79" i="1"/>
  <c r="AW79" i="1"/>
  <c r="AX79" i="1"/>
  <c r="BA79" i="1"/>
  <c r="D79" i="1"/>
  <c r="I20" i="1" l="1"/>
  <c r="BQ19" i="11"/>
  <c r="BK20" i="11"/>
  <c r="BJ20" i="11"/>
  <c r="J81" i="3"/>
  <c r="P81" i="3"/>
  <c r="I25" i="1"/>
  <c r="I56" i="1"/>
  <c r="I22" i="1"/>
  <c r="D23" i="11"/>
  <c r="D24" i="11" s="1"/>
  <c r="P89" i="3" l="1"/>
  <c r="P88" i="3"/>
  <c r="P92" i="3"/>
  <c r="P91" i="3"/>
  <c r="P90" i="3"/>
  <c r="J89" i="3"/>
  <c r="J88" i="3"/>
  <c r="J90" i="3"/>
  <c r="AV56" i="11"/>
  <c r="AV49" i="11"/>
  <c r="AZ56" i="11"/>
  <c r="AZ49" i="11"/>
  <c r="I132" i="1"/>
  <c r="I58" i="1"/>
  <c r="I61" i="1" s="1"/>
  <c r="I71" i="1" s="1"/>
  <c r="I27" i="1"/>
  <c r="I29" i="1"/>
  <c r="D31" i="11"/>
  <c r="AY50" i="11" l="1"/>
  <c r="AY51" i="11"/>
  <c r="AZ50" i="11"/>
  <c r="AZ51" i="11"/>
  <c r="AV47" i="11"/>
  <c r="AV52" i="11"/>
  <c r="AZ48" i="11"/>
  <c r="AZ52" i="11"/>
  <c r="AZ47" i="11"/>
  <c r="AX50" i="11"/>
  <c r="AX51" i="11"/>
  <c r="I31" i="1"/>
  <c r="I33" i="1"/>
  <c r="AL43" i="11"/>
  <c r="AJ43" i="11"/>
  <c r="AI43" i="11"/>
  <c r="AH43" i="11"/>
  <c r="AG43" i="11"/>
  <c r="AF43" i="11"/>
  <c r="AE43" i="11"/>
  <c r="AC43" i="11"/>
  <c r="AB43" i="11"/>
  <c r="AA43" i="11"/>
  <c r="Z43" i="11"/>
  <c r="Y43" i="11"/>
  <c r="X43" i="11"/>
  <c r="V43" i="11"/>
  <c r="U43" i="11"/>
  <c r="T43" i="11"/>
  <c r="S43" i="11"/>
  <c r="R43" i="11"/>
  <c r="Q43" i="11"/>
  <c r="O43" i="11"/>
  <c r="N43" i="11"/>
  <c r="M43" i="11"/>
  <c r="L43" i="11"/>
  <c r="K43" i="11"/>
  <c r="J43" i="11"/>
  <c r="H43" i="11"/>
  <c r="G43" i="11"/>
  <c r="F43" i="11"/>
  <c r="E43" i="11"/>
  <c r="D43" i="11"/>
  <c r="AM43" i="11"/>
  <c r="BS181" i="11" l="1"/>
  <c r="I40" i="1"/>
  <c r="I36" i="1"/>
  <c r="AS43" i="11"/>
  <c r="AQ43" i="11"/>
  <c r="AP43" i="11"/>
  <c r="AO43" i="11"/>
  <c r="AN43" i="11"/>
  <c r="AE41" i="11"/>
  <c r="AE42" i="11" s="1"/>
  <c r="AE44" i="11" s="1"/>
  <c r="Y41" i="11"/>
  <c r="Y42" i="11" s="1"/>
  <c r="Y44" i="11" s="1"/>
  <c r="F41" i="11"/>
  <c r="F42" i="11" s="1"/>
  <c r="F44" i="11" s="1"/>
  <c r="AM41" i="11"/>
  <c r="AM42" i="11" s="1"/>
  <c r="AM44" i="11" s="1"/>
  <c r="AL41" i="11"/>
  <c r="AL42" i="11" s="1"/>
  <c r="AL44" i="11" s="1"/>
  <c r="AJ41" i="11"/>
  <c r="AJ42" i="11" s="1"/>
  <c r="AJ44" i="11" s="1"/>
  <c r="AI41" i="11"/>
  <c r="AI42" i="11" s="1"/>
  <c r="AI44" i="11" s="1"/>
  <c r="AF41" i="11"/>
  <c r="AF42" i="11" s="1"/>
  <c r="AF44" i="11" s="1"/>
  <c r="Z41" i="11"/>
  <c r="Z42" i="11" s="1"/>
  <c r="Z44" i="11" s="1"/>
  <c r="X41" i="11"/>
  <c r="X42" i="11" s="1"/>
  <c r="X44" i="11" s="1"/>
  <c r="V41" i="11"/>
  <c r="V42" i="11" s="1"/>
  <c r="V44" i="11" s="1"/>
  <c r="U41" i="11"/>
  <c r="U42" i="11" s="1"/>
  <c r="U44" i="11" s="1"/>
  <c r="T41" i="11"/>
  <c r="T42" i="11" s="1"/>
  <c r="T44" i="11" s="1"/>
  <c r="S41" i="11"/>
  <c r="S42" i="11" s="1"/>
  <c r="S44" i="11" s="1"/>
  <c r="R41" i="11"/>
  <c r="R42" i="11" s="1"/>
  <c r="R44" i="11" s="1"/>
  <c r="Q41" i="11"/>
  <c r="Q42" i="11" s="1"/>
  <c r="Q44" i="11" s="1"/>
  <c r="M41" i="11"/>
  <c r="M42" i="11" s="1"/>
  <c r="M44" i="11" s="1"/>
  <c r="L41" i="11"/>
  <c r="L42" i="11" s="1"/>
  <c r="L44" i="11" s="1"/>
  <c r="K41" i="11"/>
  <c r="K42" i="11" s="1"/>
  <c r="K44" i="11" s="1"/>
  <c r="J41" i="11"/>
  <c r="J42" i="11" s="1"/>
  <c r="J44" i="11" s="1"/>
  <c r="H41" i="11"/>
  <c r="H42" i="11" s="1"/>
  <c r="H44" i="11" s="1"/>
  <c r="G41" i="11"/>
  <c r="G42" i="11" s="1"/>
  <c r="G44" i="11" s="1"/>
  <c r="E41" i="11"/>
  <c r="E42" i="11" s="1"/>
  <c r="E44" i="11" s="1"/>
  <c r="D41" i="11"/>
  <c r="D42" i="11" s="1"/>
  <c r="D44" i="11" s="1"/>
  <c r="AS9" i="11"/>
  <c r="AQ9" i="11"/>
  <c r="AP9" i="11"/>
  <c r="AO9" i="11"/>
  <c r="AN9" i="11"/>
  <c r="AM9" i="11"/>
  <c r="AL9" i="11"/>
  <c r="AJ9" i="11"/>
  <c r="AI9" i="11"/>
  <c r="AH9" i="11"/>
  <c r="AG9" i="11"/>
  <c r="AF9" i="11"/>
  <c r="AE9" i="11"/>
  <c r="AC9" i="11"/>
  <c r="AB9" i="11"/>
  <c r="AA9" i="11"/>
  <c r="Z9" i="11"/>
  <c r="Y9" i="11"/>
  <c r="X9" i="11"/>
  <c r="V9" i="11"/>
  <c r="U9" i="11"/>
  <c r="T9" i="11"/>
  <c r="S9" i="11"/>
  <c r="R9" i="11"/>
  <c r="Q9" i="11"/>
  <c r="O9" i="11"/>
  <c r="N9" i="11"/>
  <c r="M9" i="11"/>
  <c r="L9" i="11"/>
  <c r="K9" i="11"/>
  <c r="J9" i="11"/>
  <c r="H9" i="11"/>
  <c r="G9" i="11"/>
  <c r="F9" i="11"/>
  <c r="E9" i="11"/>
  <c r="D9" i="11"/>
  <c r="AH41" i="11"/>
  <c r="AH42" i="11" s="1"/>
  <c r="AH44" i="11" s="1"/>
  <c r="AG41" i="11"/>
  <c r="AG42" i="11" s="1"/>
  <c r="AG44" i="11" s="1"/>
  <c r="AC41" i="11"/>
  <c r="AC42" i="11" s="1"/>
  <c r="AC44" i="11" s="1"/>
  <c r="AB41" i="11"/>
  <c r="AB42" i="11" s="1"/>
  <c r="AB44" i="11" s="1"/>
  <c r="AA41" i="11"/>
  <c r="AA42" i="11" s="1"/>
  <c r="AA44" i="11" s="1"/>
  <c r="O41" i="11"/>
  <c r="O42" i="11" s="1"/>
  <c r="O44" i="11" s="1"/>
  <c r="N41" i="11"/>
  <c r="N42" i="11" s="1"/>
  <c r="N44" i="11" s="1"/>
  <c r="BT181" i="11" l="1"/>
  <c r="BS183" i="11"/>
  <c r="BS17" i="11" s="1"/>
  <c r="BL181" i="11"/>
  <c r="BS182" i="11" s="1"/>
  <c r="D27" i="11"/>
  <c r="D28" i="11" s="1"/>
  <c r="V27" i="11"/>
  <c r="AO27" i="11"/>
  <c r="G27" i="11"/>
  <c r="Z27" i="11"/>
  <c r="AS27" i="11"/>
  <c r="H27" i="11"/>
  <c r="AA27" i="11"/>
  <c r="AP27" i="11"/>
  <c r="J27" i="11"/>
  <c r="AB27" i="11"/>
  <c r="K27" i="11"/>
  <c r="K28" i="11" s="1"/>
  <c r="AC27" i="11"/>
  <c r="L27" i="11"/>
  <c r="AE27" i="11"/>
  <c r="M27" i="11"/>
  <c r="AF27" i="11"/>
  <c r="AF28" i="11" s="1"/>
  <c r="F27" i="11"/>
  <c r="N27" i="11"/>
  <c r="AG27" i="11"/>
  <c r="X27" i="11"/>
  <c r="O27" i="11"/>
  <c r="AH27" i="11"/>
  <c r="Q27" i="11"/>
  <c r="AI27" i="11"/>
  <c r="R27" i="11"/>
  <c r="R28" i="11" s="1"/>
  <c r="AJ27" i="11"/>
  <c r="S27" i="11"/>
  <c r="AL27" i="11"/>
  <c r="AQ27" i="11"/>
  <c r="T27" i="11"/>
  <c r="AM27" i="11"/>
  <c r="AM28" i="11" s="1"/>
  <c r="E27" i="11"/>
  <c r="E28" i="11" s="1"/>
  <c r="Y27" i="11"/>
  <c r="Y28" i="11" s="1"/>
  <c r="U27" i="11"/>
  <c r="AN27" i="11"/>
  <c r="AH191" i="11"/>
  <c r="Q59" i="11"/>
  <c r="R59" i="11"/>
  <c r="AM59" i="11"/>
  <c r="AN191" i="11"/>
  <c r="AG206" i="11"/>
  <c r="G206" i="11"/>
  <c r="Z59" i="11"/>
  <c r="AS191" i="11"/>
  <c r="S59" i="11"/>
  <c r="AP191" i="11"/>
  <c r="AQ191" i="11"/>
  <c r="H59" i="11"/>
  <c r="AA206" i="11"/>
  <c r="D186" i="11"/>
  <c r="X206" i="11"/>
  <c r="Y206" i="11"/>
  <c r="J59" i="11"/>
  <c r="AB186" i="11"/>
  <c r="AL59" i="11"/>
  <c r="T59" i="11"/>
  <c r="F191" i="11"/>
  <c r="K159" i="11"/>
  <c r="AC206" i="11"/>
  <c r="U59" i="11"/>
  <c r="AO191" i="11"/>
  <c r="AE186" i="11"/>
  <c r="V59" i="11"/>
  <c r="E59" i="11"/>
  <c r="AF186" i="11"/>
  <c r="AO59" i="11"/>
  <c r="AQ59" i="11"/>
  <c r="E186" i="11"/>
  <c r="F186" i="11"/>
  <c r="D59" i="11"/>
  <c r="F59" i="11"/>
  <c r="AN59" i="11"/>
  <c r="G186" i="11"/>
  <c r="Z159" i="11"/>
  <c r="AS59" i="11"/>
  <c r="G159" i="11"/>
  <c r="Z206" i="11"/>
  <c r="H206" i="11"/>
  <c r="G191" i="11"/>
  <c r="AA191" i="11"/>
  <c r="Z186" i="11"/>
  <c r="H191" i="11"/>
  <c r="G59" i="11"/>
  <c r="Z191" i="11"/>
  <c r="H159" i="11"/>
  <c r="H186" i="11"/>
  <c r="AA186" i="11"/>
  <c r="AJ191" i="11"/>
  <c r="AB59" i="11"/>
  <c r="AE159" i="11"/>
  <c r="AB191" i="11"/>
  <c r="AF191" i="11"/>
  <c r="AL191" i="11"/>
  <c r="R186" i="11"/>
  <c r="AM191" i="11"/>
  <c r="AF159" i="11"/>
  <c r="AM186" i="11"/>
  <c r="AC59" i="11"/>
  <c r="E159" i="11"/>
  <c r="AE206" i="11"/>
  <c r="AC191" i="11"/>
  <c r="K59" i="11"/>
  <c r="AP59" i="11"/>
  <c r="X59" i="11"/>
  <c r="AS186" i="11"/>
  <c r="AS159" i="11"/>
  <c r="Y59" i="11"/>
  <c r="AQ159" i="11"/>
  <c r="AS206" i="11"/>
  <c r="AC159" i="11"/>
  <c r="AC186" i="11"/>
  <c r="AA59" i="11"/>
  <c r="O191" i="11"/>
  <c r="O159" i="11"/>
  <c r="O59" i="11"/>
  <c r="AI59" i="11"/>
  <c r="J159" i="11"/>
  <c r="J186" i="11"/>
  <c r="J191" i="11"/>
  <c r="AB159" i="11"/>
  <c r="AH159" i="11"/>
  <c r="AH59" i="11"/>
  <c r="L59" i="11"/>
  <c r="L159" i="11"/>
  <c r="L186" i="11"/>
  <c r="L206" i="11"/>
  <c r="AE59" i="11"/>
  <c r="M206" i="11"/>
  <c r="M186" i="11"/>
  <c r="M59" i="11"/>
  <c r="M191" i="11"/>
  <c r="M159" i="11"/>
  <c r="AF206" i="11"/>
  <c r="AF59" i="11"/>
  <c r="N186" i="11"/>
  <c r="N206" i="11"/>
  <c r="N59" i="11"/>
  <c r="AG186" i="11"/>
  <c r="AG59" i="11"/>
  <c r="AJ186" i="11"/>
  <c r="K191" i="11"/>
  <c r="K186" i="11"/>
  <c r="K206" i="11"/>
  <c r="AJ59" i="11"/>
  <c r="AA159" i="11"/>
  <c r="Q186" i="11"/>
  <c r="Q191" i="11"/>
  <c r="Q206" i="11"/>
  <c r="Q159" i="11"/>
  <c r="AI186" i="11"/>
  <c r="AI191" i="11"/>
  <c r="AI159" i="11"/>
  <c r="AI206" i="11"/>
  <c r="R206" i="11"/>
  <c r="R159" i="11"/>
  <c r="R191" i="11"/>
  <c r="AJ159" i="11"/>
  <c r="AJ206" i="11"/>
  <c r="S186" i="11"/>
  <c r="S206" i="11"/>
  <c r="S159" i="11"/>
  <c r="S191" i="11"/>
  <c r="AL186" i="11"/>
  <c r="AL206" i="11"/>
  <c r="T206" i="11"/>
  <c r="T159" i="11"/>
  <c r="T186" i="11"/>
  <c r="T191" i="11"/>
  <c r="AM159" i="11"/>
  <c r="AM206" i="11"/>
  <c r="U206" i="11"/>
  <c r="U159" i="11"/>
  <c r="U186" i="11"/>
  <c r="U191" i="11"/>
  <c r="AN186" i="11"/>
  <c r="AN159" i="11"/>
  <c r="AN206" i="11"/>
  <c r="AL159" i="11"/>
  <c r="D191" i="11"/>
  <c r="D206" i="11"/>
  <c r="V206" i="11"/>
  <c r="V159" i="11"/>
  <c r="V186" i="11"/>
  <c r="V191" i="11"/>
  <c r="AO159" i="11"/>
  <c r="AO206" i="11"/>
  <c r="AO186" i="11"/>
  <c r="D159" i="11"/>
  <c r="E191" i="11"/>
  <c r="E206" i="11"/>
  <c r="X186" i="11"/>
  <c r="X191" i="11"/>
  <c r="AP159" i="11"/>
  <c r="AP206" i="11"/>
  <c r="AP186" i="11"/>
  <c r="F206" i="11"/>
  <c r="F159" i="11"/>
  <c r="Y186" i="11"/>
  <c r="Y191" i="11"/>
  <c r="AQ206" i="11"/>
  <c r="AQ186" i="11"/>
  <c r="X159" i="11"/>
  <c r="Y159" i="11"/>
  <c r="N191" i="11"/>
  <c r="N159" i="11"/>
  <c r="AG191" i="11"/>
  <c r="AG159" i="11"/>
  <c r="O186" i="11"/>
  <c r="O206" i="11"/>
  <c r="AH186" i="11"/>
  <c r="AH206" i="11"/>
  <c r="J206" i="11"/>
  <c r="AB206" i="11"/>
  <c r="L191" i="11"/>
  <c r="AE191" i="11"/>
  <c r="AL28" i="11" l="1"/>
  <c r="I28" i="11"/>
  <c r="H28" i="11"/>
  <c r="G28" i="11"/>
  <c r="F28" i="11"/>
  <c r="AS28" i="11"/>
  <c r="AU28" i="11"/>
  <c r="AV28" i="11"/>
  <c r="AY28" i="11"/>
  <c r="AW28" i="11"/>
  <c r="AX28" i="11"/>
  <c r="U28" i="11"/>
  <c r="T28" i="11"/>
  <c r="Z28" i="11"/>
  <c r="M28" i="11"/>
  <c r="N28" i="11"/>
  <c r="AQ28" i="11"/>
  <c r="AR28" i="11"/>
  <c r="AE28" i="11"/>
  <c r="L28" i="11"/>
  <c r="S28" i="11"/>
  <c r="AD28" i="11"/>
  <c r="AC28" i="11"/>
  <c r="AP28" i="11"/>
  <c r="AO28" i="11"/>
  <c r="AK28" i="11"/>
  <c r="AJ28" i="11"/>
  <c r="W28" i="11"/>
  <c r="V28" i="11"/>
  <c r="Q28" i="11"/>
  <c r="J28" i="11"/>
  <c r="AI28" i="11"/>
  <c r="AH28" i="11"/>
  <c r="AN28" i="11"/>
  <c r="P28" i="11"/>
  <c r="O28" i="11"/>
  <c r="X28" i="11"/>
  <c r="AA28" i="11"/>
  <c r="AB28" i="11"/>
  <c r="BS19" i="11"/>
  <c r="AG28" i="11"/>
  <c r="BU183" i="11"/>
  <c r="BU17" i="11" s="1"/>
  <c r="G153" i="11"/>
  <c r="H153" i="11"/>
  <c r="BM181" i="11"/>
  <c r="BN183" i="11" s="1"/>
  <c r="BN17" i="11" s="1"/>
  <c r="E153" i="11"/>
  <c r="F153" i="11"/>
  <c r="BN19" i="11" l="1"/>
  <c r="BU19" i="11"/>
  <c r="BT182" i="11"/>
  <c r="BM183" i="11"/>
  <c r="BM17" i="11" s="1"/>
  <c r="BM19" i="11" s="1"/>
  <c r="BL182" i="11" l="1"/>
  <c r="E50" i="11"/>
  <c r="J153" i="11"/>
  <c r="E51" i="11" l="1"/>
  <c r="BK181" i="11"/>
  <c r="BR182" i="11" s="1"/>
  <c r="BM182" i="11" l="1"/>
  <c r="BK183" i="11"/>
  <c r="BK17" i="11" s="1"/>
  <c r="BK19" i="11" s="1"/>
  <c r="BL183" i="11"/>
  <c r="BL17" i="11" s="1"/>
  <c r="BK182" i="11"/>
  <c r="G50" i="11"/>
  <c r="G51" i="11"/>
  <c r="I50" i="11"/>
  <c r="I51" i="11"/>
  <c r="F50" i="11"/>
  <c r="F51" i="11"/>
  <c r="H50" i="11"/>
  <c r="H51" i="11"/>
  <c r="P56" i="11"/>
  <c r="P49" i="11"/>
  <c r="BL18" i="11" l="1"/>
  <c r="BM18" i="11"/>
  <c r="BL19" i="11"/>
  <c r="BN18" i="11"/>
  <c r="J50" i="11"/>
  <c r="J51" i="11"/>
  <c r="P52" i="11"/>
  <c r="P47" i="11"/>
  <c r="E81" i="1"/>
  <c r="F81" i="1"/>
  <c r="G81" i="1"/>
  <c r="H81" i="1"/>
  <c r="J81" i="1"/>
  <c r="K81" i="1"/>
  <c r="L81" i="1"/>
  <c r="M81" i="1"/>
  <c r="N81" i="1"/>
  <c r="O81" i="1"/>
  <c r="Q81" i="1"/>
  <c r="R81" i="1"/>
  <c r="S81" i="1"/>
  <c r="T81" i="1"/>
  <c r="U81" i="1"/>
  <c r="V81" i="1"/>
  <c r="X81" i="1"/>
  <c r="Y81" i="1"/>
  <c r="Z81" i="1"/>
  <c r="AA81" i="1"/>
  <c r="AB81" i="1"/>
  <c r="AC81" i="1"/>
  <c r="AE81" i="1"/>
  <c r="AF81" i="1"/>
  <c r="AG81" i="1"/>
  <c r="AH81" i="1"/>
  <c r="AI81" i="1"/>
  <c r="AJ81" i="1"/>
  <c r="AL81" i="1"/>
  <c r="AM81" i="1"/>
  <c r="AN81" i="1"/>
  <c r="AO81" i="1"/>
  <c r="AP81" i="1"/>
  <c r="AQ81" i="1"/>
  <c r="AS81" i="1"/>
  <c r="AT81" i="1"/>
  <c r="AU81" i="1"/>
  <c r="AV81" i="1"/>
  <c r="AW81" i="1"/>
  <c r="AX81" i="1"/>
  <c r="BA81" i="1"/>
  <c r="D81" i="1"/>
  <c r="E101" i="1"/>
  <c r="F101" i="1"/>
  <c r="G101" i="1"/>
  <c r="H101" i="1"/>
  <c r="J101" i="1"/>
  <c r="K101" i="1"/>
  <c r="L101" i="1"/>
  <c r="M101" i="1"/>
  <c r="N101" i="1"/>
  <c r="O101" i="1"/>
  <c r="Q101" i="1"/>
  <c r="R101" i="1"/>
  <c r="S101" i="1"/>
  <c r="T101" i="1"/>
  <c r="U101" i="1"/>
  <c r="V101" i="1"/>
  <c r="X101" i="1"/>
  <c r="Y101" i="1"/>
  <c r="Z101" i="1"/>
  <c r="AA101" i="1"/>
  <c r="AB101" i="1"/>
  <c r="AC101" i="1"/>
  <c r="AE101" i="1"/>
  <c r="AF101" i="1"/>
  <c r="AG101" i="1"/>
  <c r="AH101" i="1"/>
  <c r="AI101" i="1"/>
  <c r="AJ101" i="1"/>
  <c r="AL101" i="1"/>
  <c r="AM101" i="1"/>
  <c r="AN101" i="1"/>
  <c r="AO101" i="1"/>
  <c r="AP101" i="1"/>
  <c r="AQ101" i="1"/>
  <c r="AS101" i="1"/>
  <c r="AT101" i="1"/>
  <c r="AU101" i="1"/>
  <c r="AV101" i="1"/>
  <c r="AW101" i="1"/>
  <c r="AX101" i="1"/>
  <c r="BA101" i="1"/>
  <c r="D101" i="1"/>
  <c r="BM20" i="11" l="1"/>
  <c r="BL20" i="11"/>
  <c r="BN20" i="11"/>
  <c r="AA153" i="11" l="1"/>
  <c r="T153" i="11"/>
  <c r="K19" i="2"/>
  <c r="D19" i="2"/>
  <c r="K20" i="2" l="1"/>
  <c r="K52" i="2"/>
  <c r="D24" i="2"/>
  <c r="D37" i="2" s="1"/>
  <c r="D52" i="2"/>
  <c r="K24" i="2"/>
  <c r="K37" i="2" s="1"/>
  <c r="AT24" i="2"/>
  <c r="AT37" i="2" s="1"/>
  <c r="BG6" i="1"/>
  <c r="AZ24" i="2"/>
  <c r="AZ37" i="2" s="1"/>
  <c r="AV6" i="1"/>
  <c r="AB153" i="11"/>
  <c r="AI153" i="11"/>
  <c r="N153" i="11"/>
  <c r="V153" i="11"/>
  <c r="AC153" i="11"/>
  <c r="Q153" i="11"/>
  <c r="X153" i="11"/>
  <c r="M153" i="11"/>
  <c r="AH153" i="11"/>
  <c r="Z5" i="1"/>
  <c r="BH6" i="1"/>
  <c r="BA24" i="2"/>
  <c r="BA37" i="2" s="1"/>
  <c r="BB6" i="1"/>
  <c r="AU24" i="2"/>
  <c r="AU37" i="2" s="1"/>
  <c r="AZ64" i="3"/>
  <c r="AZ65" i="3" s="1"/>
  <c r="O6" i="1"/>
  <c r="AX6" i="1"/>
  <c r="M6" i="1"/>
  <c r="Q6" i="1"/>
  <c r="AZ6" i="1"/>
  <c r="N6" i="1"/>
  <c r="AW6" i="1"/>
  <c r="AA6" i="1"/>
  <c r="V6" i="1"/>
  <c r="AB6" i="1"/>
  <c r="Z6" i="1"/>
  <c r="K6" i="1"/>
  <c r="L6" i="1"/>
  <c r="X6" i="1"/>
  <c r="AC6" i="1"/>
  <c r="BA6" i="1"/>
  <c r="AE6" i="1"/>
  <c r="S6" i="1"/>
  <c r="AU6" i="1"/>
  <c r="T6" i="1"/>
  <c r="U6" i="1"/>
  <c r="R19" i="2"/>
  <c r="Y19" i="2"/>
  <c r="R20" i="2" l="1"/>
  <c r="R52" i="2"/>
  <c r="Y20" i="2"/>
  <c r="Y52" i="2"/>
  <c r="AF20" i="2"/>
  <c r="R24" i="2"/>
  <c r="R37" i="2" s="1"/>
  <c r="Y24" i="2"/>
  <c r="Y37" i="2" s="1"/>
  <c r="U153" i="11"/>
  <c r="AZ29" i="2"/>
  <c r="BC6" i="1"/>
  <c r="AV24" i="2"/>
  <c r="AV37" i="2" s="1"/>
  <c r="O153" i="11"/>
  <c r="Y6" i="1"/>
  <c r="R6" i="1"/>
  <c r="AM19" i="2"/>
  <c r="BA98" i="1"/>
  <c r="AX98" i="1"/>
  <c r="AW98" i="1"/>
  <c r="AV98" i="1"/>
  <c r="AU98" i="1"/>
  <c r="AT98" i="1"/>
  <c r="AS98" i="1"/>
  <c r="AQ98" i="1"/>
  <c r="AP98" i="1"/>
  <c r="AO98" i="1"/>
  <c r="AN98" i="1"/>
  <c r="AL98" i="1"/>
  <c r="AJ98" i="1"/>
  <c r="AI98" i="1"/>
  <c r="AH98" i="1"/>
  <c r="AG98" i="1"/>
  <c r="AF98" i="1"/>
  <c r="AE98" i="1"/>
  <c r="AC98" i="1"/>
  <c r="AB98" i="1"/>
  <c r="AA98" i="1"/>
  <c r="Z98" i="1"/>
  <c r="Y98" i="1"/>
  <c r="X98" i="1"/>
  <c r="V98" i="1"/>
  <c r="U98" i="1"/>
  <c r="T98" i="1"/>
  <c r="S98" i="1"/>
  <c r="R98" i="1"/>
  <c r="Q98" i="1"/>
  <c r="O98" i="1"/>
  <c r="N98" i="1"/>
  <c r="M98" i="1"/>
  <c r="L98" i="1"/>
  <c r="K98" i="1"/>
  <c r="J98" i="1"/>
  <c r="H98" i="1"/>
  <c r="G98" i="1"/>
  <c r="F98" i="1"/>
  <c r="E98" i="1"/>
  <c r="D98" i="1"/>
  <c r="AM98" i="1"/>
  <c r="D80" i="1"/>
  <c r="E15" i="1"/>
  <c r="F15" i="1"/>
  <c r="G15" i="1"/>
  <c r="H15" i="1"/>
  <c r="J15" i="1"/>
  <c r="K15" i="1"/>
  <c r="L15" i="1"/>
  <c r="M15" i="1"/>
  <c r="N15" i="1"/>
  <c r="O15" i="1"/>
  <c r="Q15" i="1"/>
  <c r="R15" i="1"/>
  <c r="S15" i="1"/>
  <c r="T15" i="1"/>
  <c r="U15" i="1"/>
  <c r="V15" i="1"/>
  <c r="X15" i="1"/>
  <c r="Y15" i="1"/>
  <c r="Z15" i="1"/>
  <c r="AA15" i="1"/>
  <c r="AB15" i="1"/>
  <c r="AC15" i="1"/>
  <c r="AG15" i="1"/>
  <c r="AH15" i="1"/>
  <c r="AI15" i="1"/>
  <c r="AN15" i="1"/>
  <c r="AO15" i="1"/>
  <c r="AP15" i="1"/>
  <c r="AQ15" i="1"/>
  <c r="AS15" i="1"/>
  <c r="AT15" i="1"/>
  <c r="AU15" i="1"/>
  <c r="AV15" i="1"/>
  <c r="AW15" i="1"/>
  <c r="AX15" i="1"/>
  <c r="AZ15" i="1"/>
  <c r="BA15" i="1"/>
  <c r="D15" i="1"/>
  <c r="AM20" i="2" l="1"/>
  <c r="AT20" i="2"/>
  <c r="AM52" i="2"/>
  <c r="AZ47" i="2"/>
  <c r="AZ30" i="2"/>
  <c r="AM24" i="2"/>
  <c r="AM37" i="2" s="1"/>
  <c r="AV29" i="2"/>
  <c r="AN6" i="1"/>
  <c r="AR56" i="11"/>
  <c r="AR49" i="11"/>
  <c r="AD56" i="11"/>
  <c r="AD49" i="11"/>
  <c r="W56" i="11"/>
  <c r="W49" i="11"/>
  <c r="AM5" i="1"/>
  <c r="AG5" i="1"/>
  <c r="AT6" i="1"/>
  <c r="AI6" i="1"/>
  <c r="AP6" i="1"/>
  <c r="AG6" i="1"/>
  <c r="AH6" i="1"/>
  <c r="AO6" i="1"/>
  <c r="AL6" i="1"/>
  <c r="AS6" i="1"/>
  <c r="AJ6" i="1"/>
  <c r="AQ6" i="1"/>
  <c r="D80" i="3"/>
  <c r="K80" i="3"/>
  <c r="R80" i="3"/>
  <c r="Y80" i="3"/>
  <c r="AF80" i="3"/>
  <c r="AG80" i="3"/>
  <c r="AI80" i="3"/>
  <c r="AJ80" i="3"/>
  <c r="AM80" i="3"/>
  <c r="AT80" i="3"/>
  <c r="AT82" i="3" s="1"/>
  <c r="BA80" i="3"/>
  <c r="AV47" i="2" l="1"/>
  <c r="AV30" i="2"/>
  <c r="AZ31" i="2"/>
  <c r="BG31" i="2"/>
  <c r="AZ95" i="4"/>
  <c r="AZ97" i="4" s="1"/>
  <c r="AZ100" i="4" s="1"/>
  <c r="AZ104" i="4" s="1"/>
  <c r="AZ48" i="2"/>
  <c r="AZ49" i="2"/>
  <c r="AV95" i="4"/>
  <c r="AV97" i="4" s="1"/>
  <c r="AV100" i="4" s="1"/>
  <c r="AV104" i="4" s="1"/>
  <c r="T50" i="11"/>
  <c r="AZ79" i="3"/>
  <c r="AZ153" i="11"/>
  <c r="AZ55" i="2"/>
  <c r="AJ82" i="3"/>
  <c r="AL82" i="3"/>
  <c r="AG82" i="3"/>
  <c r="AI82" i="3"/>
  <c r="AH82" i="3"/>
  <c r="AN82" i="3"/>
  <c r="AP82" i="3"/>
  <c r="AO82" i="3"/>
  <c r="L50" i="11"/>
  <c r="L51" i="11"/>
  <c r="AV50" i="11"/>
  <c r="AV51" i="11"/>
  <c r="AW50" i="11"/>
  <c r="AW51" i="11"/>
  <c r="AD47" i="11"/>
  <c r="AD52" i="11"/>
  <c r="W47" i="11"/>
  <c r="W52" i="11"/>
  <c r="AR52" i="11"/>
  <c r="AR47" i="11"/>
  <c r="BA82" i="3"/>
  <c r="BC82" i="3"/>
  <c r="BC85" i="3" s="1"/>
  <c r="AM82" i="3"/>
  <c r="Y82" i="3"/>
  <c r="R82" i="3"/>
  <c r="AV85" i="3"/>
  <c r="K82" i="3"/>
  <c r="D82" i="3"/>
  <c r="AF82" i="3"/>
  <c r="BF106" i="4" l="1"/>
  <c r="BM107" i="4" s="1"/>
  <c r="BG105" i="4"/>
  <c r="AZ105" i="4"/>
  <c r="BD106" i="4"/>
  <c r="BK107" i="4" s="1"/>
  <c r="O50" i="11"/>
  <c r="AZ56" i="2"/>
  <c r="AZ59" i="2"/>
  <c r="AV31" i="2"/>
  <c r="BC31" i="2"/>
  <c r="AV48" i="2"/>
  <c r="AV49" i="2"/>
  <c r="BC49" i="2"/>
  <c r="Q50" i="11"/>
  <c r="T51" i="11"/>
  <c r="AV105" i="4"/>
  <c r="BC105" i="4"/>
  <c r="BB106" i="4"/>
  <c r="BI107" i="4" s="1"/>
  <c r="AV79" i="3"/>
  <c r="BB81" i="3" s="1"/>
  <c r="AV153" i="11"/>
  <c r="BF81" i="3"/>
  <c r="BD81" i="3"/>
  <c r="BE81" i="3"/>
  <c r="AZ62" i="2"/>
  <c r="AV55" i="2"/>
  <c r="AB50" i="11"/>
  <c r="AA50" i="11"/>
  <c r="AA51" i="11"/>
  <c r="P50" i="11"/>
  <c r="P51" i="11"/>
  <c r="V50" i="11"/>
  <c r="V51" i="11"/>
  <c r="S50" i="11"/>
  <c r="S51" i="11"/>
  <c r="X50" i="11"/>
  <c r="X51" i="11"/>
  <c r="W50" i="11"/>
  <c r="W51" i="11"/>
  <c r="N50" i="11"/>
  <c r="N51" i="11"/>
  <c r="U50" i="11"/>
  <c r="U51" i="11"/>
  <c r="M50" i="11"/>
  <c r="M51" i="11"/>
  <c r="AU50" i="11"/>
  <c r="AU51" i="11"/>
  <c r="BC86" i="3"/>
  <c r="AV86" i="3"/>
  <c r="BA66" i="4"/>
  <c r="AT64" i="4"/>
  <c r="AT66" i="4" s="1"/>
  <c r="AT45" i="4"/>
  <c r="BA45" i="4"/>
  <c r="O51" i="11" l="1"/>
  <c r="Q51" i="11"/>
  <c r="AV56" i="2"/>
  <c r="AV59" i="2"/>
  <c r="BC56" i="2"/>
  <c r="BH69" i="4"/>
  <c r="BL68" i="4"/>
  <c r="BJ68" i="4"/>
  <c r="BL47" i="4"/>
  <c r="BJ47" i="4"/>
  <c r="AB51" i="11"/>
  <c r="BE89" i="3"/>
  <c r="BE135" i="1" s="1"/>
  <c r="BE88" i="3"/>
  <c r="BE134" i="1" s="1"/>
  <c r="BE90" i="3"/>
  <c r="BE136" i="1" s="1"/>
  <c r="BE91" i="3"/>
  <c r="BE137" i="1" s="1"/>
  <c r="BE92" i="3"/>
  <c r="BE138" i="1" s="1"/>
  <c r="BD89" i="3"/>
  <c r="BD135" i="1" s="1"/>
  <c r="BD88" i="3"/>
  <c r="BD134" i="1" s="1"/>
  <c r="BD90" i="3"/>
  <c r="BD136" i="1" s="1"/>
  <c r="BD91" i="3"/>
  <c r="BD137" i="1" s="1"/>
  <c r="BD92" i="3"/>
  <c r="BD138" i="1" s="1"/>
  <c r="BB89" i="3"/>
  <c r="BB135" i="1" s="1"/>
  <c r="BB88" i="3"/>
  <c r="BB134" i="1" s="1"/>
  <c r="BB92" i="3"/>
  <c r="BB138" i="1" s="1"/>
  <c r="BB90" i="3"/>
  <c r="BB136" i="1" s="1"/>
  <c r="BB91" i="3"/>
  <c r="BB137" i="1" s="1"/>
  <c r="BF92" i="3"/>
  <c r="BF138" i="1" s="1"/>
  <c r="BF88" i="3"/>
  <c r="BF134" i="1" s="1"/>
  <c r="BF89" i="3"/>
  <c r="BF135" i="1" s="1"/>
  <c r="BF90" i="3"/>
  <c r="BF136" i="1" s="1"/>
  <c r="BF91" i="3"/>
  <c r="BF137" i="1" s="1"/>
  <c r="AV62" i="2"/>
  <c r="AT48" i="4"/>
  <c r="AT46" i="4"/>
  <c r="BA46" i="4"/>
  <c r="BA48" i="4"/>
  <c r="BH48" i="4"/>
  <c r="AT67" i="4"/>
  <c r="AT69" i="4"/>
  <c r="BA69" i="4"/>
  <c r="BA67" i="4"/>
  <c r="AC50" i="11"/>
  <c r="AC51" i="11"/>
  <c r="AD50" i="11"/>
  <c r="AD51" i="11"/>
  <c r="Z50" i="11"/>
  <c r="Z51" i="11"/>
  <c r="AF6" i="1"/>
  <c r="AM6" i="1"/>
  <c r="BC68" i="4" l="1"/>
  <c r="BE68" i="4"/>
  <c r="AX68" i="4"/>
  <c r="AV68" i="4"/>
  <c r="BC47" i="4"/>
  <c r="AV47" i="4"/>
  <c r="BE47" i="4"/>
  <c r="AX47" i="4"/>
  <c r="AT68" i="4"/>
  <c r="BA47" i="4"/>
  <c r="BH47" i="4"/>
  <c r="AT47" i="4"/>
  <c r="BA68" i="4"/>
  <c r="BH68" i="4"/>
  <c r="BA30" i="3"/>
  <c r="BA32" i="3" s="1"/>
  <c r="BA119" i="1" l="1"/>
  <c r="AT119" i="1"/>
  <c r="AM119" i="1"/>
  <c r="AF119" i="1"/>
  <c r="Y119" i="1"/>
  <c r="R119" i="1"/>
  <c r="K119" i="1"/>
  <c r="D123" i="1"/>
  <c r="BA99" i="1"/>
  <c r="AX99" i="1"/>
  <c r="AW99" i="1"/>
  <c r="AV99" i="1"/>
  <c r="AU99" i="1"/>
  <c r="AT99" i="1"/>
  <c r="AS99" i="1"/>
  <c r="AQ99" i="1"/>
  <c r="AP99" i="1"/>
  <c r="AO99" i="1"/>
  <c r="AN99" i="1"/>
  <c r="AM99" i="1"/>
  <c r="AL99" i="1"/>
  <c r="AJ99" i="1"/>
  <c r="AI99" i="1"/>
  <c r="AH99" i="1"/>
  <c r="AG99" i="1"/>
  <c r="AF99" i="1"/>
  <c r="AE99" i="1"/>
  <c r="AC99" i="1"/>
  <c r="AB99" i="1"/>
  <c r="AA99" i="1"/>
  <c r="Z99" i="1"/>
  <c r="Y99" i="1"/>
  <c r="X99" i="1"/>
  <c r="V99" i="1"/>
  <c r="U99" i="1"/>
  <c r="T99" i="1"/>
  <c r="S99" i="1"/>
  <c r="R99" i="1"/>
  <c r="Q99" i="1"/>
  <c r="O99" i="1"/>
  <c r="N99" i="1"/>
  <c r="M99" i="1"/>
  <c r="L99" i="1"/>
  <c r="K99" i="1"/>
  <c r="J99" i="1"/>
  <c r="H99" i="1"/>
  <c r="G99" i="1"/>
  <c r="F99" i="1"/>
  <c r="E99" i="1"/>
  <c r="D99" i="1"/>
  <c r="BA88" i="1"/>
  <c r="AX88" i="1"/>
  <c r="AW88" i="1"/>
  <c r="AV88" i="1"/>
  <c r="AU88" i="1"/>
  <c r="AT88" i="1"/>
  <c r="AS88" i="1"/>
  <c r="AQ88" i="1"/>
  <c r="AP88" i="1"/>
  <c r="AO88" i="1"/>
  <c r="AN88" i="1"/>
  <c r="AM88" i="1"/>
  <c r="AL88" i="1"/>
  <c r="AJ88" i="1"/>
  <c r="AI88" i="1"/>
  <c r="AH88" i="1"/>
  <c r="AG88" i="1"/>
  <c r="AF88" i="1"/>
  <c r="AE88" i="1"/>
  <c r="AC88" i="1"/>
  <c r="AB88" i="1"/>
  <c r="AA88" i="1"/>
  <c r="Z88" i="1"/>
  <c r="Y88" i="1"/>
  <c r="X88" i="1"/>
  <c r="V88" i="1"/>
  <c r="U88" i="1"/>
  <c r="T88" i="1"/>
  <c r="S88" i="1"/>
  <c r="R88" i="1"/>
  <c r="Q88" i="1"/>
  <c r="O88" i="1"/>
  <c r="N88" i="1"/>
  <c r="M88" i="1"/>
  <c r="L88" i="1"/>
  <c r="K88" i="1"/>
  <c r="J88" i="1"/>
  <c r="H88" i="1"/>
  <c r="G88" i="1"/>
  <c r="F88" i="1"/>
  <c r="E88" i="1"/>
  <c r="D88" i="1"/>
  <c r="AT32" i="3" l="1"/>
  <c r="BA60" i="1" l="1"/>
  <c r="AZ60" i="1"/>
  <c r="AX60" i="1"/>
  <c r="AW60" i="1"/>
  <c r="AV60" i="1"/>
  <c r="AU60" i="1"/>
  <c r="AT60" i="1"/>
  <c r="AS60" i="1"/>
  <c r="AQ60" i="1"/>
  <c r="AP60" i="1"/>
  <c r="AO60" i="1"/>
  <c r="AN60" i="1"/>
  <c r="AM60" i="1"/>
  <c r="AF60" i="1"/>
  <c r="AE60" i="1"/>
  <c r="AC60" i="1"/>
  <c r="AB60" i="1"/>
  <c r="AA60" i="1"/>
  <c r="Z60" i="1"/>
  <c r="Y60" i="1"/>
  <c r="X60" i="1"/>
  <c r="V60" i="1"/>
  <c r="U60" i="1"/>
  <c r="T60" i="1"/>
  <c r="S60" i="1"/>
  <c r="R60" i="1"/>
  <c r="Q60" i="1"/>
  <c r="O60" i="1"/>
  <c r="N60" i="1"/>
  <c r="M60" i="1"/>
  <c r="L60" i="1"/>
  <c r="K60" i="1"/>
  <c r="J60" i="1"/>
  <c r="H60" i="1"/>
  <c r="G60" i="1"/>
  <c r="F60" i="1"/>
  <c r="E60" i="1"/>
  <c r="D60" i="1"/>
  <c r="BA68" i="1"/>
  <c r="AZ68" i="1"/>
  <c r="AX68" i="1"/>
  <c r="AW68" i="1"/>
  <c r="AV68" i="1"/>
  <c r="AU68" i="1"/>
  <c r="AT68" i="1"/>
  <c r="AS68" i="1"/>
  <c r="AQ68" i="1"/>
  <c r="AP68" i="1"/>
  <c r="AO68" i="1"/>
  <c r="AN68" i="1"/>
  <c r="AM68" i="1"/>
  <c r="AF68" i="1"/>
  <c r="AE68" i="1"/>
  <c r="AC68" i="1"/>
  <c r="AB68" i="1"/>
  <c r="AA68" i="1"/>
  <c r="Z68" i="1"/>
  <c r="Y68" i="1"/>
  <c r="X68" i="1"/>
  <c r="V68" i="1"/>
  <c r="U68" i="1"/>
  <c r="T68" i="1"/>
  <c r="S68" i="1"/>
  <c r="R68" i="1"/>
  <c r="Q68" i="1"/>
  <c r="O68" i="1"/>
  <c r="N68" i="1"/>
  <c r="M68" i="1"/>
  <c r="L68" i="1"/>
  <c r="K68" i="1"/>
  <c r="J68" i="1"/>
  <c r="H68" i="1"/>
  <c r="G68" i="1"/>
  <c r="F68" i="1"/>
  <c r="E68" i="1"/>
  <c r="D68" i="1"/>
  <c r="BA39" i="1" l="1"/>
  <c r="AZ39" i="1"/>
  <c r="AX39" i="1"/>
  <c r="AW39" i="1"/>
  <c r="AV39" i="1"/>
  <c r="AU39" i="1"/>
  <c r="AT39" i="1"/>
  <c r="AS39" i="1"/>
  <c r="AQ39" i="1"/>
  <c r="AP39" i="1"/>
  <c r="AO39" i="1"/>
  <c r="AN39" i="1"/>
  <c r="AL39" i="1"/>
  <c r="AJ39" i="1"/>
  <c r="AI39" i="1"/>
  <c r="AH39" i="1"/>
  <c r="AG39" i="1"/>
  <c r="AF39" i="1"/>
  <c r="AE39" i="1"/>
  <c r="AC39" i="1"/>
  <c r="AB39" i="1"/>
  <c r="AA39" i="1"/>
  <c r="Z39" i="1"/>
  <c r="Y39" i="1"/>
  <c r="X39" i="1"/>
  <c r="V39" i="1"/>
  <c r="U39" i="1"/>
  <c r="T39" i="1"/>
  <c r="S39" i="1"/>
  <c r="R39" i="1"/>
  <c r="Q39" i="1"/>
  <c r="O39" i="1"/>
  <c r="N39" i="1"/>
  <c r="M39" i="1"/>
  <c r="L39" i="1"/>
  <c r="K39" i="1"/>
  <c r="J39" i="1"/>
  <c r="H39" i="1"/>
  <c r="G39" i="1"/>
  <c r="F39" i="1"/>
  <c r="E39" i="1"/>
  <c r="D39" i="1"/>
  <c r="BA38" i="1"/>
  <c r="AZ38" i="1"/>
  <c r="AX38" i="1"/>
  <c r="AW38" i="1"/>
  <c r="AV38" i="1"/>
  <c r="AU38" i="1"/>
  <c r="AT38" i="1"/>
  <c r="AS38" i="1"/>
  <c r="AQ38" i="1"/>
  <c r="AP38" i="1"/>
  <c r="AO38" i="1"/>
  <c r="AN38" i="1"/>
  <c r="AL38" i="1"/>
  <c r="AJ38" i="1"/>
  <c r="AI38" i="1"/>
  <c r="AH38" i="1"/>
  <c r="AG38" i="1"/>
  <c r="AF38" i="1"/>
  <c r="AE38" i="1"/>
  <c r="AC38" i="1"/>
  <c r="AB38" i="1"/>
  <c r="AA38" i="1"/>
  <c r="Z38" i="1"/>
  <c r="Y38" i="1"/>
  <c r="X38" i="1"/>
  <c r="V38" i="1"/>
  <c r="U38" i="1"/>
  <c r="T38" i="1"/>
  <c r="S38" i="1"/>
  <c r="R38" i="1"/>
  <c r="Q38" i="1"/>
  <c r="O38" i="1"/>
  <c r="N38" i="1"/>
  <c r="M38" i="1"/>
  <c r="L38" i="1"/>
  <c r="K38" i="1"/>
  <c r="J38" i="1"/>
  <c r="H38" i="1"/>
  <c r="G38" i="1"/>
  <c r="F38" i="1"/>
  <c r="E38" i="1"/>
  <c r="D38" i="1"/>
  <c r="AM39" i="1"/>
  <c r="AM38" i="1"/>
  <c r="A71" i="10" l="1"/>
  <c r="A52" i="10"/>
  <c r="A50" i="10"/>
  <c r="A51" i="10"/>
  <c r="A54" i="10"/>
  <c r="A55" i="10"/>
  <c r="A56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33" i="10"/>
  <c r="E32" i="10"/>
  <c r="F32" i="10"/>
  <c r="G32" i="10"/>
  <c r="H32" i="10"/>
  <c r="I32" i="10"/>
  <c r="J32" i="10"/>
  <c r="K32" i="10"/>
  <c r="L32" i="10"/>
  <c r="M32" i="10"/>
  <c r="N32" i="10"/>
  <c r="O32" i="10"/>
  <c r="P32" i="10"/>
  <c r="Q32" i="10"/>
  <c r="R32" i="10"/>
  <c r="S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AJ32" i="10"/>
  <c r="AK32" i="10"/>
  <c r="AL32" i="10"/>
  <c r="AM32" i="10"/>
  <c r="AN32" i="10"/>
  <c r="AO32" i="10"/>
  <c r="AP32" i="10"/>
  <c r="AQ32" i="10"/>
  <c r="AR32" i="10"/>
  <c r="AS32" i="10"/>
  <c r="AT32" i="10"/>
  <c r="D32" i="10"/>
  <c r="A28" i="10"/>
  <c r="A27" i="10"/>
  <c r="A26" i="10"/>
  <c r="A25" i="10"/>
  <c r="A24" i="10"/>
  <c r="A23" i="10"/>
  <c r="A22" i="10"/>
  <c r="A21" i="10"/>
  <c r="A20" i="10"/>
  <c r="A19" i="10"/>
  <c r="A18" i="10"/>
  <c r="A17" i="10"/>
  <c r="A16" i="10"/>
  <c r="A15" i="10"/>
  <c r="A14" i="10"/>
  <c r="A13" i="10"/>
  <c r="A12" i="10"/>
  <c r="A11" i="10"/>
  <c r="A10" i="10"/>
  <c r="A9" i="10"/>
  <c r="A8" i="10"/>
  <c r="A7" i="10"/>
  <c r="A6" i="10"/>
  <c r="A5" i="10"/>
  <c r="A4" i="10"/>
  <c r="BA105" i="1" l="1"/>
  <c r="AX105" i="1"/>
  <c r="AW105" i="1"/>
  <c r="AV105" i="1"/>
  <c r="AU105" i="1"/>
  <c r="AT105" i="1"/>
  <c r="AS105" i="1"/>
  <c r="AQ105" i="1"/>
  <c r="AP105" i="1"/>
  <c r="AO105" i="1"/>
  <c r="AN105" i="1"/>
  <c r="AM105" i="1"/>
  <c r="AL105" i="1"/>
  <c r="AJ105" i="1"/>
  <c r="AI105" i="1"/>
  <c r="AH105" i="1"/>
  <c r="AG105" i="1"/>
  <c r="AF105" i="1"/>
  <c r="AE105" i="1"/>
  <c r="AC105" i="1"/>
  <c r="AB105" i="1"/>
  <c r="AA105" i="1"/>
  <c r="Z105" i="1"/>
  <c r="Y105" i="1"/>
  <c r="X105" i="1"/>
  <c r="V105" i="1"/>
  <c r="U105" i="1"/>
  <c r="T105" i="1"/>
  <c r="S105" i="1"/>
  <c r="Q105" i="1"/>
  <c r="O105" i="1"/>
  <c r="N105" i="1"/>
  <c r="M105" i="1"/>
  <c r="L105" i="1"/>
  <c r="K105" i="1"/>
  <c r="J105" i="1"/>
  <c r="H105" i="1"/>
  <c r="G105" i="1"/>
  <c r="F105" i="1"/>
  <c r="E105" i="1"/>
  <c r="D105" i="1"/>
  <c r="BA104" i="1"/>
  <c r="AX104" i="1"/>
  <c r="AW104" i="1"/>
  <c r="AV104" i="1"/>
  <c r="AU104" i="1"/>
  <c r="AT104" i="1"/>
  <c r="AS104" i="1"/>
  <c r="AQ104" i="1"/>
  <c r="AP104" i="1"/>
  <c r="AO104" i="1"/>
  <c r="AN104" i="1"/>
  <c r="AM104" i="1"/>
  <c r="AL104" i="1"/>
  <c r="AJ104" i="1"/>
  <c r="AI104" i="1"/>
  <c r="AH104" i="1"/>
  <c r="AG104" i="1"/>
  <c r="AF104" i="1"/>
  <c r="AE104" i="1"/>
  <c r="AC104" i="1"/>
  <c r="AB104" i="1"/>
  <c r="AA104" i="1"/>
  <c r="Z104" i="1"/>
  <c r="Y104" i="1"/>
  <c r="X104" i="1"/>
  <c r="V104" i="1"/>
  <c r="U104" i="1"/>
  <c r="T104" i="1"/>
  <c r="S104" i="1"/>
  <c r="Q104" i="1"/>
  <c r="O104" i="1"/>
  <c r="N104" i="1"/>
  <c r="M104" i="1"/>
  <c r="L104" i="1"/>
  <c r="K104" i="1"/>
  <c r="J104" i="1"/>
  <c r="H104" i="1"/>
  <c r="G104" i="1"/>
  <c r="F104" i="1"/>
  <c r="E104" i="1"/>
  <c r="D104" i="1"/>
  <c r="BA100" i="1"/>
  <c r="BA103" i="1" s="1"/>
  <c r="AX100" i="1"/>
  <c r="AX103" i="1" s="1"/>
  <c r="AW100" i="1"/>
  <c r="AW103" i="1" s="1"/>
  <c r="AV100" i="1"/>
  <c r="AV103" i="1" s="1"/>
  <c r="AU100" i="1"/>
  <c r="AU103" i="1" s="1"/>
  <c r="AS100" i="1"/>
  <c r="AS103" i="1" s="1"/>
  <c r="AQ100" i="1"/>
  <c r="AQ103" i="1" s="1"/>
  <c r="AP100" i="1"/>
  <c r="AP103" i="1" s="1"/>
  <c r="AO100" i="1"/>
  <c r="AO103" i="1" s="1"/>
  <c r="AN100" i="1"/>
  <c r="AN103" i="1" s="1"/>
  <c r="AL100" i="1"/>
  <c r="AL103" i="1" s="1"/>
  <c r="AJ100" i="1"/>
  <c r="AJ103" i="1" s="1"/>
  <c r="AI100" i="1"/>
  <c r="AI103" i="1" s="1"/>
  <c r="AH100" i="1"/>
  <c r="AH103" i="1" s="1"/>
  <c r="AG100" i="1"/>
  <c r="AG103" i="1" s="1"/>
  <c r="AE100" i="1"/>
  <c r="AE103" i="1" s="1"/>
  <c r="AC100" i="1"/>
  <c r="AC103" i="1" s="1"/>
  <c r="AB100" i="1"/>
  <c r="AB103" i="1" s="1"/>
  <c r="AA100" i="1"/>
  <c r="AA103" i="1" s="1"/>
  <c r="Z100" i="1"/>
  <c r="Z103" i="1" s="1"/>
  <c r="X100" i="1"/>
  <c r="X103" i="1" s="1"/>
  <c r="V100" i="1"/>
  <c r="V103" i="1" s="1"/>
  <c r="U100" i="1"/>
  <c r="U103" i="1" s="1"/>
  <c r="T100" i="1"/>
  <c r="T103" i="1" s="1"/>
  <c r="S100" i="1"/>
  <c r="S103" i="1" s="1"/>
  <c r="Q100" i="1"/>
  <c r="Q103" i="1" s="1"/>
  <c r="O100" i="1"/>
  <c r="O103" i="1" s="1"/>
  <c r="N100" i="1"/>
  <c r="N103" i="1" s="1"/>
  <c r="M100" i="1"/>
  <c r="M103" i="1" s="1"/>
  <c r="L100" i="1"/>
  <c r="L103" i="1" s="1"/>
  <c r="K100" i="1"/>
  <c r="K103" i="1" s="1"/>
  <c r="J100" i="1"/>
  <c r="J103" i="1" s="1"/>
  <c r="H100" i="1"/>
  <c r="H103" i="1" s="1"/>
  <c r="G100" i="1"/>
  <c r="G103" i="1" s="1"/>
  <c r="F100" i="1"/>
  <c r="F103" i="1" s="1"/>
  <c r="E100" i="1"/>
  <c r="E103" i="1" s="1"/>
  <c r="D100" i="1"/>
  <c r="D103" i="1" s="1"/>
  <c r="BA95" i="1"/>
  <c r="AX95" i="1"/>
  <c r="AW95" i="1"/>
  <c r="AV95" i="1"/>
  <c r="AU95" i="1"/>
  <c r="AS95" i="1"/>
  <c r="AQ95" i="1"/>
  <c r="AP95" i="1"/>
  <c r="AO95" i="1"/>
  <c r="AN95" i="1"/>
  <c r="AL95" i="1"/>
  <c r="AJ95" i="1"/>
  <c r="AI95" i="1"/>
  <c r="AH95" i="1"/>
  <c r="AG95" i="1"/>
  <c r="AE95" i="1"/>
  <c r="AC95" i="1"/>
  <c r="AB95" i="1"/>
  <c r="AA95" i="1"/>
  <c r="Z95" i="1"/>
  <c r="X95" i="1"/>
  <c r="V95" i="1"/>
  <c r="U95" i="1"/>
  <c r="T95" i="1"/>
  <c r="S95" i="1"/>
  <c r="Q95" i="1"/>
  <c r="O95" i="1"/>
  <c r="N95" i="1"/>
  <c r="M95" i="1"/>
  <c r="L95" i="1"/>
  <c r="K95" i="1"/>
  <c r="J95" i="1"/>
  <c r="H95" i="1"/>
  <c r="G95" i="1"/>
  <c r="F95" i="1"/>
  <c r="E95" i="1"/>
  <c r="D95" i="1"/>
  <c r="BA94" i="1"/>
  <c r="AX94" i="1"/>
  <c r="AW94" i="1"/>
  <c r="AV94" i="1"/>
  <c r="AU94" i="1"/>
  <c r="AT94" i="1"/>
  <c r="AS94" i="1"/>
  <c r="AQ94" i="1"/>
  <c r="AP94" i="1"/>
  <c r="AO94" i="1"/>
  <c r="AN94" i="1"/>
  <c r="AM94" i="1"/>
  <c r="AL94" i="1"/>
  <c r="AJ94" i="1"/>
  <c r="AI94" i="1"/>
  <c r="AH94" i="1"/>
  <c r="AG94" i="1"/>
  <c r="AF94" i="1"/>
  <c r="AE94" i="1"/>
  <c r="AC94" i="1"/>
  <c r="AB94" i="1"/>
  <c r="AA94" i="1"/>
  <c r="Z94" i="1"/>
  <c r="Y94" i="1"/>
  <c r="X94" i="1"/>
  <c r="V94" i="1"/>
  <c r="U94" i="1"/>
  <c r="T94" i="1"/>
  <c r="S94" i="1"/>
  <c r="Q94" i="1"/>
  <c r="O94" i="1"/>
  <c r="N94" i="1"/>
  <c r="M94" i="1"/>
  <c r="L94" i="1"/>
  <c r="K94" i="1"/>
  <c r="J94" i="1"/>
  <c r="H94" i="1"/>
  <c r="G94" i="1"/>
  <c r="F94" i="1"/>
  <c r="E94" i="1"/>
  <c r="D94" i="1"/>
  <c r="BA92" i="1"/>
  <c r="AX92" i="1"/>
  <c r="AW92" i="1"/>
  <c r="AV92" i="1"/>
  <c r="AU92" i="1"/>
  <c r="AT92" i="1"/>
  <c r="AS92" i="1"/>
  <c r="AQ92" i="1"/>
  <c r="AP92" i="1"/>
  <c r="AO92" i="1"/>
  <c r="AN92" i="1"/>
  <c r="AM92" i="1"/>
  <c r="AL92" i="1"/>
  <c r="AJ92" i="1"/>
  <c r="AI92" i="1"/>
  <c r="AH92" i="1"/>
  <c r="AG92" i="1"/>
  <c r="AF92" i="1"/>
  <c r="AE92" i="1"/>
  <c r="AC92" i="1"/>
  <c r="AB92" i="1"/>
  <c r="AA92" i="1"/>
  <c r="Z92" i="1"/>
  <c r="Y92" i="1"/>
  <c r="X92" i="1"/>
  <c r="V92" i="1"/>
  <c r="U92" i="1"/>
  <c r="T92" i="1"/>
  <c r="S92" i="1"/>
  <c r="Q92" i="1"/>
  <c r="O92" i="1"/>
  <c r="N92" i="1"/>
  <c r="M92" i="1"/>
  <c r="L92" i="1"/>
  <c r="K92" i="1"/>
  <c r="J92" i="1"/>
  <c r="H92" i="1"/>
  <c r="G92" i="1"/>
  <c r="F92" i="1"/>
  <c r="E92" i="1"/>
  <c r="D92" i="1"/>
  <c r="R94" i="1"/>
  <c r="BA87" i="1"/>
  <c r="AX87" i="1"/>
  <c r="AW87" i="1"/>
  <c r="AV87" i="1"/>
  <c r="AU87" i="1"/>
  <c r="AT87" i="1"/>
  <c r="AS87" i="1"/>
  <c r="AQ87" i="1"/>
  <c r="AP87" i="1"/>
  <c r="AO87" i="1"/>
  <c r="AN87" i="1"/>
  <c r="AM87" i="1"/>
  <c r="AL87" i="1"/>
  <c r="AJ87" i="1"/>
  <c r="AI87" i="1"/>
  <c r="AH87" i="1"/>
  <c r="AG87" i="1"/>
  <c r="AF87" i="1"/>
  <c r="AE87" i="1"/>
  <c r="AC87" i="1"/>
  <c r="AB87" i="1"/>
  <c r="AA87" i="1"/>
  <c r="Z87" i="1"/>
  <c r="Y87" i="1"/>
  <c r="X87" i="1"/>
  <c r="V87" i="1"/>
  <c r="U87" i="1"/>
  <c r="T87" i="1"/>
  <c r="S87" i="1"/>
  <c r="Q87" i="1"/>
  <c r="O87" i="1"/>
  <c r="N87" i="1"/>
  <c r="M87" i="1"/>
  <c r="L87" i="1"/>
  <c r="K87" i="1"/>
  <c r="J87" i="1"/>
  <c r="H87" i="1"/>
  <c r="G87" i="1"/>
  <c r="F87" i="1"/>
  <c r="E87" i="1"/>
  <c r="D87" i="1"/>
  <c r="BA85" i="1"/>
  <c r="AX85" i="1"/>
  <c r="AW85" i="1"/>
  <c r="AV85" i="1"/>
  <c r="AU85" i="1"/>
  <c r="AS85" i="1"/>
  <c r="AQ85" i="1"/>
  <c r="AP85" i="1"/>
  <c r="AO85" i="1"/>
  <c r="AN85" i="1"/>
  <c r="AL85" i="1"/>
  <c r="AJ85" i="1"/>
  <c r="AI85" i="1"/>
  <c r="AH85" i="1"/>
  <c r="AG85" i="1"/>
  <c r="AE85" i="1"/>
  <c r="AC85" i="1"/>
  <c r="AB85" i="1"/>
  <c r="AA85" i="1"/>
  <c r="Z85" i="1"/>
  <c r="X85" i="1"/>
  <c r="V85" i="1"/>
  <c r="U85" i="1"/>
  <c r="T85" i="1"/>
  <c r="S85" i="1"/>
  <c r="Q85" i="1"/>
  <c r="O85" i="1"/>
  <c r="N85" i="1"/>
  <c r="M85" i="1"/>
  <c r="L85" i="1"/>
  <c r="K85" i="1"/>
  <c r="J85" i="1"/>
  <c r="H85" i="1"/>
  <c r="G85" i="1"/>
  <c r="F85" i="1"/>
  <c r="E85" i="1"/>
  <c r="D85" i="1"/>
  <c r="BA84" i="1"/>
  <c r="AX84" i="1"/>
  <c r="AW84" i="1"/>
  <c r="AV84" i="1"/>
  <c r="AU84" i="1"/>
  <c r="AT84" i="1"/>
  <c r="AS84" i="1"/>
  <c r="AQ84" i="1"/>
  <c r="AP84" i="1"/>
  <c r="AO84" i="1"/>
  <c r="AN84" i="1"/>
  <c r="AM84" i="1"/>
  <c r="AL84" i="1"/>
  <c r="AJ84" i="1"/>
  <c r="AI84" i="1"/>
  <c r="AH84" i="1"/>
  <c r="AG84" i="1"/>
  <c r="AF84" i="1"/>
  <c r="AE84" i="1"/>
  <c r="AC84" i="1"/>
  <c r="AB84" i="1"/>
  <c r="AA84" i="1"/>
  <c r="Z84" i="1"/>
  <c r="Y84" i="1"/>
  <c r="X84" i="1"/>
  <c r="V84" i="1"/>
  <c r="U84" i="1"/>
  <c r="T84" i="1"/>
  <c r="S84" i="1"/>
  <c r="Q84" i="1"/>
  <c r="O84" i="1"/>
  <c r="N84" i="1"/>
  <c r="M84" i="1"/>
  <c r="L84" i="1"/>
  <c r="K84" i="1"/>
  <c r="J84" i="1"/>
  <c r="H84" i="1"/>
  <c r="G84" i="1"/>
  <c r="F84" i="1"/>
  <c r="E84" i="1"/>
  <c r="D84" i="1"/>
  <c r="BA83" i="1"/>
  <c r="AX83" i="1"/>
  <c r="AW83" i="1"/>
  <c r="AV83" i="1"/>
  <c r="AU83" i="1"/>
  <c r="AT83" i="1"/>
  <c r="AS83" i="1"/>
  <c r="AQ83" i="1"/>
  <c r="AP83" i="1"/>
  <c r="AO83" i="1"/>
  <c r="AN83" i="1"/>
  <c r="AM83" i="1"/>
  <c r="AL83" i="1"/>
  <c r="AJ83" i="1"/>
  <c r="AI83" i="1"/>
  <c r="AH83" i="1"/>
  <c r="AG83" i="1"/>
  <c r="AF83" i="1"/>
  <c r="AE83" i="1"/>
  <c r="AC83" i="1"/>
  <c r="AB83" i="1"/>
  <c r="AA83" i="1"/>
  <c r="Z83" i="1"/>
  <c r="Y83" i="1"/>
  <c r="X83" i="1"/>
  <c r="V83" i="1"/>
  <c r="U83" i="1"/>
  <c r="T83" i="1"/>
  <c r="S83" i="1"/>
  <c r="Q83" i="1"/>
  <c r="O83" i="1"/>
  <c r="N83" i="1"/>
  <c r="M83" i="1"/>
  <c r="L83" i="1"/>
  <c r="K83" i="1"/>
  <c r="J83" i="1"/>
  <c r="H83" i="1"/>
  <c r="G83" i="1"/>
  <c r="F83" i="1"/>
  <c r="E83" i="1"/>
  <c r="D83" i="1"/>
  <c r="BA80" i="1"/>
  <c r="AX80" i="1"/>
  <c r="AW80" i="1"/>
  <c r="AV80" i="1"/>
  <c r="AU80" i="1"/>
  <c r="AT80" i="1"/>
  <c r="AS80" i="1"/>
  <c r="AQ80" i="1"/>
  <c r="AP80" i="1"/>
  <c r="AO80" i="1"/>
  <c r="AN80" i="1"/>
  <c r="AM80" i="1"/>
  <c r="AL80" i="1"/>
  <c r="AJ80" i="1"/>
  <c r="AI80" i="1"/>
  <c r="AH80" i="1"/>
  <c r="AG80" i="1"/>
  <c r="AF80" i="1"/>
  <c r="AE80" i="1"/>
  <c r="AC80" i="1"/>
  <c r="AB80" i="1"/>
  <c r="AA80" i="1"/>
  <c r="Z80" i="1"/>
  <c r="Y80" i="1"/>
  <c r="X80" i="1"/>
  <c r="V80" i="1"/>
  <c r="U80" i="1"/>
  <c r="T80" i="1"/>
  <c r="S80" i="1"/>
  <c r="Q80" i="1"/>
  <c r="O80" i="1"/>
  <c r="N80" i="1"/>
  <c r="M80" i="1"/>
  <c r="L80" i="1"/>
  <c r="K80" i="1"/>
  <c r="J80" i="1"/>
  <c r="H80" i="1"/>
  <c r="G80" i="1"/>
  <c r="F80" i="1"/>
  <c r="E80" i="1"/>
  <c r="R80" i="1"/>
  <c r="J97" i="1" l="1"/>
  <c r="AC97" i="1"/>
  <c r="AE97" i="1"/>
  <c r="L97" i="1"/>
  <c r="M97" i="1"/>
  <c r="AG97" i="1"/>
  <c r="K97" i="1"/>
  <c r="BA97" i="1"/>
  <c r="N97" i="1"/>
  <c r="AX97" i="1"/>
  <c r="AH97" i="1"/>
  <c r="AV97" i="1"/>
  <c r="H97" i="1"/>
  <c r="AB97" i="1"/>
  <c r="AU97" i="1"/>
  <c r="AP97" i="1"/>
  <c r="O97" i="1"/>
  <c r="AI97" i="1"/>
  <c r="Q97" i="1"/>
  <c r="AJ97" i="1"/>
  <c r="S97" i="1"/>
  <c r="AL97" i="1"/>
  <c r="T97" i="1"/>
  <c r="U97" i="1"/>
  <c r="AN97" i="1"/>
  <c r="V97" i="1"/>
  <c r="AO97" i="1"/>
  <c r="D97" i="1"/>
  <c r="X97" i="1"/>
  <c r="E97" i="1"/>
  <c r="AQ97" i="1"/>
  <c r="F97" i="1"/>
  <c r="Z97" i="1"/>
  <c r="AS97" i="1"/>
  <c r="AW97" i="1"/>
  <c r="G97" i="1"/>
  <c r="AA97" i="1"/>
  <c r="O89" i="1"/>
  <c r="U89" i="1"/>
  <c r="AO89" i="1"/>
  <c r="T89" i="1"/>
  <c r="V89" i="1"/>
  <c r="Q89" i="1"/>
  <c r="AJ89" i="1"/>
  <c r="AI89" i="1"/>
  <c r="AN89" i="1"/>
  <c r="AS89" i="1"/>
  <c r="AC89" i="1"/>
  <c r="AV89" i="1"/>
  <c r="K89" i="1"/>
  <c r="AE89" i="1"/>
  <c r="AW89" i="1"/>
  <c r="Z89" i="1"/>
  <c r="L89" i="1"/>
  <c r="AX89" i="1"/>
  <c r="G89" i="1"/>
  <c r="F89" i="1"/>
  <c r="AH89" i="1"/>
  <c r="BA89" i="1"/>
  <c r="AA89" i="1"/>
  <c r="D89" i="1"/>
  <c r="H89" i="1"/>
  <c r="M89" i="1"/>
  <c r="S89" i="1"/>
  <c r="X89" i="1"/>
  <c r="AB89" i="1"/>
  <c r="AG89" i="1"/>
  <c r="AL89" i="1"/>
  <c r="AP89" i="1"/>
  <c r="AU89" i="1"/>
  <c r="E89" i="1"/>
  <c r="J89" i="1"/>
  <c r="N89" i="1"/>
  <c r="AQ89" i="1"/>
  <c r="L106" i="1"/>
  <c r="L131" i="1" s="1"/>
  <c r="AF106" i="1"/>
  <c r="AX106" i="1"/>
  <c r="AX131" i="1" s="1"/>
  <c r="K106" i="1"/>
  <c r="K131" i="1" s="1"/>
  <c r="AE106" i="1"/>
  <c r="AE131" i="1" s="1"/>
  <c r="AW106" i="1"/>
  <c r="AW131" i="1" s="1"/>
  <c r="H106" i="1"/>
  <c r="H131" i="1" s="1"/>
  <c r="AB106" i="1"/>
  <c r="AB131" i="1" s="1"/>
  <c r="AU106" i="1"/>
  <c r="AU131" i="1" s="1"/>
  <c r="J106" i="1"/>
  <c r="J131" i="1" s="1"/>
  <c r="AC106" i="1"/>
  <c r="AC131" i="1" s="1"/>
  <c r="AV106" i="1"/>
  <c r="AV131" i="1" s="1"/>
  <c r="D106" i="1"/>
  <c r="D131" i="1" s="1"/>
  <c r="X106" i="1"/>
  <c r="X131" i="1" s="1"/>
  <c r="AP106" i="1"/>
  <c r="AP131" i="1" s="1"/>
  <c r="E106" i="1"/>
  <c r="E131" i="1" s="1"/>
  <c r="Y106" i="1"/>
  <c r="AQ106" i="1"/>
  <c r="AQ131" i="1" s="1"/>
  <c r="AS106" i="1"/>
  <c r="AS131" i="1" s="1"/>
  <c r="F106" i="1"/>
  <c r="F131" i="1" s="1"/>
  <c r="Z106" i="1"/>
  <c r="Z131" i="1" s="1"/>
  <c r="G106" i="1"/>
  <c r="G131" i="1" s="1"/>
  <c r="AA106" i="1"/>
  <c r="AA131" i="1" s="1"/>
  <c r="AT106" i="1"/>
  <c r="M106" i="1"/>
  <c r="M131" i="1" s="1"/>
  <c r="AG106" i="1"/>
  <c r="AG131" i="1" s="1"/>
  <c r="AZ131" i="1"/>
  <c r="O106" i="1"/>
  <c r="O131" i="1" s="1"/>
  <c r="AI106" i="1"/>
  <c r="AI131" i="1" s="1"/>
  <c r="N106" i="1"/>
  <c r="N131" i="1" s="1"/>
  <c r="Q106" i="1"/>
  <c r="Q131" i="1" s="1"/>
  <c r="AJ106" i="1"/>
  <c r="AJ131" i="1" s="1"/>
  <c r="BA106" i="1"/>
  <c r="BA131" i="1" s="1"/>
  <c r="S106" i="1"/>
  <c r="S131" i="1" s="1"/>
  <c r="AL106" i="1"/>
  <c r="AL131" i="1" s="1"/>
  <c r="AH106" i="1"/>
  <c r="AH131" i="1" s="1"/>
  <c r="T106" i="1"/>
  <c r="T131" i="1" s="1"/>
  <c r="AM106" i="1"/>
  <c r="U106" i="1"/>
  <c r="U131" i="1" s="1"/>
  <c r="AN106" i="1"/>
  <c r="AN131" i="1" s="1"/>
  <c r="V106" i="1"/>
  <c r="V131" i="1" s="1"/>
  <c r="AO106" i="1"/>
  <c r="AO131" i="1" s="1"/>
  <c r="AQ107" i="1" l="1"/>
  <c r="AA107" i="1"/>
  <c r="E107" i="1"/>
  <c r="G107" i="1"/>
  <c r="M107" i="1"/>
  <c r="X107" i="1"/>
  <c r="O107" i="1"/>
  <c r="AU107" i="1"/>
  <c r="H107" i="1"/>
  <c r="AG107" i="1"/>
  <c r="AE107" i="1"/>
  <c r="AF95" i="1"/>
  <c r="AF97" i="1" s="1"/>
  <c r="AM100" i="1"/>
  <c r="AM103" i="1" s="1"/>
  <c r="AS107" i="1"/>
  <c r="BA107" i="1"/>
  <c r="N107" i="1"/>
  <c r="Y100" i="1"/>
  <c r="Y103" i="1" s="1"/>
  <c r="AT95" i="1"/>
  <c r="AT97" i="1" s="1"/>
  <c r="AM95" i="1"/>
  <c r="AM97" i="1" s="1"/>
  <c r="AT100" i="1"/>
  <c r="AT103" i="1" s="1"/>
  <c r="AF100" i="1"/>
  <c r="AF103" i="1" s="1"/>
  <c r="AP107" i="1"/>
  <c r="Y95" i="1"/>
  <c r="Y97" i="1" s="1"/>
  <c r="AO107" i="1"/>
  <c r="AV107" i="1"/>
  <c r="AN107" i="1"/>
  <c r="J107" i="1"/>
  <c r="D107" i="1"/>
  <c r="AX107" i="1"/>
  <c r="AC107" i="1"/>
  <c r="U107" i="1"/>
  <c r="AW107" i="1"/>
  <c r="AL107" i="1"/>
  <c r="S107" i="1"/>
  <c r="AI107" i="1"/>
  <c r="AH107" i="1"/>
  <c r="L107" i="1"/>
  <c r="K107" i="1"/>
  <c r="T107" i="1"/>
  <c r="AJ107" i="1"/>
  <c r="Z107" i="1"/>
  <c r="Q107" i="1"/>
  <c r="AB107" i="1"/>
  <c r="F107" i="1"/>
  <c r="Y85" i="1"/>
  <c r="Y89" i="1" s="1"/>
  <c r="V107" i="1"/>
  <c r="R85" i="1"/>
  <c r="Y131" i="1" l="1"/>
  <c r="AM131" i="1"/>
  <c r="AF131" i="1"/>
  <c r="AT131" i="1"/>
  <c r="Y107" i="1" l="1"/>
  <c r="AF85" i="1"/>
  <c r="AF89" i="1" s="1"/>
  <c r="AF107" i="1"/>
  <c r="AT107" i="1"/>
  <c r="AM107" i="1"/>
  <c r="AM85" i="1"/>
  <c r="AM89" i="1" s="1"/>
  <c r="AT85" i="1"/>
  <c r="AT89" i="1" s="1"/>
  <c r="S77" i="1" l="1"/>
  <c r="S82" i="1" s="1"/>
  <c r="T77" i="1"/>
  <c r="T82" i="1" s="1"/>
  <c r="U77" i="1"/>
  <c r="U82" i="1" s="1"/>
  <c r="V77" i="1"/>
  <c r="V82" i="1" s="1"/>
  <c r="X77" i="1"/>
  <c r="X82" i="1" s="1"/>
  <c r="Z77" i="1"/>
  <c r="Z82" i="1" s="1"/>
  <c r="AA77" i="1"/>
  <c r="AA82" i="1" s="1"/>
  <c r="AB77" i="1"/>
  <c r="AB82" i="1" s="1"/>
  <c r="AC77" i="1"/>
  <c r="AC82" i="1" s="1"/>
  <c r="AE77" i="1"/>
  <c r="AE82" i="1" s="1"/>
  <c r="AN77" i="1"/>
  <c r="AN82" i="1" s="1"/>
  <c r="AO77" i="1"/>
  <c r="AO82" i="1" s="1"/>
  <c r="AP77" i="1"/>
  <c r="AP82" i="1" s="1"/>
  <c r="AQ77" i="1"/>
  <c r="AQ82" i="1" s="1"/>
  <c r="AS77" i="1"/>
  <c r="AS82" i="1" s="1"/>
  <c r="AU77" i="1"/>
  <c r="AU82" i="1" s="1"/>
  <c r="AV77" i="1"/>
  <c r="AV82" i="1" s="1"/>
  <c r="AW77" i="1"/>
  <c r="AW82" i="1" s="1"/>
  <c r="AX77" i="1"/>
  <c r="AX82" i="1" s="1"/>
  <c r="BA77" i="1"/>
  <c r="BA82" i="1" s="1"/>
  <c r="R83" i="1"/>
  <c r="R84" i="1"/>
  <c r="R87" i="1"/>
  <c r="R92" i="1"/>
  <c r="R95" i="1"/>
  <c r="R100" i="1"/>
  <c r="R103" i="1" s="1"/>
  <c r="R104" i="1"/>
  <c r="R105" i="1"/>
  <c r="K115" i="1"/>
  <c r="R115" i="1"/>
  <c r="Y115" i="1"/>
  <c r="AF115" i="1"/>
  <c r="AM115" i="1"/>
  <c r="AT115" i="1"/>
  <c r="BA115" i="1"/>
  <c r="E62" i="1"/>
  <c r="F62" i="1"/>
  <c r="G62" i="1"/>
  <c r="H62" i="1"/>
  <c r="J62" i="1"/>
  <c r="K62" i="1"/>
  <c r="L62" i="1"/>
  <c r="M62" i="1"/>
  <c r="N62" i="1"/>
  <c r="O62" i="1"/>
  <c r="Q62" i="1"/>
  <c r="R62" i="1"/>
  <c r="S62" i="1"/>
  <c r="T62" i="1"/>
  <c r="U62" i="1"/>
  <c r="V62" i="1"/>
  <c r="X62" i="1"/>
  <c r="Y62" i="1"/>
  <c r="Z62" i="1"/>
  <c r="AA62" i="1"/>
  <c r="AB62" i="1"/>
  <c r="AC62" i="1"/>
  <c r="AE62" i="1"/>
  <c r="AF62" i="1"/>
  <c r="AM62" i="1"/>
  <c r="AN62" i="1"/>
  <c r="AO62" i="1"/>
  <c r="AP62" i="1"/>
  <c r="AQ62" i="1"/>
  <c r="AS62" i="1"/>
  <c r="AT62" i="1"/>
  <c r="AU62" i="1"/>
  <c r="AV62" i="1"/>
  <c r="AW62" i="1"/>
  <c r="AX62" i="1"/>
  <c r="AZ62" i="1"/>
  <c r="BA62" i="1"/>
  <c r="E63" i="1"/>
  <c r="F63" i="1"/>
  <c r="G63" i="1"/>
  <c r="H63" i="1"/>
  <c r="J63" i="1"/>
  <c r="K63" i="1"/>
  <c r="L63" i="1"/>
  <c r="M63" i="1"/>
  <c r="N63" i="1"/>
  <c r="O63" i="1"/>
  <c r="Q63" i="1"/>
  <c r="R63" i="1"/>
  <c r="S63" i="1"/>
  <c r="T63" i="1"/>
  <c r="U63" i="1"/>
  <c r="V63" i="1"/>
  <c r="X63" i="1"/>
  <c r="Y63" i="1"/>
  <c r="Z63" i="1"/>
  <c r="AA63" i="1"/>
  <c r="AB63" i="1"/>
  <c r="AC63" i="1"/>
  <c r="AE63" i="1"/>
  <c r="AF63" i="1"/>
  <c r="AM63" i="1"/>
  <c r="AN63" i="1"/>
  <c r="AO63" i="1"/>
  <c r="AP63" i="1"/>
  <c r="AQ63" i="1"/>
  <c r="AS63" i="1"/>
  <c r="AT63" i="1"/>
  <c r="AU63" i="1"/>
  <c r="AV63" i="1"/>
  <c r="AW63" i="1"/>
  <c r="AX63" i="1"/>
  <c r="AZ63" i="1"/>
  <c r="BA63" i="1"/>
  <c r="E64" i="1"/>
  <c r="F64" i="1"/>
  <c r="G64" i="1"/>
  <c r="H64" i="1"/>
  <c r="J64" i="1"/>
  <c r="K64" i="1"/>
  <c r="L64" i="1"/>
  <c r="M64" i="1"/>
  <c r="N64" i="1"/>
  <c r="O64" i="1"/>
  <c r="Q64" i="1"/>
  <c r="R64" i="1"/>
  <c r="S64" i="1"/>
  <c r="T64" i="1"/>
  <c r="U64" i="1"/>
  <c r="V64" i="1"/>
  <c r="X64" i="1"/>
  <c r="Y64" i="1"/>
  <c r="Z64" i="1"/>
  <c r="AA64" i="1"/>
  <c r="AB64" i="1"/>
  <c r="AC64" i="1"/>
  <c r="AE64" i="1"/>
  <c r="AF64" i="1"/>
  <c r="AM64" i="1"/>
  <c r="AN64" i="1"/>
  <c r="AO64" i="1"/>
  <c r="AP64" i="1"/>
  <c r="AQ64" i="1"/>
  <c r="AS64" i="1"/>
  <c r="AT64" i="1"/>
  <c r="AU64" i="1"/>
  <c r="AV64" i="1"/>
  <c r="AW64" i="1"/>
  <c r="AX64" i="1"/>
  <c r="AZ64" i="1"/>
  <c r="BA64" i="1"/>
  <c r="E65" i="1"/>
  <c r="F65" i="1"/>
  <c r="G65" i="1"/>
  <c r="H65" i="1"/>
  <c r="J65" i="1"/>
  <c r="K65" i="1"/>
  <c r="L65" i="1"/>
  <c r="M65" i="1"/>
  <c r="N65" i="1"/>
  <c r="O65" i="1"/>
  <c r="Q65" i="1"/>
  <c r="R65" i="1"/>
  <c r="S65" i="1"/>
  <c r="T65" i="1"/>
  <c r="U65" i="1"/>
  <c r="V65" i="1"/>
  <c r="X65" i="1"/>
  <c r="Y65" i="1"/>
  <c r="Z65" i="1"/>
  <c r="AA65" i="1"/>
  <c r="AB65" i="1"/>
  <c r="AC65" i="1"/>
  <c r="AE65" i="1"/>
  <c r="AF65" i="1"/>
  <c r="AM65" i="1"/>
  <c r="AN65" i="1"/>
  <c r="AO65" i="1"/>
  <c r="AP65" i="1"/>
  <c r="AQ65" i="1"/>
  <c r="AS65" i="1"/>
  <c r="AT65" i="1"/>
  <c r="AU65" i="1"/>
  <c r="AV65" i="1"/>
  <c r="AW65" i="1"/>
  <c r="AX65" i="1"/>
  <c r="AZ65" i="1"/>
  <c r="BA65" i="1"/>
  <c r="E66" i="1"/>
  <c r="F66" i="1"/>
  <c r="G66" i="1"/>
  <c r="H66" i="1"/>
  <c r="J66" i="1"/>
  <c r="K66" i="1"/>
  <c r="L66" i="1"/>
  <c r="M66" i="1"/>
  <c r="N66" i="1"/>
  <c r="O66" i="1"/>
  <c r="Q66" i="1"/>
  <c r="R66" i="1"/>
  <c r="S66" i="1"/>
  <c r="T66" i="1"/>
  <c r="U66" i="1"/>
  <c r="V66" i="1"/>
  <c r="X66" i="1"/>
  <c r="Y66" i="1"/>
  <c r="Z66" i="1"/>
  <c r="AA66" i="1"/>
  <c r="AB66" i="1"/>
  <c r="AC66" i="1"/>
  <c r="AE66" i="1"/>
  <c r="AF66" i="1"/>
  <c r="AM66" i="1"/>
  <c r="AN66" i="1"/>
  <c r="AO66" i="1"/>
  <c r="AP66" i="1"/>
  <c r="AQ66" i="1"/>
  <c r="AS66" i="1"/>
  <c r="AT66" i="1"/>
  <c r="AU66" i="1"/>
  <c r="AV66" i="1"/>
  <c r="AW66" i="1"/>
  <c r="AX66" i="1"/>
  <c r="AZ66" i="1"/>
  <c r="BA66" i="1"/>
  <c r="E67" i="1"/>
  <c r="F67" i="1"/>
  <c r="G67" i="1"/>
  <c r="H67" i="1"/>
  <c r="J67" i="1"/>
  <c r="K67" i="1"/>
  <c r="L67" i="1"/>
  <c r="M67" i="1"/>
  <c r="N67" i="1"/>
  <c r="O67" i="1"/>
  <c r="Q67" i="1"/>
  <c r="R67" i="1"/>
  <c r="S67" i="1"/>
  <c r="T67" i="1"/>
  <c r="U67" i="1"/>
  <c r="V67" i="1"/>
  <c r="X67" i="1"/>
  <c r="Y67" i="1"/>
  <c r="Z67" i="1"/>
  <c r="AA67" i="1"/>
  <c r="AB67" i="1"/>
  <c r="AC67" i="1"/>
  <c r="AE67" i="1"/>
  <c r="AF67" i="1"/>
  <c r="AM67" i="1"/>
  <c r="AN67" i="1"/>
  <c r="AO67" i="1"/>
  <c r="AP67" i="1"/>
  <c r="AQ67" i="1"/>
  <c r="AS67" i="1"/>
  <c r="AT67" i="1"/>
  <c r="AU67" i="1"/>
  <c r="AV67" i="1"/>
  <c r="AW67" i="1"/>
  <c r="AX67" i="1"/>
  <c r="AZ67" i="1"/>
  <c r="BA67" i="1"/>
  <c r="E69" i="1"/>
  <c r="F69" i="1"/>
  <c r="G69" i="1"/>
  <c r="H69" i="1"/>
  <c r="J69" i="1"/>
  <c r="K69" i="1"/>
  <c r="L69" i="1"/>
  <c r="M69" i="1"/>
  <c r="N69" i="1"/>
  <c r="O69" i="1"/>
  <c r="Q69" i="1"/>
  <c r="R69" i="1"/>
  <c r="S69" i="1"/>
  <c r="T69" i="1"/>
  <c r="U69" i="1"/>
  <c r="V69" i="1"/>
  <c r="X69" i="1"/>
  <c r="Y69" i="1"/>
  <c r="Z69" i="1"/>
  <c r="AA69" i="1"/>
  <c r="AB69" i="1"/>
  <c r="AC69" i="1"/>
  <c r="AE69" i="1"/>
  <c r="AF69" i="1"/>
  <c r="AM69" i="1"/>
  <c r="AN69" i="1"/>
  <c r="AO69" i="1"/>
  <c r="AP69" i="1"/>
  <c r="AQ69" i="1"/>
  <c r="AS69" i="1"/>
  <c r="AT69" i="1"/>
  <c r="AU69" i="1"/>
  <c r="AV69" i="1"/>
  <c r="AW69" i="1"/>
  <c r="AX69" i="1"/>
  <c r="AZ69" i="1"/>
  <c r="BA69" i="1"/>
  <c r="E70" i="1"/>
  <c r="F70" i="1"/>
  <c r="G70" i="1"/>
  <c r="H70" i="1"/>
  <c r="J70" i="1"/>
  <c r="L70" i="1"/>
  <c r="M70" i="1"/>
  <c r="N70" i="1"/>
  <c r="O70" i="1"/>
  <c r="Q70" i="1"/>
  <c r="R70" i="1"/>
  <c r="S70" i="1"/>
  <c r="T70" i="1"/>
  <c r="U70" i="1"/>
  <c r="V70" i="1"/>
  <c r="X70" i="1"/>
  <c r="Y70" i="1"/>
  <c r="Z70" i="1"/>
  <c r="AA70" i="1"/>
  <c r="AB70" i="1"/>
  <c r="AC70" i="1"/>
  <c r="AE70" i="1"/>
  <c r="AF70" i="1"/>
  <c r="AM70" i="1"/>
  <c r="AN70" i="1"/>
  <c r="AO70" i="1"/>
  <c r="AP70" i="1"/>
  <c r="AQ70" i="1"/>
  <c r="AS70" i="1"/>
  <c r="AT70" i="1"/>
  <c r="AU70" i="1"/>
  <c r="AV70" i="1"/>
  <c r="AW70" i="1"/>
  <c r="AX70" i="1"/>
  <c r="AZ70" i="1"/>
  <c r="BA70" i="1"/>
  <c r="L44" i="1"/>
  <c r="M44" i="1"/>
  <c r="N44" i="1"/>
  <c r="O44" i="1"/>
  <c r="Q44" i="1"/>
  <c r="R44" i="1"/>
  <c r="S44" i="1"/>
  <c r="T44" i="1"/>
  <c r="U44" i="1"/>
  <c r="V44" i="1"/>
  <c r="X44" i="1"/>
  <c r="Y44" i="1"/>
  <c r="Z44" i="1"/>
  <c r="AA44" i="1"/>
  <c r="AB44" i="1"/>
  <c r="AC44" i="1"/>
  <c r="AE44" i="1"/>
  <c r="AF44" i="1"/>
  <c r="AG44" i="1"/>
  <c r="AH44" i="1"/>
  <c r="AI44" i="1"/>
  <c r="AJ44" i="1"/>
  <c r="AL44" i="1"/>
  <c r="AM44" i="1"/>
  <c r="AN44" i="1"/>
  <c r="AO44" i="1"/>
  <c r="AP44" i="1"/>
  <c r="AQ44" i="1"/>
  <c r="AS44" i="1"/>
  <c r="AT44" i="1"/>
  <c r="AU44" i="1"/>
  <c r="AV44" i="1"/>
  <c r="AW44" i="1"/>
  <c r="AX44" i="1"/>
  <c r="AZ44" i="1"/>
  <c r="BA44" i="1"/>
  <c r="AG45" i="1"/>
  <c r="AH45" i="1"/>
  <c r="AI45" i="1"/>
  <c r="AJ45" i="1"/>
  <c r="AL45" i="1"/>
  <c r="AN45" i="1"/>
  <c r="AO45" i="1"/>
  <c r="AP45" i="1"/>
  <c r="AQ45" i="1"/>
  <c r="AS45" i="1"/>
  <c r="AU45" i="1"/>
  <c r="AV45" i="1"/>
  <c r="AW45" i="1"/>
  <c r="AX45" i="1"/>
  <c r="AZ45" i="1"/>
  <c r="L48" i="1"/>
  <c r="M48" i="1"/>
  <c r="N48" i="1"/>
  <c r="O48" i="1"/>
  <c r="Q48" i="1"/>
  <c r="R48" i="1"/>
  <c r="S48" i="1"/>
  <c r="T48" i="1"/>
  <c r="U48" i="1"/>
  <c r="V48" i="1"/>
  <c r="X48" i="1"/>
  <c r="Y48" i="1"/>
  <c r="Z48" i="1"/>
  <c r="AA48" i="1"/>
  <c r="AB48" i="1"/>
  <c r="AC48" i="1"/>
  <c r="AE48" i="1"/>
  <c r="AF48" i="1"/>
  <c r="AG48" i="1"/>
  <c r="AH48" i="1"/>
  <c r="AI48" i="1"/>
  <c r="AJ48" i="1"/>
  <c r="AL48" i="1"/>
  <c r="AM48" i="1"/>
  <c r="AN48" i="1"/>
  <c r="AO48" i="1"/>
  <c r="AP48" i="1"/>
  <c r="AQ48" i="1"/>
  <c r="AS48" i="1"/>
  <c r="AT48" i="1"/>
  <c r="AU48" i="1"/>
  <c r="BB49" i="1" s="1"/>
  <c r="AV48" i="1"/>
  <c r="BC49" i="1" s="1"/>
  <c r="AW48" i="1"/>
  <c r="BD49" i="1" s="1"/>
  <c r="AX48" i="1"/>
  <c r="BE49" i="1" s="1"/>
  <c r="AZ48" i="1"/>
  <c r="BG49" i="1" s="1"/>
  <c r="BA48" i="1"/>
  <c r="BH49" i="1" s="1"/>
  <c r="E48" i="1"/>
  <c r="F48" i="1"/>
  <c r="G48" i="1"/>
  <c r="H48" i="1"/>
  <c r="J48" i="1"/>
  <c r="P49" i="1" s="1"/>
  <c r="K48" i="1"/>
  <c r="E44" i="1"/>
  <c r="F44" i="1"/>
  <c r="G44" i="1"/>
  <c r="H44" i="1"/>
  <c r="J44" i="1"/>
  <c r="K44" i="1"/>
  <c r="E37" i="1"/>
  <c r="F37" i="1"/>
  <c r="G37" i="1"/>
  <c r="H37" i="1"/>
  <c r="J37" i="1"/>
  <c r="K37" i="1"/>
  <c r="L37" i="1"/>
  <c r="M37" i="1"/>
  <c r="N37" i="1"/>
  <c r="O37" i="1"/>
  <c r="Q37" i="1"/>
  <c r="R37" i="1"/>
  <c r="S37" i="1"/>
  <c r="T37" i="1"/>
  <c r="U37" i="1"/>
  <c r="V37" i="1"/>
  <c r="X37" i="1"/>
  <c r="Y37" i="1"/>
  <c r="Z37" i="1"/>
  <c r="AA37" i="1"/>
  <c r="AB37" i="1"/>
  <c r="AC37" i="1"/>
  <c r="AE37" i="1"/>
  <c r="AF37" i="1"/>
  <c r="AG37" i="1"/>
  <c r="AH37" i="1"/>
  <c r="AI37" i="1"/>
  <c r="AJ37" i="1"/>
  <c r="AL37" i="1"/>
  <c r="AM37" i="1"/>
  <c r="AN37" i="1"/>
  <c r="AO37" i="1"/>
  <c r="AP37" i="1"/>
  <c r="AQ37" i="1"/>
  <c r="AS37" i="1"/>
  <c r="AT37" i="1"/>
  <c r="AU37" i="1"/>
  <c r="AV37" i="1"/>
  <c r="AW37" i="1"/>
  <c r="AX37" i="1"/>
  <c r="AZ37" i="1"/>
  <c r="BA37" i="1"/>
  <c r="E41" i="1"/>
  <c r="F41" i="1"/>
  <c r="G41" i="1"/>
  <c r="H41" i="1"/>
  <c r="J41" i="1"/>
  <c r="K41" i="1"/>
  <c r="L41" i="1"/>
  <c r="M41" i="1"/>
  <c r="N41" i="1"/>
  <c r="O41" i="1"/>
  <c r="Q41" i="1"/>
  <c r="R41" i="1"/>
  <c r="S41" i="1"/>
  <c r="T41" i="1"/>
  <c r="U41" i="1"/>
  <c r="V41" i="1"/>
  <c r="X41" i="1"/>
  <c r="Y41" i="1"/>
  <c r="Z41" i="1"/>
  <c r="AA41" i="1"/>
  <c r="AB41" i="1"/>
  <c r="AC41" i="1"/>
  <c r="AE41" i="1"/>
  <c r="AF41" i="1"/>
  <c r="AG41" i="1"/>
  <c r="AH41" i="1"/>
  <c r="AI41" i="1"/>
  <c r="AJ41" i="1"/>
  <c r="AL41" i="1"/>
  <c r="AM41" i="1"/>
  <c r="AN41" i="1"/>
  <c r="AO41" i="1"/>
  <c r="AP41" i="1"/>
  <c r="AQ41" i="1"/>
  <c r="AS41" i="1"/>
  <c r="AT41" i="1"/>
  <c r="AU41" i="1"/>
  <c r="AV41" i="1"/>
  <c r="AW41" i="1"/>
  <c r="AX41" i="1"/>
  <c r="AZ41" i="1"/>
  <c r="BA41" i="1"/>
  <c r="E28" i="1"/>
  <c r="F28" i="1"/>
  <c r="G28" i="1"/>
  <c r="H28" i="1"/>
  <c r="J28" i="1"/>
  <c r="K28" i="1"/>
  <c r="L28" i="1"/>
  <c r="M28" i="1"/>
  <c r="N28" i="1"/>
  <c r="O28" i="1"/>
  <c r="Q28" i="1"/>
  <c r="R28" i="1"/>
  <c r="S28" i="1"/>
  <c r="T28" i="1"/>
  <c r="U28" i="1"/>
  <c r="V28" i="1"/>
  <c r="X28" i="1"/>
  <c r="Y28" i="1"/>
  <c r="Z28" i="1"/>
  <c r="AA28" i="1"/>
  <c r="AB28" i="1"/>
  <c r="AC28" i="1"/>
  <c r="AE28" i="1"/>
  <c r="AF28" i="1"/>
  <c r="AG28" i="1"/>
  <c r="AH28" i="1"/>
  <c r="AI28" i="1"/>
  <c r="AJ28" i="1"/>
  <c r="AL28" i="1"/>
  <c r="AM28" i="1"/>
  <c r="AN28" i="1"/>
  <c r="AO28" i="1"/>
  <c r="AP28" i="1"/>
  <c r="AQ28" i="1"/>
  <c r="AS28" i="1"/>
  <c r="AT28" i="1"/>
  <c r="AU28" i="1"/>
  <c r="AV28" i="1"/>
  <c r="AW28" i="1"/>
  <c r="AX28" i="1"/>
  <c r="AZ28" i="1"/>
  <c r="BA28" i="1"/>
  <c r="D28" i="1"/>
  <c r="AG23" i="1"/>
  <c r="AG24" i="1" s="1"/>
  <c r="AH23" i="1"/>
  <c r="AH24" i="1" s="1"/>
  <c r="AI23" i="1"/>
  <c r="AI24" i="1" s="1"/>
  <c r="AJ23" i="1"/>
  <c r="AJ24" i="1" s="1"/>
  <c r="AL23" i="1"/>
  <c r="AL24" i="1" s="1"/>
  <c r="AN23" i="1"/>
  <c r="AO23" i="1"/>
  <c r="AP23" i="1"/>
  <c r="AQ23" i="1"/>
  <c r="AS23" i="1"/>
  <c r="AT23" i="1"/>
  <c r="AU23" i="1"/>
  <c r="AV23" i="1"/>
  <c r="AW23" i="1"/>
  <c r="AX23" i="1"/>
  <c r="AZ23" i="1"/>
  <c r="BA23" i="1"/>
  <c r="E18" i="1"/>
  <c r="E19" i="1" s="1"/>
  <c r="F18" i="1"/>
  <c r="F19" i="1" s="1"/>
  <c r="G18" i="1"/>
  <c r="G19" i="1" s="1"/>
  <c r="H18" i="1"/>
  <c r="H19" i="1" s="1"/>
  <c r="J18" i="1"/>
  <c r="J19" i="1" s="1"/>
  <c r="K18" i="1"/>
  <c r="L18" i="1"/>
  <c r="L19" i="1" s="1"/>
  <c r="M18" i="1"/>
  <c r="M19" i="1" s="1"/>
  <c r="N18" i="1"/>
  <c r="N19" i="1" s="1"/>
  <c r="O18" i="1"/>
  <c r="O19" i="1" s="1"/>
  <c r="Q18" i="1"/>
  <c r="Q19" i="1" s="1"/>
  <c r="R18" i="1"/>
  <c r="S18" i="1"/>
  <c r="S19" i="1" s="1"/>
  <c r="T18" i="1"/>
  <c r="T19" i="1" s="1"/>
  <c r="U18" i="1"/>
  <c r="U19" i="1" s="1"/>
  <c r="V18" i="1"/>
  <c r="V19" i="1" s="1"/>
  <c r="X18" i="1"/>
  <c r="X19" i="1" s="1"/>
  <c r="Y18" i="1"/>
  <c r="Z18" i="1"/>
  <c r="Z19" i="1" s="1"/>
  <c r="AA18" i="1"/>
  <c r="AA19" i="1" s="1"/>
  <c r="AB18" i="1"/>
  <c r="AB19" i="1" s="1"/>
  <c r="AC18" i="1"/>
  <c r="AC19" i="1" s="1"/>
  <c r="AE18" i="1"/>
  <c r="AE19" i="1" s="1"/>
  <c r="AF18" i="1"/>
  <c r="AG18" i="1"/>
  <c r="AG19" i="1" s="1"/>
  <c r="AH18" i="1"/>
  <c r="AH19" i="1" s="1"/>
  <c r="AI18" i="1"/>
  <c r="AI19" i="1" s="1"/>
  <c r="AJ18" i="1"/>
  <c r="AJ19" i="1" s="1"/>
  <c r="AL18" i="1"/>
  <c r="AL19" i="1" s="1"/>
  <c r="AM18" i="1"/>
  <c r="AN18" i="1"/>
  <c r="AO18" i="1"/>
  <c r="AP18" i="1"/>
  <c r="AQ18" i="1"/>
  <c r="AS18" i="1"/>
  <c r="AT18" i="1"/>
  <c r="AU18" i="1"/>
  <c r="AV18" i="1"/>
  <c r="AW18" i="1"/>
  <c r="AX18" i="1"/>
  <c r="AZ18" i="1"/>
  <c r="BA18" i="1"/>
  <c r="E13" i="1"/>
  <c r="E14" i="1" s="1"/>
  <c r="F13" i="1"/>
  <c r="F14" i="1" s="1"/>
  <c r="G13" i="1"/>
  <c r="G14" i="1" s="1"/>
  <c r="H13" i="1"/>
  <c r="H14" i="1" s="1"/>
  <c r="J13" i="1"/>
  <c r="J14" i="1" s="1"/>
  <c r="K13" i="1"/>
  <c r="L13" i="1"/>
  <c r="L14" i="1" s="1"/>
  <c r="M13" i="1"/>
  <c r="M14" i="1" s="1"/>
  <c r="N13" i="1"/>
  <c r="N14" i="1" s="1"/>
  <c r="O13" i="1"/>
  <c r="O14" i="1" s="1"/>
  <c r="Q13" i="1"/>
  <c r="Q14" i="1" s="1"/>
  <c r="R13" i="1"/>
  <c r="S13" i="1"/>
  <c r="S14" i="1" s="1"/>
  <c r="T13" i="1"/>
  <c r="T14" i="1" s="1"/>
  <c r="U13" i="1"/>
  <c r="U14" i="1" s="1"/>
  <c r="V13" i="1"/>
  <c r="V14" i="1" s="1"/>
  <c r="X13" i="1"/>
  <c r="X14" i="1" s="1"/>
  <c r="Y13" i="1"/>
  <c r="Z13" i="1"/>
  <c r="Z14" i="1" s="1"/>
  <c r="AA13" i="1"/>
  <c r="AA14" i="1" s="1"/>
  <c r="AB13" i="1"/>
  <c r="AB14" i="1" s="1"/>
  <c r="AC13" i="1"/>
  <c r="AC14" i="1" s="1"/>
  <c r="AE13" i="1"/>
  <c r="AE14" i="1" s="1"/>
  <c r="AF13" i="1"/>
  <c r="AG13" i="1"/>
  <c r="AG14" i="1" s="1"/>
  <c r="AH13" i="1"/>
  <c r="AH14" i="1" s="1"/>
  <c r="AI13" i="1"/>
  <c r="AI14" i="1" s="1"/>
  <c r="AJ13" i="1"/>
  <c r="AJ14" i="1" s="1"/>
  <c r="AL13" i="1"/>
  <c r="AL14" i="1" s="1"/>
  <c r="AM13" i="1"/>
  <c r="AN13" i="1"/>
  <c r="AO13" i="1"/>
  <c r="AP13" i="1"/>
  <c r="AQ13" i="1"/>
  <c r="AS13" i="1"/>
  <c r="AT13" i="1"/>
  <c r="AU13" i="1"/>
  <c r="AV13" i="1"/>
  <c r="AW13" i="1"/>
  <c r="AX13" i="1"/>
  <c r="AZ13" i="1"/>
  <c r="BA13" i="1"/>
  <c r="E8" i="1"/>
  <c r="E9" i="1" s="1"/>
  <c r="E118" i="1" s="1"/>
  <c r="F8" i="1"/>
  <c r="F9" i="1" s="1"/>
  <c r="F118" i="1" s="1"/>
  <c r="G8" i="1"/>
  <c r="G9" i="1" s="1"/>
  <c r="G118" i="1" s="1"/>
  <c r="H8" i="1"/>
  <c r="H9" i="1" s="1"/>
  <c r="H118" i="1" s="1"/>
  <c r="J8" i="1"/>
  <c r="J9" i="1" s="1"/>
  <c r="J118" i="1" s="1"/>
  <c r="K8" i="1"/>
  <c r="L8" i="1"/>
  <c r="L9" i="1" s="1"/>
  <c r="L118" i="1" s="1"/>
  <c r="M8" i="1"/>
  <c r="M9" i="1" s="1"/>
  <c r="M118" i="1" s="1"/>
  <c r="N8" i="1"/>
  <c r="N9" i="1" s="1"/>
  <c r="N118" i="1" s="1"/>
  <c r="O8" i="1"/>
  <c r="O9" i="1" s="1"/>
  <c r="O118" i="1" s="1"/>
  <c r="Q8" i="1"/>
  <c r="Q9" i="1" s="1"/>
  <c r="Q118" i="1" s="1"/>
  <c r="R8" i="1"/>
  <c r="S8" i="1"/>
  <c r="S9" i="1" s="1"/>
  <c r="S118" i="1" s="1"/>
  <c r="T8" i="1"/>
  <c r="T9" i="1" s="1"/>
  <c r="T118" i="1" s="1"/>
  <c r="U8" i="1"/>
  <c r="U9" i="1" s="1"/>
  <c r="U118" i="1" s="1"/>
  <c r="V8" i="1"/>
  <c r="V9" i="1" s="1"/>
  <c r="V118" i="1" s="1"/>
  <c r="X8" i="1"/>
  <c r="X9" i="1" s="1"/>
  <c r="X118" i="1" s="1"/>
  <c r="Y8" i="1"/>
  <c r="Z8" i="1"/>
  <c r="Z9" i="1" s="1"/>
  <c r="Z118" i="1" s="1"/>
  <c r="AA8" i="1"/>
  <c r="AA9" i="1" s="1"/>
  <c r="AA118" i="1" s="1"/>
  <c r="AB8" i="1"/>
  <c r="AB9" i="1" s="1"/>
  <c r="AB118" i="1" s="1"/>
  <c r="AC8" i="1"/>
  <c r="AC9" i="1" s="1"/>
  <c r="AC118" i="1" s="1"/>
  <c r="AE8" i="1"/>
  <c r="AE9" i="1" s="1"/>
  <c r="AE118" i="1" s="1"/>
  <c r="AF8" i="1"/>
  <c r="AG8" i="1"/>
  <c r="AG9" i="1" s="1"/>
  <c r="AG118" i="1" s="1"/>
  <c r="AH8" i="1"/>
  <c r="AH9" i="1" s="1"/>
  <c r="AH118" i="1" s="1"/>
  <c r="AI8" i="1"/>
  <c r="AI9" i="1" s="1"/>
  <c r="AI118" i="1" s="1"/>
  <c r="AJ8" i="1"/>
  <c r="AJ9" i="1" s="1"/>
  <c r="AJ118" i="1" s="1"/>
  <c r="AL8" i="1"/>
  <c r="AL9" i="1" s="1"/>
  <c r="AL118" i="1" s="1"/>
  <c r="AM8" i="1"/>
  <c r="AN8" i="1"/>
  <c r="AO8" i="1"/>
  <c r="AP8" i="1"/>
  <c r="AQ8" i="1"/>
  <c r="AS8" i="1"/>
  <c r="AT8" i="1"/>
  <c r="AU8" i="1"/>
  <c r="AV8" i="1"/>
  <c r="AW8" i="1"/>
  <c r="AX8" i="1"/>
  <c r="AZ8" i="1"/>
  <c r="BA8" i="1"/>
  <c r="E10" i="1"/>
  <c r="F10" i="1"/>
  <c r="G10" i="1"/>
  <c r="H10" i="1"/>
  <c r="J10" i="1"/>
  <c r="K10" i="1"/>
  <c r="L10" i="1"/>
  <c r="M10" i="1"/>
  <c r="N10" i="1"/>
  <c r="O10" i="1"/>
  <c r="Q10" i="1"/>
  <c r="R10" i="1"/>
  <c r="S10" i="1"/>
  <c r="T10" i="1"/>
  <c r="U10" i="1"/>
  <c r="V10" i="1"/>
  <c r="X10" i="1"/>
  <c r="Y10" i="1"/>
  <c r="Z10" i="1"/>
  <c r="AA10" i="1"/>
  <c r="AB10" i="1"/>
  <c r="AC10" i="1"/>
  <c r="AE10" i="1"/>
  <c r="AF10" i="1"/>
  <c r="AG10" i="1"/>
  <c r="AH10" i="1"/>
  <c r="AI10" i="1"/>
  <c r="AJ10" i="1"/>
  <c r="AL10" i="1"/>
  <c r="AM10" i="1"/>
  <c r="AN10" i="1"/>
  <c r="AO10" i="1"/>
  <c r="AP10" i="1"/>
  <c r="AQ10" i="1"/>
  <c r="AS10" i="1"/>
  <c r="AT10" i="1"/>
  <c r="AU10" i="1"/>
  <c r="AV10" i="1"/>
  <c r="AW10" i="1"/>
  <c r="AX10" i="1"/>
  <c r="AZ10" i="1"/>
  <c r="BA10" i="1"/>
  <c r="D119" i="1"/>
  <c r="D115" i="1"/>
  <c r="AB120" i="1" l="1"/>
  <c r="AB167" i="11"/>
  <c r="AB168" i="11" s="1"/>
  <c r="AB177" i="11" s="1"/>
  <c r="AC120" i="1"/>
  <c r="AC167" i="11"/>
  <c r="AC168" i="11" s="1"/>
  <c r="AC177" i="11" s="1"/>
  <c r="H120" i="1"/>
  <c r="H167" i="11"/>
  <c r="H168" i="11" s="1"/>
  <c r="H177" i="11" s="1"/>
  <c r="Z120" i="1"/>
  <c r="Z167" i="11"/>
  <c r="Z168" i="11" s="1"/>
  <c r="Z177" i="11" s="1"/>
  <c r="E120" i="1"/>
  <c r="E167" i="11"/>
  <c r="E168" i="11" s="1"/>
  <c r="E177" i="11" s="1"/>
  <c r="AL120" i="1"/>
  <c r="AL167" i="11"/>
  <c r="AL168" i="11" s="1"/>
  <c r="AL177" i="11" s="1"/>
  <c r="S120" i="1"/>
  <c r="S167" i="11"/>
  <c r="S168" i="11" s="1"/>
  <c r="S177" i="11" s="1"/>
  <c r="J120" i="1"/>
  <c r="J167" i="11"/>
  <c r="J168" i="11" s="1"/>
  <c r="J177" i="11" s="1"/>
  <c r="AA120" i="1"/>
  <c r="AA167" i="11"/>
  <c r="AA168" i="11" s="1"/>
  <c r="AA177" i="11" s="1"/>
  <c r="T120" i="1"/>
  <c r="T167" i="11"/>
  <c r="T168" i="11" s="1"/>
  <c r="T177" i="11" s="1"/>
  <c r="AJ120" i="1"/>
  <c r="AJ167" i="11"/>
  <c r="AJ168" i="11" s="1"/>
  <c r="AJ177" i="11" s="1"/>
  <c r="U120" i="1"/>
  <c r="U167" i="11"/>
  <c r="U168" i="11" s="1"/>
  <c r="U177" i="11" s="1"/>
  <c r="AI120" i="1"/>
  <c r="AI167" i="11"/>
  <c r="AI168" i="11" s="1"/>
  <c r="AI177" i="11" s="1"/>
  <c r="Q120" i="1"/>
  <c r="Q167" i="11"/>
  <c r="Q168" i="11" s="1"/>
  <c r="Q177" i="11" s="1"/>
  <c r="G120" i="1"/>
  <c r="G167" i="11"/>
  <c r="G168" i="11" s="1"/>
  <c r="G177" i="11" s="1"/>
  <c r="AH120" i="1"/>
  <c r="AH167" i="11"/>
  <c r="AH168" i="11" s="1"/>
  <c r="AH177" i="11" s="1"/>
  <c r="O120" i="1"/>
  <c r="O167" i="11"/>
  <c r="O168" i="11" s="1"/>
  <c r="O177" i="11" s="1"/>
  <c r="X120" i="1"/>
  <c r="X167" i="11"/>
  <c r="X168" i="11" s="1"/>
  <c r="X177" i="11" s="1"/>
  <c r="AG120" i="1"/>
  <c r="AG167" i="11"/>
  <c r="AG168" i="11" s="1"/>
  <c r="AG177" i="11" s="1"/>
  <c r="N120" i="1"/>
  <c r="N167" i="11"/>
  <c r="N168" i="11" s="1"/>
  <c r="N177" i="11" s="1"/>
  <c r="V120" i="1"/>
  <c r="V167" i="11"/>
  <c r="V168" i="11" s="1"/>
  <c r="V177" i="11" s="1"/>
  <c r="M120" i="1"/>
  <c r="M167" i="11"/>
  <c r="M168" i="11" s="1"/>
  <c r="M177" i="11" s="1"/>
  <c r="F120" i="1"/>
  <c r="F167" i="11"/>
  <c r="F168" i="11" s="1"/>
  <c r="F177" i="11" s="1"/>
  <c r="AE120" i="1"/>
  <c r="AE167" i="11"/>
  <c r="AE168" i="11" s="1"/>
  <c r="AE177" i="11" s="1"/>
  <c r="L120" i="1"/>
  <c r="L167" i="11"/>
  <c r="L168" i="11" s="1"/>
  <c r="L177" i="11" s="1"/>
  <c r="AZ122" i="1"/>
  <c r="AZ114" i="1"/>
  <c r="AT114" i="1"/>
  <c r="AT122" i="1"/>
  <c r="AL114" i="1"/>
  <c r="AL122" i="1"/>
  <c r="AJ114" i="1"/>
  <c r="AJ122" i="1"/>
  <c r="R114" i="1"/>
  <c r="R122" i="1"/>
  <c r="AG114" i="1"/>
  <c r="AG122" i="1"/>
  <c r="BA114" i="1"/>
  <c r="BA122" i="1"/>
  <c r="Q114" i="1"/>
  <c r="Q122" i="1"/>
  <c r="AX114" i="1"/>
  <c r="AX122" i="1"/>
  <c r="K114" i="1"/>
  <c r="K116" i="1" s="1"/>
  <c r="K122" i="1"/>
  <c r="AH114" i="1"/>
  <c r="AH122" i="1"/>
  <c r="AE114" i="1"/>
  <c r="AE122" i="1"/>
  <c r="O114" i="1"/>
  <c r="O122" i="1"/>
  <c r="AW114" i="1"/>
  <c r="AW122" i="1"/>
  <c r="AV114" i="1"/>
  <c r="AV122" i="1"/>
  <c r="AU114" i="1"/>
  <c r="AU122" i="1"/>
  <c r="AS114" i="1"/>
  <c r="AS122" i="1"/>
  <c r="Z114" i="1"/>
  <c r="Z122" i="1"/>
  <c r="AQ114" i="1"/>
  <c r="AQ122" i="1"/>
  <c r="Y114" i="1"/>
  <c r="Y116" i="1" s="1"/>
  <c r="Y122" i="1"/>
  <c r="AP114" i="1"/>
  <c r="AP122" i="1"/>
  <c r="X114" i="1"/>
  <c r="X122" i="1"/>
  <c r="AI114" i="1"/>
  <c r="AI122" i="1"/>
  <c r="AA114" i="1"/>
  <c r="AA122" i="1"/>
  <c r="N114" i="1"/>
  <c r="N122" i="1"/>
  <c r="AF114" i="1"/>
  <c r="AF116" i="1" s="1"/>
  <c r="AF117" i="1" s="1"/>
  <c r="AF122" i="1"/>
  <c r="AC114" i="1"/>
  <c r="AC122" i="1"/>
  <c r="AO114" i="1"/>
  <c r="AO122" i="1"/>
  <c r="V114" i="1"/>
  <c r="V122" i="1"/>
  <c r="AN114" i="1"/>
  <c r="AN122" i="1"/>
  <c r="U114" i="1"/>
  <c r="U122" i="1"/>
  <c r="AM114" i="1"/>
  <c r="AM122" i="1"/>
  <c r="T114" i="1"/>
  <c r="T122" i="1"/>
  <c r="M114" i="1"/>
  <c r="M122" i="1"/>
  <c r="L114" i="1"/>
  <c r="L122" i="1"/>
  <c r="AB114" i="1"/>
  <c r="AB122" i="1"/>
  <c r="S114" i="1"/>
  <c r="S122" i="1"/>
  <c r="F114" i="1"/>
  <c r="F122" i="1"/>
  <c r="J114" i="1"/>
  <c r="J122" i="1"/>
  <c r="G114" i="1"/>
  <c r="G122" i="1"/>
  <c r="E114" i="1"/>
  <c r="E122" i="1"/>
  <c r="H114" i="1"/>
  <c r="H122" i="1"/>
  <c r="AG49" i="1"/>
  <c r="AF49" i="1"/>
  <c r="AH49" i="1"/>
  <c r="R97" i="1"/>
  <c r="R49" i="1"/>
  <c r="O49" i="1"/>
  <c r="AE49" i="1"/>
  <c r="AC49" i="1"/>
  <c r="AA49" i="1"/>
  <c r="S49" i="1"/>
  <c r="AJ49" i="1"/>
  <c r="AI49" i="1"/>
  <c r="Q49" i="1"/>
  <c r="AB49" i="1"/>
  <c r="N49" i="1"/>
  <c r="M49" i="1"/>
  <c r="L49" i="1"/>
  <c r="AL49" i="1"/>
  <c r="AS49" i="1"/>
  <c r="AZ49" i="1"/>
  <c r="Z49" i="1"/>
  <c r="AQ49" i="1"/>
  <c r="AX49" i="1"/>
  <c r="Y49" i="1"/>
  <c r="AP49" i="1"/>
  <c r="AW49" i="1"/>
  <c r="X49" i="1"/>
  <c r="AO49" i="1"/>
  <c r="AV49" i="1"/>
  <c r="V49" i="1"/>
  <c r="AU49" i="1"/>
  <c r="AN49" i="1"/>
  <c r="U49" i="1"/>
  <c r="AT49" i="1"/>
  <c r="BA49" i="1"/>
  <c r="AM49" i="1"/>
  <c r="T49" i="1"/>
  <c r="AU57" i="1"/>
  <c r="AV57" i="1"/>
  <c r="AW57" i="1"/>
  <c r="AX57" i="1"/>
  <c r="AZ57" i="1"/>
  <c r="BA57" i="1"/>
  <c r="V128" i="1"/>
  <c r="V129" i="1" s="1"/>
  <c r="AL128" i="1"/>
  <c r="AL129" i="1" s="1"/>
  <c r="AG128" i="1"/>
  <c r="AG129" i="1" s="1"/>
  <c r="AB128" i="1"/>
  <c r="AB129" i="1" s="1"/>
  <c r="X128" i="1"/>
  <c r="X129" i="1" s="1"/>
  <c r="S128" i="1"/>
  <c r="S129" i="1" s="1"/>
  <c r="N128" i="1"/>
  <c r="N129" i="1" s="1"/>
  <c r="J128" i="1"/>
  <c r="J129" i="1" s="1"/>
  <c r="E128" i="1"/>
  <c r="E129" i="1" s="1"/>
  <c r="H128" i="1"/>
  <c r="H129" i="1" s="1"/>
  <c r="AI128" i="1"/>
  <c r="AI129" i="1" s="1"/>
  <c r="AE128" i="1"/>
  <c r="AE129" i="1" s="1"/>
  <c r="Z128" i="1"/>
  <c r="Z129" i="1" s="1"/>
  <c r="U128" i="1"/>
  <c r="U129" i="1" s="1"/>
  <c r="Q128" i="1"/>
  <c r="Q129" i="1" s="1"/>
  <c r="L128" i="1"/>
  <c r="L129" i="1" s="1"/>
  <c r="G128" i="1"/>
  <c r="G129" i="1" s="1"/>
  <c r="R89" i="1"/>
  <c r="AJ128" i="1"/>
  <c r="AJ129" i="1" s="1"/>
  <c r="AA128" i="1"/>
  <c r="AA129" i="1" s="1"/>
  <c r="M128" i="1"/>
  <c r="M129" i="1" s="1"/>
  <c r="AH128" i="1"/>
  <c r="AH129" i="1" s="1"/>
  <c r="AC128" i="1"/>
  <c r="AC129" i="1" s="1"/>
  <c r="T128" i="1"/>
  <c r="T129" i="1" s="1"/>
  <c r="O128" i="1"/>
  <c r="O129" i="1" s="1"/>
  <c r="F128" i="1"/>
  <c r="F129" i="1" s="1"/>
  <c r="AX35" i="1"/>
  <c r="BA32" i="1"/>
  <c r="AU32" i="1"/>
  <c r="AV32" i="1"/>
  <c r="AW32" i="1"/>
  <c r="BA35" i="1"/>
  <c r="AX32" i="1"/>
  <c r="AZ32" i="1"/>
  <c r="AU35" i="1"/>
  <c r="AV35" i="1"/>
  <c r="AW35" i="1"/>
  <c r="AX5" i="1"/>
  <c r="AX24" i="1" s="1"/>
  <c r="AZ5" i="1"/>
  <c r="AZ19" i="1" s="1"/>
  <c r="BA5" i="1"/>
  <c r="BA14" i="1" s="1"/>
  <c r="AU5" i="1"/>
  <c r="AU19" i="1" s="1"/>
  <c r="AV5" i="1"/>
  <c r="AV19" i="1" s="1"/>
  <c r="AW5" i="1"/>
  <c r="AW9" i="1" s="1"/>
  <c r="AW118" i="1" s="1"/>
  <c r="AR70" i="10"/>
  <c r="AS62" i="10"/>
  <c r="AP70" i="10"/>
  <c r="AQ62" i="10"/>
  <c r="AO62" i="10"/>
  <c r="BH72" i="1"/>
  <c r="BA29" i="2"/>
  <c r="AZ35" i="1"/>
  <c r="R106" i="1"/>
  <c r="R131" i="1" s="1"/>
  <c r="V11" i="1"/>
  <c r="V12" i="1" s="1"/>
  <c r="X11" i="1"/>
  <c r="X12" i="1" s="1"/>
  <c r="J11" i="1"/>
  <c r="J12" i="1" s="1"/>
  <c r="AA11" i="1"/>
  <c r="AA12" i="1" s="1"/>
  <c r="H11" i="1"/>
  <c r="H12" i="1" s="1"/>
  <c r="E11" i="1"/>
  <c r="E12" i="1" s="1"/>
  <c r="U11" i="1"/>
  <c r="U12" i="1" s="1"/>
  <c r="AB11" i="1"/>
  <c r="AB12" i="1" s="1"/>
  <c r="AL11" i="1"/>
  <c r="AL12" i="1" s="1"/>
  <c r="S11" i="1"/>
  <c r="S12" i="1" s="1"/>
  <c r="AC11" i="1"/>
  <c r="AC12" i="1" s="1"/>
  <c r="F11" i="1"/>
  <c r="F12" i="1" s="1"/>
  <c r="Z11" i="1"/>
  <c r="Z12" i="1" s="1"/>
  <c r="T11" i="1"/>
  <c r="T12" i="1" s="1"/>
  <c r="M11" i="1"/>
  <c r="M12" i="1" s="1"/>
  <c r="G11" i="1"/>
  <c r="G12" i="1" s="1"/>
  <c r="N11" i="1"/>
  <c r="N12" i="1" s="1"/>
  <c r="AE11" i="1"/>
  <c r="AE12" i="1" s="1"/>
  <c r="L11" i="1"/>
  <c r="L12" i="1" s="1"/>
  <c r="AG11" i="1"/>
  <c r="AG12" i="1" s="1"/>
  <c r="AI11" i="1"/>
  <c r="AI12" i="1" s="1"/>
  <c r="Q11" i="1"/>
  <c r="Q12" i="1" s="1"/>
  <c r="AJ11" i="1"/>
  <c r="AJ12" i="1" s="1"/>
  <c r="AH11" i="1"/>
  <c r="AH12" i="1" s="1"/>
  <c r="O11" i="1"/>
  <c r="O12" i="1" s="1"/>
  <c r="BA47" i="2" l="1"/>
  <c r="BH49" i="2" s="1"/>
  <c r="BA30" i="2"/>
  <c r="BA64" i="3"/>
  <c r="BA65" i="3" s="1"/>
  <c r="BA95" i="4"/>
  <c r="BA97" i="4" s="1"/>
  <c r="BA100" i="4" s="1"/>
  <c r="BA104" i="4" s="1"/>
  <c r="AE121" i="1"/>
  <c r="J124" i="1"/>
  <c r="J171" i="11"/>
  <c r="J172" i="11" s="1"/>
  <c r="J179" i="11" s="1"/>
  <c r="U124" i="1"/>
  <c r="U171" i="11"/>
  <c r="U172" i="11" s="1"/>
  <c r="U179" i="11" s="1"/>
  <c r="AI124" i="1"/>
  <c r="AI171" i="11"/>
  <c r="AI172" i="11" s="1"/>
  <c r="AI179" i="11" s="1"/>
  <c r="AV124" i="1"/>
  <c r="AV171" i="11"/>
  <c r="AV172" i="11" s="1"/>
  <c r="AV179" i="11" s="1"/>
  <c r="BA124" i="1"/>
  <c r="BA171" i="11"/>
  <c r="BA172" i="11" s="1"/>
  <c r="BA179" i="11" s="1"/>
  <c r="F124" i="1"/>
  <c r="F171" i="11"/>
  <c r="F172" i="11" s="1"/>
  <c r="F179" i="11" s="1"/>
  <c r="AN124" i="1"/>
  <c r="AN171" i="11"/>
  <c r="AN172" i="11" s="1"/>
  <c r="AN179" i="11" s="1"/>
  <c r="X124" i="1"/>
  <c r="X171" i="11"/>
  <c r="X172" i="11" s="1"/>
  <c r="X179" i="11" s="1"/>
  <c r="AW124" i="1"/>
  <c r="AW171" i="11"/>
  <c r="AW172" i="11" s="1"/>
  <c r="AW179" i="11" s="1"/>
  <c r="AG124" i="1"/>
  <c r="AG171" i="11"/>
  <c r="AG172" i="11" s="1"/>
  <c r="AG179" i="11" s="1"/>
  <c r="AG116" i="1"/>
  <c r="F121" i="1"/>
  <c r="G121" i="1"/>
  <c r="S121" i="1"/>
  <c r="AI116" i="1"/>
  <c r="S124" i="1"/>
  <c r="S171" i="11"/>
  <c r="S172" i="11" s="1"/>
  <c r="S179" i="11" s="1"/>
  <c r="V124" i="1"/>
  <c r="V171" i="11"/>
  <c r="V172" i="11" s="1"/>
  <c r="V179" i="11" s="1"/>
  <c r="AP124" i="1"/>
  <c r="AP171" i="11"/>
  <c r="AP172" i="11" s="1"/>
  <c r="AP179" i="11" s="1"/>
  <c r="O124" i="1"/>
  <c r="O171" i="11"/>
  <c r="O172" i="11" s="1"/>
  <c r="O179" i="11" s="1"/>
  <c r="R124" i="1"/>
  <c r="R171" i="11"/>
  <c r="R172" i="11" s="1"/>
  <c r="R179" i="11" s="1"/>
  <c r="J116" i="1"/>
  <c r="AN116" i="1"/>
  <c r="AP116" i="1"/>
  <c r="O116" i="1"/>
  <c r="M121" i="1"/>
  <c r="Q121" i="1"/>
  <c r="AL121" i="1"/>
  <c r="F116" i="1"/>
  <c r="K117" i="1"/>
  <c r="AB124" i="1"/>
  <c r="AB171" i="11"/>
  <c r="AB172" i="11" s="1"/>
  <c r="AB179" i="11" s="1"/>
  <c r="AO124" i="1"/>
  <c r="AO171" i="11"/>
  <c r="AO172" i="11" s="1"/>
  <c r="AO179" i="11" s="1"/>
  <c r="Y124" i="1"/>
  <c r="Y171" i="11"/>
  <c r="Y172" i="11" s="1"/>
  <c r="Y179" i="11" s="1"/>
  <c r="AE124" i="1"/>
  <c r="AE171" i="11"/>
  <c r="AE172" i="11" s="1"/>
  <c r="AE179" i="11" s="1"/>
  <c r="AJ124" i="1"/>
  <c r="AJ171" i="11"/>
  <c r="AJ172" i="11" s="1"/>
  <c r="AJ179" i="11" s="1"/>
  <c r="AI121" i="1"/>
  <c r="E121" i="1"/>
  <c r="L124" i="1"/>
  <c r="L171" i="11"/>
  <c r="L172" i="11" s="1"/>
  <c r="L179" i="11" s="1"/>
  <c r="AC124" i="1"/>
  <c r="AC171" i="11"/>
  <c r="AC172" i="11" s="1"/>
  <c r="AC179" i="11" s="1"/>
  <c r="AQ124" i="1"/>
  <c r="AQ171" i="11"/>
  <c r="AQ172" i="11" s="1"/>
  <c r="AQ179" i="11" s="1"/>
  <c r="AH124" i="1"/>
  <c r="AH171" i="11"/>
  <c r="AH172" i="11" s="1"/>
  <c r="AH179" i="11" s="1"/>
  <c r="AL124" i="1"/>
  <c r="AL171" i="11"/>
  <c r="AL172" i="11" s="1"/>
  <c r="AL179" i="11" s="1"/>
  <c r="S116" i="1"/>
  <c r="V121" i="1"/>
  <c r="R116" i="1"/>
  <c r="L116" i="1"/>
  <c r="AC116" i="1"/>
  <c r="AQ116" i="1"/>
  <c r="AH116" i="1"/>
  <c r="AL116" i="1"/>
  <c r="N121" i="1"/>
  <c r="U121" i="1"/>
  <c r="Z121" i="1"/>
  <c r="AV116" i="1"/>
  <c r="AE116" i="1"/>
  <c r="Y117" i="1"/>
  <c r="H124" i="1"/>
  <c r="H171" i="11"/>
  <c r="H172" i="11" s="1"/>
  <c r="H179" i="11" s="1"/>
  <c r="M124" i="1"/>
  <c r="M171" i="11"/>
  <c r="M172" i="11" s="1"/>
  <c r="M179" i="11" s="1"/>
  <c r="AF124" i="1"/>
  <c r="AF171" i="11"/>
  <c r="AF172" i="11" s="1"/>
  <c r="AF179" i="11" s="1"/>
  <c r="Z124" i="1"/>
  <c r="Z171" i="11"/>
  <c r="Z172" i="11" s="1"/>
  <c r="Z179" i="11" s="1"/>
  <c r="K124" i="1"/>
  <c r="K171" i="11"/>
  <c r="K172" i="11" s="1"/>
  <c r="K179" i="11" s="1"/>
  <c r="AT124" i="1"/>
  <c r="AT171" i="11"/>
  <c r="AT172" i="11" s="1"/>
  <c r="AT179" i="11" s="1"/>
  <c r="AJ116" i="1"/>
  <c r="H116" i="1"/>
  <c r="M116" i="1"/>
  <c r="Z116" i="1"/>
  <c r="AT116" i="1"/>
  <c r="AG121" i="1"/>
  <c r="AJ121" i="1"/>
  <c r="H121" i="1"/>
  <c r="AH121" i="1"/>
  <c r="X116" i="1"/>
  <c r="AB116" i="1"/>
  <c r="AO116" i="1"/>
  <c r="AW120" i="1"/>
  <c r="AW167" i="11"/>
  <c r="AW168" i="11" s="1"/>
  <c r="AW177" i="11" s="1"/>
  <c r="E124" i="1"/>
  <c r="E171" i="11"/>
  <c r="E172" i="11" s="1"/>
  <c r="E179" i="11" s="1"/>
  <c r="T124" i="1"/>
  <c r="T171" i="11"/>
  <c r="T172" i="11" s="1"/>
  <c r="T179" i="11" s="1"/>
  <c r="N124" i="1"/>
  <c r="N171" i="11"/>
  <c r="N172" i="11" s="1"/>
  <c r="N179" i="11" s="1"/>
  <c r="AS124" i="1"/>
  <c r="AS171" i="11"/>
  <c r="AS172" i="11" s="1"/>
  <c r="AS179" i="11" s="1"/>
  <c r="AX124" i="1"/>
  <c r="AX171" i="11"/>
  <c r="AX172" i="11" s="1"/>
  <c r="AX179" i="11" s="1"/>
  <c r="AZ116" i="1"/>
  <c r="BA116" i="1"/>
  <c r="V116" i="1"/>
  <c r="E116" i="1"/>
  <c r="T116" i="1"/>
  <c r="N116" i="1"/>
  <c r="AS116" i="1"/>
  <c r="AX116" i="1"/>
  <c r="AZ124" i="1"/>
  <c r="AZ171" i="11"/>
  <c r="AZ172" i="11" s="1"/>
  <c r="AZ179" i="11" s="1"/>
  <c r="X121" i="1"/>
  <c r="T121" i="1"/>
  <c r="AC121" i="1"/>
  <c r="J121" i="1"/>
  <c r="G124" i="1"/>
  <c r="G171" i="11"/>
  <c r="G172" i="11" s="1"/>
  <c r="G179" i="11" s="1"/>
  <c r="AM124" i="1"/>
  <c r="AM171" i="11"/>
  <c r="AM172" i="11" s="1"/>
  <c r="AM179" i="11" s="1"/>
  <c r="AA124" i="1"/>
  <c r="AA171" i="11"/>
  <c r="AA172" i="11" s="1"/>
  <c r="AA179" i="11" s="1"/>
  <c r="AU124" i="1"/>
  <c r="AU171" i="11"/>
  <c r="AU172" i="11" s="1"/>
  <c r="AU179" i="11" s="1"/>
  <c r="Q124" i="1"/>
  <c r="Q171" i="11"/>
  <c r="Q172" i="11" s="1"/>
  <c r="Q179" i="11" s="1"/>
  <c r="U116" i="1"/>
  <c r="AW116" i="1"/>
  <c r="G116" i="1"/>
  <c r="AM116" i="1"/>
  <c r="AA116" i="1"/>
  <c r="AU116" i="1"/>
  <c r="Q116" i="1"/>
  <c r="L121" i="1"/>
  <c r="O121" i="1"/>
  <c r="AA121" i="1"/>
  <c r="AB121" i="1"/>
  <c r="AU29" i="2"/>
  <c r="AZ85" i="3"/>
  <c r="BA19" i="1"/>
  <c r="AV14" i="1"/>
  <c r="AZ14" i="1"/>
  <c r="AU24" i="1"/>
  <c r="AV24" i="1"/>
  <c r="AW24" i="1"/>
  <c r="AZ24" i="1"/>
  <c r="AX14" i="1"/>
  <c r="BA24" i="1"/>
  <c r="AX19" i="1"/>
  <c r="AW14" i="1"/>
  <c r="AU14" i="1"/>
  <c r="AW19" i="1"/>
  <c r="AT21" i="10"/>
  <c r="AS21" i="10"/>
  <c r="AR19" i="10"/>
  <c r="AP19" i="10"/>
  <c r="AR9" i="10"/>
  <c r="AR10" i="10"/>
  <c r="AR18" i="10"/>
  <c r="AR7" i="10"/>
  <c r="AR15" i="10"/>
  <c r="AR4" i="10"/>
  <c r="AR13" i="10"/>
  <c r="AR5" i="10"/>
  <c r="AR23" i="10"/>
  <c r="AR27" i="10"/>
  <c r="AR8" i="10"/>
  <c r="AR25" i="10"/>
  <c r="AR11" i="10"/>
  <c r="AR17" i="10"/>
  <c r="AR24" i="10"/>
  <c r="AR62" i="10"/>
  <c r="AP62" i="10"/>
  <c r="AR21" i="10"/>
  <c r="AQ9" i="10"/>
  <c r="AQ10" i="10"/>
  <c r="AQ18" i="10"/>
  <c r="AQ7" i="10"/>
  <c r="AQ15" i="10"/>
  <c r="AQ4" i="10"/>
  <c r="AQ13" i="10"/>
  <c r="AQ23" i="10"/>
  <c r="AQ5" i="10"/>
  <c r="AQ25" i="10"/>
  <c r="AQ11" i="10"/>
  <c r="AQ27" i="10"/>
  <c r="AQ17" i="10"/>
  <c r="AQ8" i="10"/>
  <c r="AQ24" i="10"/>
  <c r="AQ21" i="10"/>
  <c r="AP71" i="10"/>
  <c r="AO71" i="10"/>
  <c r="AP21" i="10"/>
  <c r="AO8" i="10"/>
  <c r="AO15" i="10"/>
  <c r="AO4" i="10"/>
  <c r="AO17" i="10"/>
  <c r="AO13" i="10"/>
  <c r="AO10" i="10"/>
  <c r="AO23" i="10"/>
  <c r="AO5" i="10"/>
  <c r="AO18" i="10"/>
  <c r="AO9" i="10"/>
  <c r="AO27" i="10"/>
  <c r="AO24" i="10"/>
  <c r="AO25" i="10"/>
  <c r="AO11" i="10"/>
  <c r="AO7" i="10"/>
  <c r="AO21" i="10"/>
  <c r="AQ71" i="10"/>
  <c r="AR34" i="10"/>
  <c r="AR50" i="10"/>
  <c r="AR60" i="10"/>
  <c r="AR39" i="10"/>
  <c r="AR47" i="10"/>
  <c r="AR36" i="10"/>
  <c r="AR44" i="10"/>
  <c r="AR52" i="10"/>
  <c r="AR37" i="10"/>
  <c r="AR48" i="10"/>
  <c r="AR61" i="10"/>
  <c r="AR66" i="10"/>
  <c r="AR68" i="10"/>
  <c r="AR45" i="10"/>
  <c r="AR58" i="10"/>
  <c r="AR65" i="10"/>
  <c r="AR33" i="10"/>
  <c r="AR54" i="10"/>
  <c r="AR55" i="10"/>
  <c r="AR59" i="10"/>
  <c r="AR69" i="10"/>
  <c r="AR67" i="10"/>
  <c r="AR41" i="10"/>
  <c r="AR63" i="10"/>
  <c r="AR38" i="10"/>
  <c r="AR46" i="10"/>
  <c r="AR64" i="10"/>
  <c r="AR35" i="10"/>
  <c r="AR40" i="10"/>
  <c r="AR49" i="10"/>
  <c r="AR43" i="10"/>
  <c r="AR56" i="10"/>
  <c r="AR42" i="10"/>
  <c r="AR51" i="10"/>
  <c r="AO39" i="10"/>
  <c r="AO47" i="10"/>
  <c r="AO65" i="10"/>
  <c r="AO36" i="10"/>
  <c r="AO44" i="10"/>
  <c r="AO52" i="10"/>
  <c r="AO33" i="10"/>
  <c r="AO41" i="10"/>
  <c r="AO49" i="10"/>
  <c r="AO59" i="10"/>
  <c r="AO54" i="10"/>
  <c r="AO50" i="10"/>
  <c r="AO64" i="10"/>
  <c r="AO67" i="10"/>
  <c r="AO38" i="10"/>
  <c r="AO60" i="10"/>
  <c r="AO45" i="10"/>
  <c r="AO48" i="10"/>
  <c r="AO55" i="10"/>
  <c r="AO68" i="10"/>
  <c r="AO58" i="10"/>
  <c r="AO61" i="10"/>
  <c r="AO63" i="10"/>
  <c r="AO69" i="10"/>
  <c r="AO46" i="10"/>
  <c r="AO35" i="10"/>
  <c r="AO37" i="10"/>
  <c r="AO43" i="10"/>
  <c r="AO34" i="10"/>
  <c r="AO66" i="10"/>
  <c r="AO40" i="10"/>
  <c r="AO56" i="10"/>
  <c r="AO42" i="10"/>
  <c r="AO51" i="10"/>
  <c r="AO70" i="10"/>
  <c r="AS70" i="10"/>
  <c r="AR71" i="10"/>
  <c r="AS4" i="10"/>
  <c r="AS9" i="10"/>
  <c r="AS13" i="10"/>
  <c r="AS10" i="10"/>
  <c r="AS18" i="10"/>
  <c r="AS7" i="10"/>
  <c r="AS15" i="10"/>
  <c r="AS24" i="10"/>
  <c r="AS25" i="10"/>
  <c r="AS8" i="10"/>
  <c r="AS11" i="10"/>
  <c r="AS27" i="10"/>
  <c r="AS17" i="10"/>
  <c r="AS5" i="10"/>
  <c r="AS23" i="10"/>
  <c r="AO19" i="10"/>
  <c r="AS19" i="10"/>
  <c r="AP7" i="10"/>
  <c r="AP15" i="10"/>
  <c r="AP4" i="10"/>
  <c r="AP17" i="10"/>
  <c r="AP13" i="10"/>
  <c r="AP10" i="10"/>
  <c r="AP23" i="10"/>
  <c r="AP8" i="10"/>
  <c r="AP5" i="10"/>
  <c r="AP18" i="10"/>
  <c r="AP11" i="10"/>
  <c r="AP24" i="10"/>
  <c r="AP9" i="10"/>
  <c r="AP27" i="10"/>
  <c r="AP25" i="10"/>
  <c r="AQ34" i="10"/>
  <c r="AQ50" i="10"/>
  <c r="AQ60" i="10"/>
  <c r="AQ39" i="10"/>
  <c r="AQ47" i="10"/>
  <c r="AQ65" i="10"/>
  <c r="AQ36" i="10"/>
  <c r="AQ44" i="10"/>
  <c r="AQ52" i="10"/>
  <c r="AQ66" i="10"/>
  <c r="AQ68" i="10"/>
  <c r="AQ45" i="10"/>
  <c r="AQ58" i="10"/>
  <c r="AQ33" i="10"/>
  <c r="AQ54" i="10"/>
  <c r="AQ41" i="10"/>
  <c r="AQ64" i="10"/>
  <c r="AQ48" i="10"/>
  <c r="AQ55" i="10"/>
  <c r="AQ59" i="10"/>
  <c r="AQ67" i="10"/>
  <c r="AQ63" i="10"/>
  <c r="AQ35" i="10"/>
  <c r="AQ38" i="10"/>
  <c r="AQ49" i="10"/>
  <c r="AQ69" i="10"/>
  <c r="AQ37" i="10"/>
  <c r="AQ46" i="10"/>
  <c r="AQ40" i="10"/>
  <c r="AQ61" i="10"/>
  <c r="AQ43" i="10"/>
  <c r="AQ56" i="10"/>
  <c r="AQ42" i="10"/>
  <c r="AQ51" i="10"/>
  <c r="AQ70" i="10"/>
  <c r="AS71" i="10"/>
  <c r="AS37" i="10"/>
  <c r="AS45" i="10"/>
  <c r="AS54" i="10"/>
  <c r="AS63" i="10"/>
  <c r="AS34" i="10"/>
  <c r="AS50" i="10"/>
  <c r="AS60" i="10"/>
  <c r="AS39" i="10"/>
  <c r="AS47" i="10"/>
  <c r="AS65" i="10"/>
  <c r="AS48" i="10"/>
  <c r="AS61" i="10"/>
  <c r="AS66" i="10"/>
  <c r="AS68" i="10"/>
  <c r="AS36" i="10"/>
  <c r="AS58" i="10"/>
  <c r="AS33" i="10"/>
  <c r="AS44" i="10"/>
  <c r="AS40" i="10"/>
  <c r="AS43" i="10"/>
  <c r="AS46" i="10"/>
  <c r="AS49" i="10"/>
  <c r="AS52" i="10"/>
  <c r="AS55" i="10"/>
  <c r="AS59" i="10"/>
  <c r="AS38" i="10"/>
  <c r="AS67" i="10"/>
  <c r="AS41" i="10"/>
  <c r="AS69" i="10"/>
  <c r="AS64" i="10"/>
  <c r="AS35" i="10"/>
  <c r="AS56" i="10"/>
  <c r="AS42" i="10"/>
  <c r="AS51" i="10"/>
  <c r="AT4" i="10"/>
  <c r="AT9" i="10"/>
  <c r="AT13" i="10"/>
  <c r="AT10" i="10"/>
  <c r="AT18" i="10"/>
  <c r="AT7" i="10"/>
  <c r="AT15" i="10"/>
  <c r="AT24" i="10"/>
  <c r="AT27" i="10"/>
  <c r="AT25" i="10"/>
  <c r="AT11" i="10"/>
  <c r="AT17" i="10"/>
  <c r="AT8" i="10"/>
  <c r="AT5" i="10"/>
  <c r="AT23" i="10"/>
  <c r="AP39" i="10"/>
  <c r="AP47" i="10"/>
  <c r="AP65" i="10"/>
  <c r="AP36" i="10"/>
  <c r="AP44" i="10"/>
  <c r="AP52" i="10"/>
  <c r="AP33" i="10"/>
  <c r="AP41" i="10"/>
  <c r="AP49" i="10"/>
  <c r="AP59" i="10"/>
  <c r="AP34" i="10"/>
  <c r="AP45" i="10"/>
  <c r="AP58" i="10"/>
  <c r="AP54" i="10"/>
  <c r="AP50" i="10"/>
  <c r="AP64" i="10"/>
  <c r="AP67" i="10"/>
  <c r="AP66" i="10"/>
  <c r="AP48" i="10"/>
  <c r="AP55" i="10"/>
  <c r="AP68" i="10"/>
  <c r="AP60" i="10"/>
  <c r="AP61" i="10"/>
  <c r="AP63" i="10"/>
  <c r="AP38" i="10"/>
  <c r="AP69" i="10"/>
  <c r="AP35" i="10"/>
  <c r="AP46" i="10"/>
  <c r="AP43" i="10"/>
  <c r="AP40" i="10"/>
  <c r="AP37" i="10"/>
  <c r="AP56" i="10"/>
  <c r="AP42" i="10"/>
  <c r="AP51" i="10"/>
  <c r="AT19" i="10"/>
  <c r="AQ19" i="10"/>
  <c r="AW128" i="1"/>
  <c r="AW129" i="1" s="1"/>
  <c r="AX9" i="1"/>
  <c r="AX118" i="1" s="1"/>
  <c r="BA9" i="1"/>
  <c r="BA118" i="1" s="1"/>
  <c r="AW11" i="1"/>
  <c r="AW12" i="1" s="1"/>
  <c r="AU9" i="1"/>
  <c r="AU118" i="1" s="1"/>
  <c r="AV9" i="1"/>
  <c r="AV118" i="1" s="1"/>
  <c r="AZ9" i="1"/>
  <c r="AZ118" i="1" s="1"/>
  <c r="BA85" i="3"/>
  <c r="V90" i="1"/>
  <c r="V130" i="1" s="1"/>
  <c r="AW90" i="1"/>
  <c r="AW130" i="1" s="1"/>
  <c r="AQ90" i="1"/>
  <c r="AQ130" i="1" s="1"/>
  <c r="U90" i="1"/>
  <c r="U130" i="1" s="1"/>
  <c r="AB90" i="1"/>
  <c r="AB130" i="1" s="1"/>
  <c r="AA90" i="1"/>
  <c r="AA130" i="1" s="1"/>
  <c r="AU90" i="1"/>
  <c r="AU130" i="1" s="1"/>
  <c r="X90" i="1"/>
  <c r="X130" i="1" s="1"/>
  <c r="AP90" i="1"/>
  <c r="AP130" i="1" s="1"/>
  <c r="T90" i="1"/>
  <c r="T130" i="1" s="1"/>
  <c r="AX90" i="1"/>
  <c r="AX130" i="1" s="1"/>
  <c r="AS90" i="1"/>
  <c r="AS130" i="1" s="1"/>
  <c r="AN90" i="1"/>
  <c r="AN130" i="1" s="1"/>
  <c r="Z90" i="1"/>
  <c r="Z130" i="1" s="1"/>
  <c r="AV90" i="1"/>
  <c r="AV130" i="1" s="1"/>
  <c r="S90" i="1"/>
  <c r="S130" i="1" s="1"/>
  <c r="AC90" i="1"/>
  <c r="AC130" i="1" s="1"/>
  <c r="AO90" i="1"/>
  <c r="AO130" i="1" s="1"/>
  <c r="AE90" i="1"/>
  <c r="AE130" i="1" s="1"/>
  <c r="AZ130" i="1"/>
  <c r="BA90" i="1"/>
  <c r="BA130" i="1" s="1"/>
  <c r="AU47" i="2" l="1"/>
  <c r="AU30" i="2"/>
  <c r="BH31" i="2"/>
  <c r="BA48" i="2"/>
  <c r="AU95" i="4"/>
  <c r="AU97" i="4" s="1"/>
  <c r="AU100" i="4" s="1"/>
  <c r="AU104" i="4" s="1"/>
  <c r="BH105" i="4"/>
  <c r="BC106" i="4"/>
  <c r="BJ107" i="4" s="1"/>
  <c r="BE106" i="4"/>
  <c r="BL107" i="4" s="1"/>
  <c r="BA106" i="4"/>
  <c r="BH107" i="4" s="1"/>
  <c r="AU153" i="11"/>
  <c r="AH117" i="1"/>
  <c r="AU117" i="1"/>
  <c r="AA125" i="1"/>
  <c r="AX117" i="1"/>
  <c r="AX125" i="1"/>
  <c r="X117" i="1"/>
  <c r="M117" i="1"/>
  <c r="H125" i="1"/>
  <c r="AQ125" i="1"/>
  <c r="AO125" i="1"/>
  <c r="AP117" i="1"/>
  <c r="AI117" i="1"/>
  <c r="AN125" i="1"/>
  <c r="AQ117" i="1"/>
  <c r="AA117" i="1"/>
  <c r="AM125" i="1"/>
  <c r="AS117" i="1"/>
  <c r="AS125" i="1"/>
  <c r="H117" i="1"/>
  <c r="AC125" i="1"/>
  <c r="AB125" i="1"/>
  <c r="AN117" i="1"/>
  <c r="F125" i="1"/>
  <c r="AE117" i="1"/>
  <c r="AC117" i="1"/>
  <c r="AM117" i="1"/>
  <c r="G125" i="1"/>
  <c r="N117" i="1"/>
  <c r="N125" i="1"/>
  <c r="AJ117" i="1"/>
  <c r="L125" i="1"/>
  <c r="J117" i="1"/>
  <c r="BA125" i="1"/>
  <c r="T125" i="1"/>
  <c r="AT125" i="1"/>
  <c r="R117" i="1"/>
  <c r="F117" i="1"/>
  <c r="R125" i="1"/>
  <c r="AV125" i="1"/>
  <c r="L117" i="1"/>
  <c r="G117" i="1"/>
  <c r="AW117" i="1"/>
  <c r="E117" i="1"/>
  <c r="E125" i="1"/>
  <c r="K125" i="1"/>
  <c r="O125" i="1"/>
  <c r="AG117" i="1"/>
  <c r="AI125" i="1"/>
  <c r="AV120" i="1"/>
  <c r="AV167" i="11"/>
  <c r="AV168" i="11" s="1"/>
  <c r="AV177" i="11" s="1"/>
  <c r="T117" i="1"/>
  <c r="AZ120" i="1"/>
  <c r="AZ167" i="11"/>
  <c r="AZ168" i="11" s="1"/>
  <c r="AZ177" i="11" s="1"/>
  <c r="V117" i="1"/>
  <c r="AW121" i="1"/>
  <c r="Z125" i="1"/>
  <c r="S117" i="1"/>
  <c r="AJ125" i="1"/>
  <c r="AP125" i="1"/>
  <c r="AG125" i="1"/>
  <c r="U125" i="1"/>
  <c r="AV117" i="1"/>
  <c r="U117" i="1"/>
  <c r="Q125" i="1"/>
  <c r="BA117" i="1"/>
  <c r="AO117" i="1"/>
  <c r="AT117" i="1"/>
  <c r="AF125" i="1"/>
  <c r="AL125" i="1"/>
  <c r="AE125" i="1"/>
  <c r="V125" i="1"/>
  <c r="AW125" i="1"/>
  <c r="J125" i="1"/>
  <c r="AU120" i="1"/>
  <c r="AU167" i="11"/>
  <c r="AU168" i="11" s="1"/>
  <c r="AU177" i="11" s="1"/>
  <c r="BA120" i="1"/>
  <c r="BA167" i="11"/>
  <c r="BA168" i="11" s="1"/>
  <c r="BA177" i="11" s="1"/>
  <c r="AX120" i="1"/>
  <c r="AX167" i="11"/>
  <c r="AX168" i="11" s="1"/>
  <c r="AX177" i="11" s="1"/>
  <c r="AL117" i="1"/>
  <c r="Q117" i="1"/>
  <c r="AU125" i="1"/>
  <c r="AZ125" i="1"/>
  <c r="AZ117" i="1"/>
  <c r="AB117" i="1"/>
  <c r="Z117" i="1"/>
  <c r="M125" i="1"/>
  <c r="AH125" i="1"/>
  <c r="Y125" i="1"/>
  <c r="O117" i="1"/>
  <c r="S125" i="1"/>
  <c r="X125" i="1"/>
  <c r="AU55" i="2"/>
  <c r="BA67" i="3"/>
  <c r="AZ67" i="3"/>
  <c r="AZ86" i="3"/>
  <c r="AO6" i="10"/>
  <c r="AR6" i="10"/>
  <c r="AT71" i="10"/>
  <c r="AS6" i="10"/>
  <c r="AT6" i="10"/>
  <c r="AQ6" i="10"/>
  <c r="AT37" i="10"/>
  <c r="AT45" i="10"/>
  <c r="AT54" i="10"/>
  <c r="AT63" i="10"/>
  <c r="AT34" i="10"/>
  <c r="AT50" i="10"/>
  <c r="AT60" i="10"/>
  <c r="AT39" i="10"/>
  <c r="AT47" i="10"/>
  <c r="AT65" i="10"/>
  <c r="AT40" i="10"/>
  <c r="AT48" i="10"/>
  <c r="AT61" i="10"/>
  <c r="AT66" i="10"/>
  <c r="AT68" i="10"/>
  <c r="AT36" i="10"/>
  <c r="AT58" i="10"/>
  <c r="AT43" i="10"/>
  <c r="AT46" i="10"/>
  <c r="AT49" i="10"/>
  <c r="AT52" i="10"/>
  <c r="AT55" i="10"/>
  <c r="AT59" i="10"/>
  <c r="AT33" i="10"/>
  <c r="AT44" i="10"/>
  <c r="AT67" i="10"/>
  <c r="AT41" i="10"/>
  <c r="AT35" i="10"/>
  <c r="AT69" i="10"/>
  <c r="AT38" i="10"/>
  <c r="AT64" i="10"/>
  <c r="AT56" i="10"/>
  <c r="AT42" i="10"/>
  <c r="AT51" i="10"/>
  <c r="AT62" i="10"/>
  <c r="AT70" i="10"/>
  <c r="AP6" i="10"/>
  <c r="BA86" i="3"/>
  <c r="AV128" i="1"/>
  <c r="AV129" i="1" s="1"/>
  <c r="AX128" i="1"/>
  <c r="AX129" i="1" s="1"/>
  <c r="BA128" i="1"/>
  <c r="BA129" i="1" s="1"/>
  <c r="AZ128" i="1"/>
  <c r="AZ129" i="1" s="1"/>
  <c r="AU128" i="1"/>
  <c r="AU129" i="1" s="1"/>
  <c r="AU79" i="3"/>
  <c r="AX11" i="1"/>
  <c r="AX12" i="1" s="1"/>
  <c r="BA11" i="1"/>
  <c r="BA12" i="1" s="1"/>
  <c r="AZ11" i="1"/>
  <c r="AZ12" i="1" s="1"/>
  <c r="AV11" i="1"/>
  <c r="AV12" i="1" s="1"/>
  <c r="AU11" i="1"/>
  <c r="AU12" i="1" s="1"/>
  <c r="S109" i="1"/>
  <c r="AU109" i="1"/>
  <c r="AE109" i="1"/>
  <c r="AA109" i="1"/>
  <c r="AV109" i="1"/>
  <c r="AW109" i="1"/>
  <c r="X109" i="1"/>
  <c r="AN109" i="1"/>
  <c r="AB109" i="1"/>
  <c r="U109" i="1"/>
  <c r="AS109" i="1"/>
  <c r="BA109" i="1"/>
  <c r="T109" i="1"/>
  <c r="V109" i="1"/>
  <c r="AQ109" i="1"/>
  <c r="AC109" i="1"/>
  <c r="AZ109" i="1"/>
  <c r="AO109" i="1"/>
  <c r="AX109" i="1"/>
  <c r="AP109" i="1"/>
  <c r="Z109" i="1"/>
  <c r="AU31" i="2" l="1"/>
  <c r="BB31" i="2"/>
  <c r="AU56" i="2"/>
  <c r="AU59" i="2"/>
  <c r="BB56" i="2"/>
  <c r="AU49" i="2"/>
  <c r="AU48" i="2"/>
  <c r="BB49" i="2"/>
  <c r="AU105" i="4"/>
  <c r="BB105" i="4"/>
  <c r="AU106" i="4"/>
  <c r="AW106" i="4"/>
  <c r="AY106" i="4"/>
  <c r="AZ106" i="4"/>
  <c r="AU62" i="2"/>
  <c r="B3" i="12"/>
  <c r="BA153" i="11"/>
  <c r="U126" i="1"/>
  <c r="AG126" i="1"/>
  <c r="M126" i="1"/>
  <c r="X126" i="1"/>
  <c r="AW126" i="1"/>
  <c r="L126" i="1"/>
  <c r="N126" i="1"/>
  <c r="AJ126" i="1"/>
  <c r="AX121" i="1"/>
  <c r="AZ121" i="1"/>
  <c r="AZ181" i="11" s="1"/>
  <c r="BG182" i="11" s="1"/>
  <c r="H126" i="1"/>
  <c r="AI126" i="1"/>
  <c r="AA126" i="1"/>
  <c r="Z126" i="1"/>
  <c r="AB126" i="1"/>
  <c r="O126" i="1"/>
  <c r="T126" i="1"/>
  <c r="J126" i="1"/>
  <c r="V126" i="1"/>
  <c r="AC126" i="1"/>
  <c r="Q126" i="1"/>
  <c r="G126" i="1"/>
  <c r="BA121" i="1"/>
  <c r="S126" i="1"/>
  <c r="AV121" i="1"/>
  <c r="AV181" i="11" s="1"/>
  <c r="BC182" i="11" s="1"/>
  <c r="F126" i="1"/>
  <c r="AE126" i="1"/>
  <c r="AU121" i="1"/>
  <c r="AL126" i="1"/>
  <c r="E126" i="1"/>
  <c r="AH126" i="1"/>
  <c r="G5" i="12"/>
  <c r="G3" i="12"/>
  <c r="G4" i="12"/>
  <c r="BA55" i="2"/>
  <c r="BH56" i="2" s="1"/>
  <c r="AZ81" i="3"/>
  <c r="AP12" i="10"/>
  <c r="AO12" i="10"/>
  <c r="AQ12" i="10"/>
  <c r="AT12" i="10"/>
  <c r="BA79" i="3"/>
  <c r="AR12" i="10"/>
  <c r="AS12" i="10"/>
  <c r="AX16" i="1"/>
  <c r="AX17" i="1" s="1"/>
  <c r="AW16" i="1"/>
  <c r="AW17" i="1" s="1"/>
  <c r="AU16" i="1"/>
  <c r="AU17" i="1" s="1"/>
  <c r="AV16" i="1"/>
  <c r="AV17" i="1" s="1"/>
  <c r="AZ16" i="1"/>
  <c r="AZ17" i="1" s="1"/>
  <c r="BA16" i="1"/>
  <c r="BA17" i="1" s="1"/>
  <c r="BA59" i="2" l="1"/>
  <c r="AZ107" i="4"/>
  <c r="BG107" i="4"/>
  <c r="AY107" i="4"/>
  <c r="BF107" i="4"/>
  <c r="AW107" i="4"/>
  <c r="BD107" i="4"/>
  <c r="AU107" i="4"/>
  <c r="BB107" i="4"/>
  <c r="BA62" i="2"/>
  <c r="H173" i="11"/>
  <c r="H181" i="11"/>
  <c r="M181" i="11"/>
  <c r="M173" i="11"/>
  <c r="AZ183" i="11"/>
  <c r="AZ17" i="11" s="1"/>
  <c r="X181" i="11"/>
  <c r="X173" i="11"/>
  <c r="AE173" i="11"/>
  <c r="AE181" i="11"/>
  <c r="F173" i="11"/>
  <c r="F181" i="11"/>
  <c r="AG173" i="11"/>
  <c r="AG181" i="11"/>
  <c r="Z173" i="11"/>
  <c r="Z181" i="11"/>
  <c r="AJ173" i="11"/>
  <c r="AJ181" i="11"/>
  <c r="N181" i="11"/>
  <c r="N173" i="11"/>
  <c r="AV173" i="11"/>
  <c r="AI181" i="11"/>
  <c r="AI173" i="11"/>
  <c r="AZ173" i="11"/>
  <c r="S173" i="11"/>
  <c r="S181" i="11"/>
  <c r="Q173" i="11"/>
  <c r="Q181" i="11"/>
  <c r="BA126" i="1"/>
  <c r="AL173" i="11"/>
  <c r="AL181" i="11"/>
  <c r="AV126" i="1"/>
  <c r="AA173" i="11"/>
  <c r="AA181" i="11"/>
  <c r="L173" i="11"/>
  <c r="L181" i="11"/>
  <c r="O181" i="11"/>
  <c r="O173" i="11"/>
  <c r="AH181" i="11"/>
  <c r="AH173" i="11"/>
  <c r="E181" i="11"/>
  <c r="E173" i="11"/>
  <c r="G181" i="11"/>
  <c r="G173" i="11"/>
  <c r="AB173" i="11"/>
  <c r="AB181" i="11"/>
  <c r="AZ126" i="1"/>
  <c r="AW173" i="11"/>
  <c r="AW181" i="11"/>
  <c r="BD182" i="11" s="1"/>
  <c r="AU126" i="1"/>
  <c r="T181" i="11"/>
  <c r="T173" i="11"/>
  <c r="AX126" i="1"/>
  <c r="AC173" i="11"/>
  <c r="AC181" i="11"/>
  <c r="V173" i="11"/>
  <c r="V181" i="11"/>
  <c r="J173" i="11"/>
  <c r="J181" i="11"/>
  <c r="U173" i="11"/>
  <c r="U181" i="11"/>
  <c r="E52" i="12"/>
  <c r="E53" i="12"/>
  <c r="E48" i="12"/>
  <c r="E54" i="12"/>
  <c r="E46" i="12"/>
  <c r="E56" i="12"/>
  <c r="E51" i="12"/>
  <c r="E50" i="12"/>
  <c r="E49" i="12"/>
  <c r="E47" i="12"/>
  <c r="E55" i="12"/>
  <c r="E42" i="12"/>
  <c r="E39" i="12"/>
  <c r="E35" i="12"/>
  <c r="E32" i="12"/>
  <c r="E34" i="12"/>
  <c r="E41" i="12"/>
  <c r="E37" i="12"/>
  <c r="E40" i="12"/>
  <c r="E38" i="12"/>
  <c r="E36" i="12"/>
  <c r="E33" i="12"/>
  <c r="BA81" i="3"/>
  <c r="BA88" i="3" s="1"/>
  <c r="BA134" i="1" s="1"/>
  <c r="BC81" i="3"/>
  <c r="AZ88" i="3"/>
  <c r="AZ89" i="3"/>
  <c r="AZ91" i="3"/>
  <c r="AZ90" i="3"/>
  <c r="AZ92" i="3"/>
  <c r="AS14" i="10"/>
  <c r="AO14" i="10"/>
  <c r="AT14" i="10"/>
  <c r="AQ14" i="10"/>
  <c r="AP14" i="10"/>
  <c r="AV20" i="1"/>
  <c r="BC21" i="1" s="1"/>
  <c r="AU20" i="1"/>
  <c r="BB21" i="1" s="1"/>
  <c r="AX20" i="1"/>
  <c r="BE21" i="1" s="1"/>
  <c r="AW20" i="1"/>
  <c r="BD21" i="1" s="1"/>
  <c r="AZ20" i="1"/>
  <c r="BG21" i="1" s="1"/>
  <c r="BA20" i="1"/>
  <c r="BH21" i="1" s="1"/>
  <c r="AZ19" i="11" l="1"/>
  <c r="AU19" i="4"/>
  <c r="AU28" i="4" s="1"/>
  <c r="BA92" i="3"/>
  <c r="BA138" i="1" s="1"/>
  <c r="BA90" i="3"/>
  <c r="BA136" i="1" s="1"/>
  <c r="BA91" i="3"/>
  <c r="BA137" i="1" s="1"/>
  <c r="BA89" i="3"/>
  <c r="BA135" i="1" s="1"/>
  <c r="V182" i="11"/>
  <c r="V183" i="11"/>
  <c r="V17" i="11" s="1"/>
  <c r="J183" i="11"/>
  <c r="J17" i="11" s="1"/>
  <c r="J182" i="11"/>
  <c r="BA181" i="11"/>
  <c r="BA173" i="11"/>
  <c r="F183" i="11"/>
  <c r="F17" i="11" s="1"/>
  <c r="F182" i="11"/>
  <c r="AE183" i="11"/>
  <c r="AE17" i="11" s="1"/>
  <c r="AE182" i="11"/>
  <c r="AI182" i="11"/>
  <c r="S182" i="11"/>
  <c r="L182" i="11"/>
  <c r="X183" i="11"/>
  <c r="X17" i="11" s="1"/>
  <c r="X182" i="11"/>
  <c r="G182" i="11"/>
  <c r="T182" i="11"/>
  <c r="T183" i="11"/>
  <c r="T17" i="11" s="1"/>
  <c r="AA183" i="11"/>
  <c r="AA17" i="11" s="1"/>
  <c r="AA182" i="11"/>
  <c r="N182" i="11"/>
  <c r="AG182" i="11"/>
  <c r="AJ182" i="11"/>
  <c r="AJ183" i="11"/>
  <c r="AJ17" i="11" s="1"/>
  <c r="Q183" i="11"/>
  <c r="Q17" i="11" s="1"/>
  <c r="Q182" i="11"/>
  <c r="AH182" i="11"/>
  <c r="AH183" i="11"/>
  <c r="AH17" i="11" s="1"/>
  <c r="AU181" i="11"/>
  <c r="BB182" i="11" s="1"/>
  <c r="AU173" i="11"/>
  <c r="M182" i="11"/>
  <c r="M183" i="11"/>
  <c r="M17" i="11" s="1"/>
  <c r="AC182" i="11"/>
  <c r="AC183" i="11"/>
  <c r="AC17" i="11" s="1"/>
  <c r="AX181" i="11"/>
  <c r="BE182" i="11" s="1"/>
  <c r="AX173" i="11"/>
  <c r="U182" i="11"/>
  <c r="AL183" i="11"/>
  <c r="AL17" i="11" s="1"/>
  <c r="AL182" i="11"/>
  <c r="Z182" i="11"/>
  <c r="H183" i="11"/>
  <c r="H17" i="11" s="1"/>
  <c r="H182" i="11"/>
  <c r="E182" i="11"/>
  <c r="O183" i="11"/>
  <c r="O17" i="11" s="1"/>
  <c r="O182" i="11"/>
  <c r="AB182" i="11"/>
  <c r="L9" i="12"/>
  <c r="P9" i="12"/>
  <c r="Q9" i="12"/>
  <c r="N9" i="12"/>
  <c r="K9" i="12"/>
  <c r="J9" i="12"/>
  <c r="T9" i="12"/>
  <c r="I9" i="12"/>
  <c r="O9" i="12"/>
  <c r="S9" i="12"/>
  <c r="H9" i="12"/>
  <c r="M9" i="12"/>
  <c r="R9" i="12"/>
  <c r="BC89" i="3"/>
  <c r="BC135" i="1" s="1"/>
  <c r="BC88" i="3"/>
  <c r="BC134" i="1" s="1"/>
  <c r="BC90" i="3"/>
  <c r="BC136" i="1" s="1"/>
  <c r="BC91" i="3"/>
  <c r="BC137" i="1" s="1"/>
  <c r="BC92" i="3"/>
  <c r="BC138" i="1" s="1"/>
  <c r="AX22" i="1"/>
  <c r="BA22" i="1"/>
  <c r="AU22" i="1"/>
  <c r="AZ22" i="1"/>
  <c r="AW22" i="1"/>
  <c r="AV56" i="1"/>
  <c r="AV132" i="1" s="1"/>
  <c r="AV22" i="1"/>
  <c r="AV25" i="1"/>
  <c r="BC26" i="1" s="1"/>
  <c r="AX25" i="1"/>
  <c r="BE26" i="1" s="1"/>
  <c r="AX56" i="1"/>
  <c r="AX132" i="1" s="1"/>
  <c r="AW25" i="1"/>
  <c r="BD26" i="1" s="1"/>
  <c r="AW56" i="1"/>
  <c r="AW132" i="1" s="1"/>
  <c r="AZ56" i="1"/>
  <c r="AZ132" i="1" s="1"/>
  <c r="AZ25" i="1"/>
  <c r="BG26" i="1" s="1"/>
  <c r="AU25" i="1"/>
  <c r="BB26" i="1" s="1"/>
  <c r="AU56" i="1"/>
  <c r="AU132" i="1" s="1"/>
  <c r="BA25" i="1"/>
  <c r="BH26" i="1" s="1"/>
  <c r="BA56" i="1"/>
  <c r="BA132" i="1" s="1"/>
  <c r="BF183" i="11" l="1"/>
  <c r="BF17" i="11" s="1"/>
  <c r="BF19" i="11" s="1"/>
  <c r="BD183" i="11"/>
  <c r="BD17" i="11" s="1"/>
  <c r="BD19" i="11" s="1"/>
  <c r="BB183" i="11"/>
  <c r="BB17" i="11" s="1"/>
  <c r="BG18" i="11" s="1"/>
  <c r="V19" i="11"/>
  <c r="X19" i="11"/>
  <c r="J19" i="11"/>
  <c r="M19" i="11"/>
  <c r="T19" i="11"/>
  <c r="O19" i="11"/>
  <c r="AH19" i="11"/>
  <c r="F19" i="11"/>
  <c r="AL19" i="11"/>
  <c r="H19" i="11"/>
  <c r="Q19" i="11"/>
  <c r="AE19" i="11"/>
  <c r="AZ25" i="11"/>
  <c r="AA19" i="11"/>
  <c r="AC19" i="11"/>
  <c r="AJ19" i="11"/>
  <c r="AZ124" i="2"/>
  <c r="AZ126" i="2" s="1"/>
  <c r="BA126" i="2"/>
  <c r="BA118" i="2"/>
  <c r="BA117" i="2"/>
  <c r="BA131" i="2"/>
  <c r="BA119" i="2"/>
  <c r="AZ116" i="2"/>
  <c r="BA132" i="2"/>
  <c r="BA134" i="2" s="1"/>
  <c r="BA127" i="2"/>
  <c r="BA122" i="2"/>
  <c r="AZ120" i="2"/>
  <c r="BA123" i="2"/>
  <c r="BA121" i="2"/>
  <c r="AZ19" i="4"/>
  <c r="AZ28" i="4" s="1"/>
  <c r="AU71" i="4"/>
  <c r="AU75" i="4" s="1"/>
  <c r="AU31" i="4"/>
  <c r="BB31" i="4"/>
  <c r="BH183" i="11"/>
  <c r="BH17" i="11" s="1"/>
  <c r="BH182" i="11"/>
  <c r="AX183" i="11"/>
  <c r="AX17" i="11" s="1"/>
  <c r="AV183" i="11"/>
  <c r="AV17" i="11" s="1"/>
  <c r="H12" i="12"/>
  <c r="H14" i="12" s="1"/>
  <c r="O12" i="12"/>
  <c r="O14" i="12" s="1"/>
  <c r="T12" i="12"/>
  <c r="T14" i="12" s="1"/>
  <c r="M12" i="12"/>
  <c r="M14" i="12" s="1"/>
  <c r="J12" i="12"/>
  <c r="J14" i="12" s="1"/>
  <c r="R12" i="12"/>
  <c r="R14" i="12" s="1"/>
  <c r="I12" i="12"/>
  <c r="I14" i="12" s="1"/>
  <c r="K12" i="12"/>
  <c r="K14" i="12" s="1"/>
  <c r="S12" i="12"/>
  <c r="S14" i="12" s="1"/>
  <c r="N12" i="12"/>
  <c r="N14" i="12" s="1"/>
  <c r="Q12" i="12"/>
  <c r="Q14" i="12" s="1"/>
  <c r="P12" i="12"/>
  <c r="P14" i="12" s="1"/>
  <c r="L12" i="12"/>
  <c r="L14" i="12" s="1"/>
  <c r="AX27" i="1"/>
  <c r="BA27" i="1"/>
  <c r="AU27" i="1"/>
  <c r="AW27" i="1"/>
  <c r="AZ27" i="1"/>
  <c r="AV27" i="1"/>
  <c r="AV58" i="1"/>
  <c r="AV61" i="1" s="1"/>
  <c r="AV71" i="1" s="1"/>
  <c r="AV29" i="1"/>
  <c r="BC30" i="1" s="1"/>
  <c r="AW29" i="1"/>
  <c r="BD30" i="1" s="1"/>
  <c r="AX58" i="1"/>
  <c r="AX61" i="1" s="1"/>
  <c r="AX71" i="1" s="1"/>
  <c r="AU29" i="1"/>
  <c r="BB30" i="1" s="1"/>
  <c r="AZ58" i="1"/>
  <c r="AZ61" i="1" s="1"/>
  <c r="AZ71" i="1" s="1"/>
  <c r="AX29" i="1"/>
  <c r="BE30" i="1" s="1"/>
  <c r="AU58" i="1"/>
  <c r="AU61" i="1" s="1"/>
  <c r="AU71" i="1" s="1"/>
  <c r="AZ29" i="1"/>
  <c r="BG30" i="1" s="1"/>
  <c r="AW58" i="1"/>
  <c r="AW61" i="1" s="1"/>
  <c r="AW71" i="1" s="1"/>
  <c r="BA58" i="1"/>
  <c r="BA61" i="1" s="1"/>
  <c r="BA71" i="1" s="1"/>
  <c r="BA29" i="1"/>
  <c r="BH30" i="1" s="1"/>
  <c r="BB18" i="11" l="1"/>
  <c r="BD18" i="11"/>
  <c r="BF18" i="11"/>
  <c r="BE18" i="11"/>
  <c r="BC18" i="11"/>
  <c r="BB19" i="11"/>
  <c r="BG20" i="11" s="1"/>
  <c r="BD25" i="11"/>
  <c r="BD29" i="11" s="1"/>
  <c r="BD53" i="11"/>
  <c r="BF25" i="11"/>
  <c r="BF29" i="11" s="1"/>
  <c r="BF53" i="11"/>
  <c r="AJ25" i="11"/>
  <c r="J25" i="11"/>
  <c r="F25" i="11"/>
  <c r="T25" i="11"/>
  <c r="H25" i="11"/>
  <c r="X25" i="11"/>
  <c r="M25" i="11"/>
  <c r="AC25" i="11"/>
  <c r="AA25" i="11"/>
  <c r="AE25" i="11"/>
  <c r="Q25" i="11"/>
  <c r="AH25" i="11"/>
  <c r="V25" i="11"/>
  <c r="O25" i="11"/>
  <c r="BH18" i="11"/>
  <c r="BH19" i="11"/>
  <c r="AV19" i="11"/>
  <c r="AL25" i="11"/>
  <c r="AX19" i="11"/>
  <c r="AZ29" i="11"/>
  <c r="AZ118" i="2"/>
  <c r="AZ119" i="2"/>
  <c r="AZ131" i="2"/>
  <c r="AZ117" i="2"/>
  <c r="AZ132" i="2"/>
  <c r="AZ134" i="2" s="1"/>
  <c r="AZ127" i="2"/>
  <c r="AZ122" i="2"/>
  <c r="AZ123" i="2"/>
  <c r="AZ121" i="2"/>
  <c r="BF29" i="4"/>
  <c r="BM30" i="4" s="1"/>
  <c r="BE29" i="4"/>
  <c r="AX19" i="4"/>
  <c r="AX28" i="4" s="1"/>
  <c r="BC29" i="4" s="1"/>
  <c r="AV19" i="4"/>
  <c r="AV28" i="4" s="1"/>
  <c r="AZ71" i="4"/>
  <c r="AZ75" i="4" s="1"/>
  <c r="BG31" i="4"/>
  <c r="AU85" i="4"/>
  <c r="BB85" i="4"/>
  <c r="AZ31" i="4"/>
  <c r="I13" i="12"/>
  <c r="I17" i="12" s="1"/>
  <c r="I19" i="12" s="1"/>
  <c r="J13" i="12"/>
  <c r="J17" i="12" s="1"/>
  <c r="J19" i="12" s="1"/>
  <c r="R13" i="12"/>
  <c r="R17" i="12" s="1"/>
  <c r="R19" i="12" s="1"/>
  <c r="L13" i="12"/>
  <c r="L17" i="12" s="1"/>
  <c r="L19" i="12" s="1"/>
  <c r="K13" i="12"/>
  <c r="Q13" i="12"/>
  <c r="T13" i="12"/>
  <c r="P13" i="12"/>
  <c r="N13" i="12"/>
  <c r="O13" i="12"/>
  <c r="M13" i="12"/>
  <c r="S13" i="12"/>
  <c r="H13" i="12"/>
  <c r="AW31" i="1"/>
  <c r="BA31" i="1"/>
  <c r="AZ31" i="1"/>
  <c r="AX31" i="1"/>
  <c r="AV31" i="1"/>
  <c r="AU31" i="1"/>
  <c r="AV33" i="1"/>
  <c r="BC34" i="1" s="1"/>
  <c r="AW33" i="1"/>
  <c r="BD34" i="1" s="1"/>
  <c r="AZ33" i="1"/>
  <c r="BG34" i="1" s="1"/>
  <c r="AX33" i="1"/>
  <c r="BE34" i="1" s="1"/>
  <c r="AU33" i="1"/>
  <c r="BB34" i="1" s="1"/>
  <c r="BA33" i="1"/>
  <c r="BH34" i="1" s="1"/>
  <c r="BB53" i="11" l="1"/>
  <c r="BB20" i="11"/>
  <c r="BB25" i="11"/>
  <c r="BG26" i="11" s="1"/>
  <c r="BC20" i="11"/>
  <c r="BF20" i="11"/>
  <c r="BD20" i="11"/>
  <c r="BE20" i="11"/>
  <c r="BF33" i="11"/>
  <c r="BF55" i="11" s="1"/>
  <c r="BF54" i="11"/>
  <c r="BD54" i="11"/>
  <c r="BD33" i="11"/>
  <c r="BD55" i="11" s="1"/>
  <c r="X29" i="11"/>
  <c r="H29" i="11"/>
  <c r="BH20" i="11"/>
  <c r="F29" i="11"/>
  <c r="Q29" i="11"/>
  <c r="AL29" i="11"/>
  <c r="AH29" i="11"/>
  <c r="M29" i="11"/>
  <c r="J29" i="11"/>
  <c r="T29" i="11"/>
  <c r="AA29" i="11"/>
  <c r="AV25" i="11"/>
  <c r="AJ29" i="11"/>
  <c r="AE29" i="11"/>
  <c r="AC29" i="11"/>
  <c r="V29" i="11"/>
  <c r="AX25" i="11"/>
  <c r="O29" i="11"/>
  <c r="BF86" i="4"/>
  <c r="BM87" i="4" s="1"/>
  <c r="BE86" i="4"/>
  <c r="AU29" i="4"/>
  <c r="AY29" i="4"/>
  <c r="BF30" i="4" s="1"/>
  <c r="AX29" i="4"/>
  <c r="BD29" i="4"/>
  <c r="BK30" i="4" s="1"/>
  <c r="AW29" i="4"/>
  <c r="AV29" i="4"/>
  <c r="BB29" i="4"/>
  <c r="BI30" i="4" s="1"/>
  <c r="AZ29" i="4"/>
  <c r="BG30" i="4" s="1"/>
  <c r="BG85" i="4"/>
  <c r="AV71" i="4"/>
  <c r="AV75" i="4" s="1"/>
  <c r="BC31" i="4"/>
  <c r="AX71" i="4"/>
  <c r="AX75" i="4" s="1"/>
  <c r="BD86" i="4" s="1"/>
  <c r="BE31" i="4"/>
  <c r="AV31" i="4"/>
  <c r="AZ85" i="4"/>
  <c r="AU86" i="4"/>
  <c r="AX31" i="4"/>
  <c r="J18" i="12"/>
  <c r="J23" i="12" s="1"/>
  <c r="L18" i="12"/>
  <c r="L22" i="12" s="1"/>
  <c r="L24" i="12" s="1"/>
  <c r="R18" i="12"/>
  <c r="R22" i="12" s="1"/>
  <c r="R24" i="12" s="1"/>
  <c r="I18" i="12"/>
  <c r="I23" i="12" s="1"/>
  <c r="N17" i="12"/>
  <c r="N19" i="12" s="1"/>
  <c r="P17" i="12"/>
  <c r="P19" i="12" s="1"/>
  <c r="S17" i="12"/>
  <c r="S19" i="12" s="1"/>
  <c r="O17" i="12"/>
  <c r="O19" i="12" s="1"/>
  <c r="T17" i="12"/>
  <c r="T19" i="12" s="1"/>
  <c r="Q17" i="12"/>
  <c r="Q19" i="12" s="1"/>
  <c r="M17" i="12"/>
  <c r="M19" i="12" s="1"/>
  <c r="H17" i="12"/>
  <c r="H19" i="12" s="1"/>
  <c r="K17" i="12"/>
  <c r="K19" i="12" s="1"/>
  <c r="AV36" i="1"/>
  <c r="AZ133" i="1"/>
  <c r="AZ40" i="1"/>
  <c r="AZ36" i="1"/>
  <c r="AW40" i="1"/>
  <c r="AW36" i="1"/>
  <c r="AU40" i="1"/>
  <c r="AU36" i="1"/>
  <c r="BA40" i="1"/>
  <c r="BA36" i="1"/>
  <c r="AX40" i="1"/>
  <c r="AX36" i="1"/>
  <c r="AV40" i="1"/>
  <c r="BB26" i="11" l="1"/>
  <c r="BB29" i="11"/>
  <c r="BG30" i="11" s="1"/>
  <c r="BE26" i="11"/>
  <c r="BC26" i="11"/>
  <c r="BF26" i="11"/>
  <c r="BD26" i="11"/>
  <c r="AV29" i="11"/>
  <c r="AX29" i="11"/>
  <c r="AZ86" i="4"/>
  <c r="AZ87" i="4" s="1"/>
  <c r="BC86" i="4"/>
  <c r="BB86" i="4"/>
  <c r="BI87" i="4" s="1"/>
  <c r="BC85" i="4"/>
  <c r="AW86" i="4"/>
  <c r="AV86" i="4"/>
  <c r="BK87" i="4"/>
  <c r="AY86" i="4"/>
  <c r="BF87" i="4" s="1"/>
  <c r="AX86" i="4"/>
  <c r="AZ30" i="4"/>
  <c r="BE85" i="4"/>
  <c r="AW30" i="4"/>
  <c r="BD30" i="4"/>
  <c r="AV85" i="4"/>
  <c r="AX85" i="4"/>
  <c r="AU30" i="4"/>
  <c r="BB30" i="4"/>
  <c r="AY30" i="4"/>
  <c r="L23" i="12"/>
  <c r="R23" i="12"/>
  <c r="J22" i="12"/>
  <c r="J24" i="12" s="1"/>
  <c r="N18" i="12"/>
  <c r="N22" i="12" s="1"/>
  <c r="N24" i="12" s="1"/>
  <c r="Q18" i="12"/>
  <c r="Q23" i="12" s="1"/>
  <c r="I22" i="12"/>
  <c r="I24" i="12" s="1"/>
  <c r="K18" i="12"/>
  <c r="K22" i="12" s="1"/>
  <c r="K24" i="12" s="1"/>
  <c r="P18" i="12"/>
  <c r="P23" i="12" s="1"/>
  <c r="O18" i="12"/>
  <c r="O22" i="12" s="1"/>
  <c r="O24" i="12" s="1"/>
  <c r="S18" i="12"/>
  <c r="S22" i="12" s="1"/>
  <c r="S24" i="12" s="1"/>
  <c r="T18" i="12"/>
  <c r="T22" i="12" s="1"/>
  <c r="T24" i="12" s="1"/>
  <c r="H18" i="12"/>
  <c r="H23" i="12" s="1"/>
  <c r="M18" i="12"/>
  <c r="BG87" i="4" l="1"/>
  <c r="BB54" i="11"/>
  <c r="BB33" i="11"/>
  <c r="BG34" i="11" s="1"/>
  <c r="BB30" i="11"/>
  <c r="BE30" i="11"/>
  <c r="BF30" i="11"/>
  <c r="BD30" i="11"/>
  <c r="BC30" i="11"/>
  <c r="AW87" i="4"/>
  <c r="BD87" i="4"/>
  <c r="AY87" i="4"/>
  <c r="AU87" i="4"/>
  <c r="BB87" i="4"/>
  <c r="K23" i="12"/>
  <c r="P22" i="12"/>
  <c r="P24" i="12" s="1"/>
  <c r="S23" i="12"/>
  <c r="N23" i="12"/>
  <c r="H22" i="12"/>
  <c r="H24" i="12" s="1"/>
  <c r="E31" i="12" s="1"/>
  <c r="O23" i="12"/>
  <c r="Q22" i="12"/>
  <c r="Q24" i="12" s="1"/>
  <c r="T23" i="12"/>
  <c r="M22" i="12"/>
  <c r="M24" i="12" s="1"/>
  <c r="M23" i="12"/>
  <c r="D76" i="3"/>
  <c r="D77" i="3" s="1"/>
  <c r="BB55" i="11" l="1"/>
  <c r="E45" i="12"/>
  <c r="AM23" i="1"/>
  <c r="AF23" i="1"/>
  <c r="Y23" i="1"/>
  <c r="R23" i="1"/>
  <c r="K23" i="1"/>
  <c r="R77" i="1"/>
  <c r="R82" i="1" s="1"/>
  <c r="K77" i="1"/>
  <c r="K82" i="1" s="1"/>
  <c r="Y77" i="1"/>
  <c r="Y82" i="1" s="1"/>
  <c r="AF77" i="1"/>
  <c r="AF82" i="1" s="1"/>
  <c r="AM77" i="1"/>
  <c r="AM82" i="1" s="1"/>
  <c r="A2" i="4"/>
  <c r="A2" i="3"/>
  <c r="A2" i="2"/>
  <c r="K70" i="1" l="1"/>
  <c r="AT77" i="1"/>
  <c r="AT82" i="1" s="1"/>
  <c r="AE23" i="1"/>
  <c r="AE24" i="1" s="1"/>
  <c r="AC23" i="1"/>
  <c r="AC24" i="1" s="1"/>
  <c r="AB23" i="1"/>
  <c r="AB24" i="1" s="1"/>
  <c r="AA23" i="1"/>
  <c r="AA24" i="1" s="1"/>
  <c r="Z23" i="1"/>
  <c r="Z24" i="1" s="1"/>
  <c r="X23" i="1"/>
  <c r="X24" i="1" s="1"/>
  <c r="V23" i="1"/>
  <c r="V24" i="1" s="1"/>
  <c r="U23" i="1"/>
  <c r="U24" i="1" s="1"/>
  <c r="T23" i="1"/>
  <c r="T24" i="1" s="1"/>
  <c r="S23" i="1"/>
  <c r="S24" i="1" s="1"/>
  <c r="Q23" i="1"/>
  <c r="Q24" i="1" s="1"/>
  <c r="O23" i="1"/>
  <c r="O24" i="1" s="1"/>
  <c r="N23" i="1"/>
  <c r="N24" i="1" s="1"/>
  <c r="M23" i="1"/>
  <c r="M24" i="1" s="1"/>
  <c r="L23" i="1"/>
  <c r="L24" i="1" s="1"/>
  <c r="F23" i="1" l="1"/>
  <c r="F24" i="1" s="1"/>
  <c r="G23" i="1"/>
  <c r="G24" i="1" s="1"/>
  <c r="H23" i="1"/>
  <c r="H24" i="1" s="1"/>
  <c r="J23" i="1"/>
  <c r="J24" i="1" s="1"/>
  <c r="E23" i="1"/>
  <c r="E24" i="1" s="1"/>
  <c r="AT90" i="1"/>
  <c r="AT130" i="1" s="1"/>
  <c r="R107" i="1"/>
  <c r="K90" i="1"/>
  <c r="K130" i="1" s="1"/>
  <c r="R90" i="1"/>
  <c r="R130" i="1" s="1"/>
  <c r="Y90" i="1"/>
  <c r="Y130" i="1" s="1"/>
  <c r="AG77" i="1"/>
  <c r="AG82" i="1" s="1"/>
  <c r="AH77" i="1"/>
  <c r="AH82" i="1" s="1"/>
  <c r="AI77" i="1"/>
  <c r="AI82" i="1" s="1"/>
  <c r="AJ77" i="1"/>
  <c r="AJ82" i="1" s="1"/>
  <c r="AL77" i="1"/>
  <c r="AL82" i="1" s="1"/>
  <c r="Q77" i="1"/>
  <c r="Q82" i="1" s="1"/>
  <c r="O77" i="1"/>
  <c r="O82" i="1" s="1"/>
  <c r="N77" i="1"/>
  <c r="N82" i="1" s="1"/>
  <c r="M77" i="1"/>
  <c r="M82" i="1" s="1"/>
  <c r="L77" i="1"/>
  <c r="L82" i="1" s="1"/>
  <c r="J77" i="1"/>
  <c r="J82" i="1" s="1"/>
  <c r="H77" i="1"/>
  <c r="H82" i="1" s="1"/>
  <c r="G77" i="1"/>
  <c r="G82" i="1" s="1"/>
  <c r="F77" i="1"/>
  <c r="F82" i="1" s="1"/>
  <c r="E77" i="1"/>
  <c r="E82" i="1" s="1"/>
  <c r="A113" i="1"/>
  <c r="A54" i="1"/>
  <c r="A76" i="1"/>
  <c r="AF90" i="1"/>
  <c r="AF130" i="1" s="1"/>
  <c r="AM90" i="1"/>
  <c r="AM130" i="1" s="1"/>
  <c r="AI90" i="1" l="1"/>
  <c r="AI130" i="1" s="1"/>
  <c r="AG90" i="1"/>
  <c r="AG130" i="1" s="1"/>
  <c r="AJ90" i="1"/>
  <c r="AJ130" i="1" s="1"/>
  <c r="AL90" i="1"/>
  <c r="AL130" i="1" s="1"/>
  <c r="AH90" i="1"/>
  <c r="AH130" i="1" s="1"/>
  <c r="E90" i="1"/>
  <c r="E130" i="1" s="1"/>
  <c r="Y109" i="1"/>
  <c r="AT109" i="1"/>
  <c r="AM109" i="1"/>
  <c r="F90" i="1"/>
  <c r="F130" i="1" s="1"/>
  <c r="R109" i="1"/>
  <c r="K109" i="1"/>
  <c r="L90" i="1"/>
  <c r="L130" i="1" s="1"/>
  <c r="J90" i="1"/>
  <c r="J130" i="1" s="1"/>
  <c r="G90" i="1"/>
  <c r="G130" i="1" s="1"/>
  <c r="N90" i="1"/>
  <c r="N130" i="1" s="1"/>
  <c r="AF109" i="1"/>
  <c r="M90" i="1"/>
  <c r="M130" i="1" s="1"/>
  <c r="O90" i="1"/>
  <c r="O130" i="1" s="1"/>
  <c r="Q90" i="1"/>
  <c r="Q130" i="1" s="1"/>
  <c r="H90" i="1"/>
  <c r="H130" i="1" s="1"/>
  <c r="D48" i="1"/>
  <c r="K49" i="1" s="1"/>
  <c r="D44" i="1"/>
  <c r="E109" i="1" l="1"/>
  <c r="AH109" i="1"/>
  <c r="AG109" i="1"/>
  <c r="AL109" i="1"/>
  <c r="AJ109" i="1"/>
  <c r="AI109" i="1"/>
  <c r="N109" i="1"/>
  <c r="G109" i="1"/>
  <c r="J109" i="1"/>
  <c r="O109" i="1"/>
  <c r="L109" i="1"/>
  <c r="H109" i="1"/>
  <c r="Q109" i="1"/>
  <c r="M109" i="1"/>
  <c r="F109" i="1"/>
  <c r="D67" i="1" l="1"/>
  <c r="D66" i="1"/>
  <c r="D64" i="1"/>
  <c r="D63" i="1"/>
  <c r="D65" i="1"/>
  <c r="D62" i="1"/>
  <c r="D77" i="1"/>
  <c r="D82" i="1" s="1"/>
  <c r="D41" i="1"/>
  <c r="D37" i="1"/>
  <c r="D74" i="2"/>
  <c r="D23" i="1"/>
  <c r="D18" i="1"/>
  <c r="D13" i="1"/>
  <c r="D8" i="1"/>
  <c r="D10" i="1"/>
  <c r="D114" i="1" s="1"/>
  <c r="D70" i="1"/>
  <c r="D69" i="1"/>
  <c r="D66" i="2"/>
  <c r="AT5" i="1"/>
  <c r="D116" i="1" l="1"/>
  <c r="D117" i="1" s="1"/>
  <c r="AT19" i="1"/>
  <c r="AT14" i="1"/>
  <c r="AT24" i="1"/>
  <c r="Q57" i="1"/>
  <c r="N57" i="1"/>
  <c r="M57" i="1"/>
  <c r="L57" i="1"/>
  <c r="K57" i="1"/>
  <c r="D57" i="1"/>
  <c r="AB57" i="1"/>
  <c r="AT57" i="1"/>
  <c r="AA57" i="1"/>
  <c r="AE57" i="1"/>
  <c r="Z57" i="1"/>
  <c r="AP57" i="1"/>
  <c r="AO57" i="1"/>
  <c r="V57" i="1"/>
  <c r="AQ57" i="1"/>
  <c r="AN57" i="1"/>
  <c r="U57" i="1"/>
  <c r="AC57" i="1"/>
  <c r="X57" i="1"/>
  <c r="AM57" i="1"/>
  <c r="T57" i="1"/>
  <c r="AF57" i="1"/>
  <c r="Y57" i="1"/>
  <c r="S57" i="1"/>
  <c r="O57" i="1"/>
  <c r="AS57" i="1"/>
  <c r="R57" i="1"/>
  <c r="D122" i="1"/>
  <c r="AO35" i="1"/>
  <c r="N32" i="1"/>
  <c r="AF32" i="1"/>
  <c r="T35" i="1"/>
  <c r="AE32" i="1"/>
  <c r="AL35" i="1"/>
  <c r="AC32" i="1"/>
  <c r="K32" i="1"/>
  <c r="R35" i="1"/>
  <c r="D32" i="1"/>
  <c r="AB32" i="1"/>
  <c r="AI35" i="1"/>
  <c r="Q35" i="1"/>
  <c r="AT32" i="1"/>
  <c r="AA32" i="1"/>
  <c r="AH35" i="1"/>
  <c r="O35" i="1"/>
  <c r="AP32" i="1"/>
  <c r="X32" i="1"/>
  <c r="AE35" i="1"/>
  <c r="L35" i="1"/>
  <c r="AO32" i="1"/>
  <c r="V32" i="1"/>
  <c r="AC35" i="1"/>
  <c r="K35" i="1"/>
  <c r="AN32" i="1"/>
  <c r="U32" i="1"/>
  <c r="D35" i="1"/>
  <c r="AB35" i="1"/>
  <c r="AM32" i="1"/>
  <c r="T32" i="1"/>
  <c r="AT35" i="1"/>
  <c r="AA35" i="1"/>
  <c r="AM35" i="1"/>
  <c r="L32" i="1"/>
  <c r="AS32" i="1"/>
  <c r="N35" i="1"/>
  <c r="Y32" i="1"/>
  <c r="AL32" i="1"/>
  <c r="S32" i="1"/>
  <c r="AS35" i="1"/>
  <c r="Z35" i="1"/>
  <c r="O32" i="1"/>
  <c r="AG32" i="1"/>
  <c r="AN35" i="1"/>
  <c r="Z32" i="1"/>
  <c r="AG35" i="1"/>
  <c r="AQ32" i="1"/>
  <c r="AF35" i="1"/>
  <c r="AJ32" i="1"/>
  <c r="R32" i="1"/>
  <c r="AQ35" i="1"/>
  <c r="Y35" i="1"/>
  <c r="AH32" i="1"/>
  <c r="V35" i="1"/>
  <c r="U35" i="1"/>
  <c r="M32" i="1"/>
  <c r="S35" i="1"/>
  <c r="AJ35" i="1"/>
  <c r="M35" i="1"/>
  <c r="AI32" i="1"/>
  <c r="Q32" i="1"/>
  <c r="AP35" i="1"/>
  <c r="X35" i="1"/>
  <c r="AO5" i="1"/>
  <c r="AN5" i="1"/>
  <c r="AS5" i="1"/>
  <c r="AQ5" i="1"/>
  <c r="AP5" i="1"/>
  <c r="J57" i="1"/>
  <c r="H35" i="1"/>
  <c r="H57" i="1"/>
  <c r="G35" i="1"/>
  <c r="G57" i="1"/>
  <c r="F35" i="1"/>
  <c r="F57" i="1"/>
  <c r="E35" i="1"/>
  <c r="E57" i="1"/>
  <c r="G32" i="1"/>
  <c r="F32" i="1"/>
  <c r="E32" i="1"/>
  <c r="J32" i="1"/>
  <c r="H32" i="1"/>
  <c r="J35" i="1"/>
  <c r="Y5" i="1"/>
  <c r="R5" i="1"/>
  <c r="M70" i="10"/>
  <c r="L70" i="10"/>
  <c r="AT64" i="3"/>
  <c r="AS67" i="3" s="1"/>
  <c r="AI62" i="10"/>
  <c r="S62" i="10"/>
  <c r="N62" i="10"/>
  <c r="BA72" i="1"/>
  <c r="AD70" i="10"/>
  <c r="K5" i="1"/>
  <c r="AJ62" i="10"/>
  <c r="T62" i="10"/>
  <c r="AG62" i="10"/>
  <c r="Q62" i="10"/>
  <c r="AF70" i="10"/>
  <c r="AL67" i="3"/>
  <c r="X67" i="3"/>
  <c r="AC70" i="10"/>
  <c r="D5" i="1"/>
  <c r="D24" i="1" s="1"/>
  <c r="AM70" i="10"/>
  <c r="W70" i="10"/>
  <c r="AA70" i="10"/>
  <c r="K62" i="10"/>
  <c r="AM29" i="2"/>
  <c r="AL70" i="10"/>
  <c r="F70" i="10"/>
  <c r="E62" i="10"/>
  <c r="I70" i="10"/>
  <c r="X70" i="10"/>
  <c r="Y70" i="10"/>
  <c r="H70" i="10"/>
  <c r="J62" i="10"/>
  <c r="AN62" i="10"/>
  <c r="AM47" i="2" l="1"/>
  <c r="AM30" i="2"/>
  <c r="D124" i="1"/>
  <c r="D171" i="11"/>
  <c r="D172" i="11" s="1"/>
  <c r="D179" i="11" s="1"/>
  <c r="AT29" i="2"/>
  <c r="D29" i="2"/>
  <c r="AF29" i="2"/>
  <c r="R29" i="2"/>
  <c r="Y29" i="2"/>
  <c r="K29" i="2"/>
  <c r="K67" i="3"/>
  <c r="J67" i="3"/>
  <c r="Q67" i="3"/>
  <c r="AE67" i="3"/>
  <c r="AG67" i="3"/>
  <c r="D67" i="3"/>
  <c r="AM67" i="3"/>
  <c r="AJ67" i="3"/>
  <c r="AT67" i="3"/>
  <c r="AF67" i="3"/>
  <c r="AI67" i="3"/>
  <c r="R67" i="3"/>
  <c r="V62" i="10"/>
  <c r="Y67" i="3"/>
  <c r="AH62" i="10"/>
  <c r="AB62" i="10"/>
  <c r="D14" i="1"/>
  <c r="D19" i="1"/>
  <c r="AS24" i="1"/>
  <c r="AS19" i="1"/>
  <c r="AS14" i="1"/>
  <c r="AQ24" i="1"/>
  <c r="AQ14" i="1"/>
  <c r="AQ19" i="1"/>
  <c r="AN14" i="1"/>
  <c r="AN24" i="1"/>
  <c r="AN19" i="1"/>
  <c r="AO24" i="1"/>
  <c r="AO19" i="1"/>
  <c r="AO14" i="1"/>
  <c r="K19" i="1"/>
  <c r="K14" i="1"/>
  <c r="K24" i="1"/>
  <c r="AF14" i="1"/>
  <c r="AF19" i="1"/>
  <c r="AF24" i="1"/>
  <c r="R14" i="1"/>
  <c r="R19" i="1"/>
  <c r="R24" i="1"/>
  <c r="AM19" i="1"/>
  <c r="AM14" i="1"/>
  <c r="AM24" i="1"/>
  <c r="Y19" i="1"/>
  <c r="Y14" i="1"/>
  <c r="Y24" i="1"/>
  <c r="AP14" i="1"/>
  <c r="AP19" i="1"/>
  <c r="AP24" i="1"/>
  <c r="V19" i="10"/>
  <c r="H19" i="10"/>
  <c r="U21" i="10"/>
  <c r="Z19" i="10"/>
  <c r="Q19" i="10"/>
  <c r="AL21" i="10"/>
  <c r="X19" i="10"/>
  <c r="M21" i="10"/>
  <c r="AE21" i="10"/>
  <c r="AG19" i="10"/>
  <c r="L19" i="10"/>
  <c r="AD19" i="10"/>
  <c r="AC21" i="10"/>
  <c r="AH19" i="10"/>
  <c r="T21" i="10"/>
  <c r="AI71" i="10"/>
  <c r="AN21" i="10"/>
  <c r="E21" i="10"/>
  <c r="O19" i="10"/>
  <c r="AB19" i="10"/>
  <c r="AF21" i="10"/>
  <c r="K19" i="10"/>
  <c r="N70" i="10"/>
  <c r="G19" i="10"/>
  <c r="S70" i="10"/>
  <c r="F19" i="10"/>
  <c r="AA21" i="10"/>
  <c r="R71" i="10"/>
  <c r="J21" i="10"/>
  <c r="AK21" i="10"/>
  <c r="W21" i="10"/>
  <c r="AM19" i="10"/>
  <c r="S19" i="10"/>
  <c r="P21" i="10"/>
  <c r="AJ21" i="10"/>
  <c r="AF62" i="10"/>
  <c r="M19" i="10"/>
  <c r="T70" i="10"/>
  <c r="I62" i="10"/>
  <c r="AC62" i="10"/>
  <c r="N4" i="10"/>
  <c r="N9" i="10"/>
  <c r="N7" i="10"/>
  <c r="N13" i="10"/>
  <c r="N10" i="10"/>
  <c r="N18" i="10"/>
  <c r="N15" i="10"/>
  <c r="N24" i="10"/>
  <c r="N5" i="10"/>
  <c r="N8" i="10"/>
  <c r="N11" i="10"/>
  <c r="N23" i="10"/>
  <c r="N27" i="10"/>
  <c r="N17" i="10"/>
  <c r="N25" i="10"/>
  <c r="J71" i="10"/>
  <c r="R7" i="10"/>
  <c r="R4" i="10"/>
  <c r="R11" i="10"/>
  <c r="R13" i="10"/>
  <c r="R10" i="10"/>
  <c r="R18" i="10"/>
  <c r="R27" i="10"/>
  <c r="R15" i="10"/>
  <c r="R24" i="10"/>
  <c r="R5" i="10"/>
  <c r="R17" i="10"/>
  <c r="R25" i="10"/>
  <c r="R8" i="10"/>
  <c r="R9" i="10"/>
  <c r="R23" i="10"/>
  <c r="AF71" i="10"/>
  <c r="AA71" i="10"/>
  <c r="F62" i="10"/>
  <c r="Y62" i="10"/>
  <c r="H21" i="10"/>
  <c r="L62" i="10"/>
  <c r="D39" i="10"/>
  <c r="D55" i="10"/>
  <c r="D38" i="10"/>
  <c r="D54" i="10"/>
  <c r="D37" i="10"/>
  <c r="D52" i="10"/>
  <c r="D36" i="10"/>
  <c r="D69" i="10"/>
  <c r="D35" i="10"/>
  <c r="D68" i="10"/>
  <c r="D50" i="10"/>
  <c r="D34" i="10"/>
  <c r="D46" i="10"/>
  <c r="D45" i="10"/>
  <c r="D44" i="10"/>
  <c r="D67" i="10"/>
  <c r="D43" i="10"/>
  <c r="D66" i="10"/>
  <c r="D65" i="10"/>
  <c r="D41" i="10"/>
  <c r="D48" i="10"/>
  <c r="D47" i="10"/>
  <c r="D40" i="10"/>
  <c r="D33" i="10"/>
  <c r="D49" i="10"/>
  <c r="D59" i="10"/>
  <c r="D64" i="10"/>
  <c r="D61" i="10"/>
  <c r="D63" i="10"/>
  <c r="D60" i="10"/>
  <c r="D58" i="10"/>
  <c r="D56" i="10"/>
  <c r="D42" i="10"/>
  <c r="D51" i="10"/>
  <c r="D70" i="10"/>
  <c r="O40" i="10"/>
  <c r="O48" i="10"/>
  <c r="O58" i="10"/>
  <c r="O66" i="10"/>
  <c r="O37" i="10"/>
  <c r="O45" i="10"/>
  <c r="O54" i="10"/>
  <c r="O63" i="10"/>
  <c r="O34" i="10"/>
  <c r="O50" i="10"/>
  <c r="O60" i="10"/>
  <c r="O36" i="10"/>
  <c r="O47" i="10"/>
  <c r="O33" i="10"/>
  <c r="O44" i="10"/>
  <c r="O64" i="10"/>
  <c r="O68" i="10"/>
  <c r="O41" i="10"/>
  <c r="O52" i="10"/>
  <c r="O35" i="10"/>
  <c r="O38" i="10"/>
  <c r="O65" i="10"/>
  <c r="O39" i="10"/>
  <c r="O43" i="10"/>
  <c r="O46" i="10"/>
  <c r="O49" i="10"/>
  <c r="O67" i="10"/>
  <c r="O59" i="10"/>
  <c r="O55" i="10"/>
  <c r="O61" i="10"/>
  <c r="O69" i="10"/>
  <c r="O56" i="10"/>
  <c r="O42" i="10"/>
  <c r="O51" i="10"/>
  <c r="D71" i="10"/>
  <c r="AA19" i="10"/>
  <c r="AC19" i="10"/>
  <c r="D62" i="10"/>
  <c r="X21" i="10"/>
  <c r="AK33" i="10"/>
  <c r="AK41" i="10"/>
  <c r="AK49" i="10"/>
  <c r="AK59" i="10"/>
  <c r="AK38" i="10"/>
  <c r="AK46" i="10"/>
  <c r="AK55" i="10"/>
  <c r="AK64" i="10"/>
  <c r="AK35" i="10"/>
  <c r="AK43" i="10"/>
  <c r="AK61" i="10"/>
  <c r="AK67" i="10"/>
  <c r="AK36" i="10"/>
  <c r="AK47" i="10"/>
  <c r="AK60" i="10"/>
  <c r="AK44" i="10"/>
  <c r="AK63" i="10"/>
  <c r="AK69" i="10"/>
  <c r="AK52" i="10"/>
  <c r="AK50" i="10"/>
  <c r="AK54" i="10"/>
  <c r="AK58" i="10"/>
  <c r="AK39" i="10"/>
  <c r="AK40" i="10"/>
  <c r="AK66" i="10"/>
  <c r="AK68" i="10"/>
  <c r="AK34" i="10"/>
  <c r="AK37" i="10"/>
  <c r="AK45" i="10"/>
  <c r="AK48" i="10"/>
  <c r="AK65" i="10"/>
  <c r="AK56" i="10"/>
  <c r="AK42" i="10"/>
  <c r="AK51" i="10"/>
  <c r="K9" i="10"/>
  <c r="K10" i="10"/>
  <c r="K18" i="10"/>
  <c r="K15" i="10"/>
  <c r="K8" i="10"/>
  <c r="K17" i="10"/>
  <c r="K23" i="10"/>
  <c r="K27" i="10"/>
  <c r="K5" i="10"/>
  <c r="K11" i="10"/>
  <c r="K24" i="10"/>
  <c r="K13" i="10"/>
  <c r="K7" i="10"/>
  <c r="K25" i="10"/>
  <c r="K4" i="10"/>
  <c r="V71" i="10"/>
  <c r="T38" i="10"/>
  <c r="T46" i="10"/>
  <c r="T55" i="10"/>
  <c r="T64" i="10"/>
  <c r="T35" i="10"/>
  <c r="T43" i="10"/>
  <c r="T61" i="10"/>
  <c r="T40" i="10"/>
  <c r="T48" i="10"/>
  <c r="T58" i="10"/>
  <c r="T66" i="10"/>
  <c r="T34" i="10"/>
  <c r="T45" i="10"/>
  <c r="T54" i="10"/>
  <c r="T65" i="10"/>
  <c r="T69" i="10"/>
  <c r="T39" i="10"/>
  <c r="T50" i="10"/>
  <c r="T33" i="10"/>
  <c r="T36" i="10"/>
  <c r="T68" i="10"/>
  <c r="T37" i="10"/>
  <c r="T41" i="10"/>
  <c r="T44" i="10"/>
  <c r="T47" i="10"/>
  <c r="T49" i="10"/>
  <c r="T59" i="10"/>
  <c r="T67" i="10"/>
  <c r="T60" i="10"/>
  <c r="T52" i="10"/>
  <c r="T63" i="10"/>
  <c r="T56" i="10"/>
  <c r="T42" i="10"/>
  <c r="T51" i="10"/>
  <c r="M71" i="10"/>
  <c r="AE40" i="10"/>
  <c r="AE48" i="10"/>
  <c r="AE58" i="10"/>
  <c r="AE66" i="10"/>
  <c r="AE37" i="10"/>
  <c r="AE45" i="10"/>
  <c r="AE54" i="10"/>
  <c r="AE63" i="10"/>
  <c r="AE34" i="10"/>
  <c r="AE50" i="10"/>
  <c r="AE60" i="10"/>
  <c r="AE38" i="10"/>
  <c r="AE49" i="10"/>
  <c r="AE35" i="10"/>
  <c r="AE46" i="10"/>
  <c r="AE59" i="10"/>
  <c r="AE68" i="10"/>
  <c r="AE43" i="10"/>
  <c r="AE55" i="10"/>
  <c r="AE61" i="10"/>
  <c r="AE69" i="10"/>
  <c r="AE33" i="10"/>
  <c r="AE44" i="10"/>
  <c r="AE67" i="10"/>
  <c r="AE41" i="10"/>
  <c r="AE52" i="10"/>
  <c r="AE65" i="10"/>
  <c r="AE64" i="10"/>
  <c r="AE36" i="10"/>
  <c r="AE47" i="10"/>
  <c r="AE39" i="10"/>
  <c r="AE56" i="10"/>
  <c r="AE42" i="10"/>
  <c r="AE51" i="10"/>
  <c r="L21" i="10"/>
  <c r="N21" i="10"/>
  <c r="AF19" i="10"/>
  <c r="AL62" i="10"/>
  <c r="T19" i="10"/>
  <c r="AI5" i="10"/>
  <c r="AI7" i="10"/>
  <c r="AI11" i="10"/>
  <c r="AI9" i="10"/>
  <c r="AI15" i="10"/>
  <c r="AI25" i="10"/>
  <c r="AI4" i="10"/>
  <c r="AI17" i="10"/>
  <c r="AI8" i="10"/>
  <c r="AI27" i="10"/>
  <c r="AI24" i="10"/>
  <c r="AI23" i="10"/>
  <c r="AI13" i="10"/>
  <c r="AI18" i="10"/>
  <c r="AI10" i="10"/>
  <c r="E71" i="10"/>
  <c r="AB34" i="10"/>
  <c r="AB50" i="10"/>
  <c r="AB60" i="10"/>
  <c r="AB39" i="10"/>
  <c r="AB47" i="10"/>
  <c r="AB36" i="10"/>
  <c r="AB44" i="10"/>
  <c r="AB52" i="10"/>
  <c r="AB35" i="10"/>
  <c r="AB46" i="10"/>
  <c r="AB59" i="10"/>
  <c r="AB63" i="10"/>
  <c r="AB68" i="10"/>
  <c r="AB43" i="10"/>
  <c r="AB55" i="10"/>
  <c r="AB40" i="10"/>
  <c r="AB69" i="10"/>
  <c r="AB33" i="10"/>
  <c r="AB64" i="10"/>
  <c r="AB37" i="10"/>
  <c r="AB65" i="10"/>
  <c r="AB38" i="10"/>
  <c r="AB49" i="10"/>
  <c r="AB45" i="10"/>
  <c r="AB48" i="10"/>
  <c r="AB54" i="10"/>
  <c r="AB58" i="10"/>
  <c r="AB61" i="10"/>
  <c r="AB66" i="10"/>
  <c r="AB67" i="10"/>
  <c r="AB41" i="10"/>
  <c r="AB56" i="10"/>
  <c r="AB42" i="10"/>
  <c r="AB51" i="10"/>
  <c r="AB70" i="10"/>
  <c r="AQ41" i="11"/>
  <c r="AQ42" i="11" s="1"/>
  <c r="AQ44" i="11" s="1"/>
  <c r="AL71" i="10"/>
  <c r="G8" i="10"/>
  <c r="G5" i="10"/>
  <c r="G9" i="10"/>
  <c r="G17" i="10"/>
  <c r="G15" i="10"/>
  <c r="G23" i="10"/>
  <c r="G11" i="10"/>
  <c r="G25" i="10"/>
  <c r="G24" i="10"/>
  <c r="G13" i="10"/>
  <c r="G10" i="10"/>
  <c r="G4" i="10"/>
  <c r="G7" i="10"/>
  <c r="G27" i="10"/>
  <c r="G18" i="10"/>
  <c r="AJ38" i="10"/>
  <c r="AJ46" i="10"/>
  <c r="AJ55" i="10"/>
  <c r="AJ64" i="10"/>
  <c r="AJ35" i="10"/>
  <c r="AJ43" i="10"/>
  <c r="AJ61" i="10"/>
  <c r="AJ40" i="10"/>
  <c r="AJ48" i="10"/>
  <c r="AJ58" i="10"/>
  <c r="AJ66" i="10"/>
  <c r="AJ36" i="10"/>
  <c r="AJ47" i="10"/>
  <c r="AJ60" i="10"/>
  <c r="AJ33" i="10"/>
  <c r="AJ44" i="10"/>
  <c r="AJ63" i="10"/>
  <c r="AJ69" i="10"/>
  <c r="AJ41" i="10"/>
  <c r="AJ52" i="10"/>
  <c r="AJ59" i="10"/>
  <c r="AJ67" i="10"/>
  <c r="AJ50" i="10"/>
  <c r="AJ68" i="10"/>
  <c r="AJ49" i="10"/>
  <c r="AJ34" i="10"/>
  <c r="AJ37" i="10"/>
  <c r="AJ39" i="10"/>
  <c r="AJ45" i="10"/>
  <c r="AJ54" i="10"/>
  <c r="AJ65" i="10"/>
  <c r="AJ56" i="10"/>
  <c r="AJ42" i="10"/>
  <c r="AJ51" i="10"/>
  <c r="AC71" i="10"/>
  <c r="AB21" i="10"/>
  <c r="AD21" i="10"/>
  <c r="AJ19" i="10"/>
  <c r="W19" i="10"/>
  <c r="AN8" i="10"/>
  <c r="AN5" i="10"/>
  <c r="AN4" i="10"/>
  <c r="AN17" i="10"/>
  <c r="AN10" i="10"/>
  <c r="AN23" i="10"/>
  <c r="AN18" i="10"/>
  <c r="AN7" i="10"/>
  <c r="AN15" i="10"/>
  <c r="AN25" i="10"/>
  <c r="AN9" i="10"/>
  <c r="AN27" i="10"/>
  <c r="AN24" i="10"/>
  <c r="AN11" i="10"/>
  <c r="AN13" i="10"/>
  <c r="G71" i="10"/>
  <c r="X71" i="10"/>
  <c r="Q70" i="10"/>
  <c r="AE19" i="10"/>
  <c r="H62" i="10"/>
  <c r="AH71" i="10"/>
  <c r="Z71" i="10"/>
  <c r="N71" i="10"/>
  <c r="W71" i="10"/>
  <c r="AT65" i="3"/>
  <c r="AN71" i="10"/>
  <c r="AG70" i="10"/>
  <c r="AJ70" i="10"/>
  <c r="AE70" i="10"/>
  <c r="X62" i="10"/>
  <c r="G21" i="10"/>
  <c r="K71" i="10"/>
  <c r="AM71" i="10"/>
  <c r="Y71" i="10"/>
  <c r="O62" i="10"/>
  <c r="R21" i="10"/>
  <c r="AA62" i="10"/>
  <c r="K21" i="10"/>
  <c r="U33" i="10"/>
  <c r="U41" i="10"/>
  <c r="U49" i="10"/>
  <c r="U59" i="10"/>
  <c r="U38" i="10"/>
  <c r="U46" i="10"/>
  <c r="U55" i="10"/>
  <c r="U64" i="10"/>
  <c r="U35" i="10"/>
  <c r="U43" i="10"/>
  <c r="U61" i="10"/>
  <c r="U67" i="10"/>
  <c r="U34" i="10"/>
  <c r="U45" i="10"/>
  <c r="U58" i="10"/>
  <c r="U54" i="10"/>
  <c r="U65" i="10"/>
  <c r="U69" i="10"/>
  <c r="U39" i="10"/>
  <c r="U50" i="10"/>
  <c r="U36" i="10"/>
  <c r="U68" i="10"/>
  <c r="U37" i="10"/>
  <c r="U40" i="10"/>
  <c r="U52" i="10"/>
  <c r="U48" i="10"/>
  <c r="U63" i="10"/>
  <c r="U66" i="10"/>
  <c r="U44" i="10"/>
  <c r="U47" i="10"/>
  <c r="U60" i="10"/>
  <c r="U56" i="10"/>
  <c r="U42" i="10"/>
  <c r="U51" i="10"/>
  <c r="P71" i="10"/>
  <c r="AM8" i="10"/>
  <c r="AM5" i="10"/>
  <c r="AM17" i="10"/>
  <c r="AM10" i="10"/>
  <c r="AM23" i="10"/>
  <c r="AM18" i="10"/>
  <c r="AM15" i="10"/>
  <c r="AM25" i="10"/>
  <c r="AM4" i="10"/>
  <c r="AM7" i="10"/>
  <c r="AM27" i="10"/>
  <c r="AM9" i="10"/>
  <c r="AM24" i="10"/>
  <c r="AM13" i="10"/>
  <c r="AM11" i="10"/>
  <c r="AE62" i="10"/>
  <c r="AH21" i="10"/>
  <c r="E70" i="10"/>
  <c r="AM21" i="10"/>
  <c r="Q71" i="10"/>
  <c r="J19" i="10"/>
  <c r="U70" i="10"/>
  <c r="AI19" i="10"/>
  <c r="Q35" i="10"/>
  <c r="Q43" i="10"/>
  <c r="Q61" i="10"/>
  <c r="Q40" i="10"/>
  <c r="Q48" i="10"/>
  <c r="Q58" i="10"/>
  <c r="Q66" i="10"/>
  <c r="Q37" i="10"/>
  <c r="Q45" i="10"/>
  <c r="Q54" i="10"/>
  <c r="Q63" i="10"/>
  <c r="Q65" i="10"/>
  <c r="Q69" i="10"/>
  <c r="Q39" i="10"/>
  <c r="Q50" i="10"/>
  <c r="Q36" i="10"/>
  <c r="Q47" i="10"/>
  <c r="Q60" i="10"/>
  <c r="Q33" i="10"/>
  <c r="Q44" i="10"/>
  <c r="Q64" i="10"/>
  <c r="Q34" i="10"/>
  <c r="Q38" i="10"/>
  <c r="Q41" i="10"/>
  <c r="Q46" i="10"/>
  <c r="Q59" i="10"/>
  <c r="Q55" i="10"/>
  <c r="Q68" i="10"/>
  <c r="Q49" i="10"/>
  <c r="Q52" i="10"/>
  <c r="Q67" i="10"/>
  <c r="Q56" i="10"/>
  <c r="Q42" i="10"/>
  <c r="Q51" i="10"/>
  <c r="Y8" i="10"/>
  <c r="Y15" i="10"/>
  <c r="Y17" i="10"/>
  <c r="Y7" i="10"/>
  <c r="Y11" i="10"/>
  <c r="Y13" i="10"/>
  <c r="Y23" i="10"/>
  <c r="Y9" i="10"/>
  <c r="Y27" i="10"/>
  <c r="Y4" i="10"/>
  <c r="Y18" i="10"/>
  <c r="Y25" i="10"/>
  <c r="Y10" i="10"/>
  <c r="Y24" i="10"/>
  <c r="Y5" i="10"/>
  <c r="Z39" i="10"/>
  <c r="Z47" i="10"/>
  <c r="Z65" i="10"/>
  <c r="Z36" i="10"/>
  <c r="Z44" i="10"/>
  <c r="Z52" i="10"/>
  <c r="Z33" i="10"/>
  <c r="Z41" i="10"/>
  <c r="Z49" i="10"/>
  <c r="Z59" i="10"/>
  <c r="Z43" i="10"/>
  <c r="Z55" i="10"/>
  <c r="Z40" i="10"/>
  <c r="Z37" i="10"/>
  <c r="Z48" i="10"/>
  <c r="Z61" i="10"/>
  <c r="Z66" i="10"/>
  <c r="Z67" i="10"/>
  <c r="Z69" i="10"/>
  <c r="Z64" i="10"/>
  <c r="Z34" i="10"/>
  <c r="Z63" i="10"/>
  <c r="Z35" i="10"/>
  <c r="Z38" i="10"/>
  <c r="Z60" i="10"/>
  <c r="Z46" i="10"/>
  <c r="Z50" i="10"/>
  <c r="Z54" i="10"/>
  <c r="Z58" i="10"/>
  <c r="Z68" i="10"/>
  <c r="Z45" i="10"/>
  <c r="Z56" i="10"/>
  <c r="Z42" i="10"/>
  <c r="Z51" i="10"/>
  <c r="S5" i="10"/>
  <c r="S7" i="10"/>
  <c r="S4" i="10"/>
  <c r="S11" i="10"/>
  <c r="S13" i="10"/>
  <c r="S25" i="10"/>
  <c r="S10" i="10"/>
  <c r="S15" i="10"/>
  <c r="S18" i="10"/>
  <c r="S27" i="10"/>
  <c r="S8" i="10"/>
  <c r="S17" i="10"/>
  <c r="S24" i="10"/>
  <c r="S9" i="10"/>
  <c r="S23" i="10"/>
  <c r="Y39" i="10"/>
  <c r="Y47" i="10"/>
  <c r="Y65" i="10"/>
  <c r="Y36" i="10"/>
  <c r="Y44" i="10"/>
  <c r="Y52" i="10"/>
  <c r="Y33" i="10"/>
  <c r="Y41" i="10"/>
  <c r="Y49" i="10"/>
  <c r="Y59" i="10"/>
  <c r="Y40" i="10"/>
  <c r="Y37" i="10"/>
  <c r="Y48" i="10"/>
  <c r="Y61" i="10"/>
  <c r="Y66" i="10"/>
  <c r="Y67" i="10"/>
  <c r="Y34" i="10"/>
  <c r="Y45" i="10"/>
  <c r="Y58" i="10"/>
  <c r="Y64" i="10"/>
  <c r="Y63" i="10"/>
  <c r="Y35" i="10"/>
  <c r="Y38" i="10"/>
  <c r="Y60" i="10"/>
  <c r="Y46" i="10"/>
  <c r="Y43" i="10"/>
  <c r="Y55" i="10"/>
  <c r="Y68" i="10"/>
  <c r="Y69" i="10"/>
  <c r="Y50" i="10"/>
  <c r="Y54" i="10"/>
  <c r="Y56" i="10"/>
  <c r="Y42" i="10"/>
  <c r="Y51" i="10"/>
  <c r="G36" i="10"/>
  <c r="G44" i="10"/>
  <c r="G52" i="10"/>
  <c r="G33" i="10"/>
  <c r="G41" i="10"/>
  <c r="G49" i="10"/>
  <c r="G59" i="10"/>
  <c r="G67" i="10"/>
  <c r="G38" i="10"/>
  <c r="G46" i="10"/>
  <c r="G55" i="10"/>
  <c r="G64" i="10"/>
  <c r="G63" i="10"/>
  <c r="G35" i="10"/>
  <c r="G43" i="10"/>
  <c r="G40" i="10"/>
  <c r="G39" i="10"/>
  <c r="G45" i="10"/>
  <c r="G48" i="10"/>
  <c r="G69" i="10"/>
  <c r="G47" i="10"/>
  <c r="G50" i="10"/>
  <c r="G54" i="10"/>
  <c r="G58" i="10"/>
  <c r="G61" i="10"/>
  <c r="G37" i="10"/>
  <c r="G65" i="10"/>
  <c r="G34" i="10"/>
  <c r="G60" i="10"/>
  <c r="G66" i="10"/>
  <c r="G68" i="10"/>
  <c r="G56" i="10"/>
  <c r="G42" i="10"/>
  <c r="G51" i="10"/>
  <c r="F8" i="10"/>
  <c r="F5" i="10"/>
  <c r="F9" i="10"/>
  <c r="F17" i="10"/>
  <c r="F11" i="10"/>
  <c r="F25" i="10"/>
  <c r="F4" i="10"/>
  <c r="F7" i="10"/>
  <c r="F13" i="10"/>
  <c r="F15" i="10"/>
  <c r="F10" i="10"/>
  <c r="F23" i="10"/>
  <c r="F18" i="10"/>
  <c r="F24" i="10"/>
  <c r="F27" i="10"/>
  <c r="AH35" i="10"/>
  <c r="AH43" i="10"/>
  <c r="AH61" i="10"/>
  <c r="AH40" i="10"/>
  <c r="AH48" i="10"/>
  <c r="AH58" i="10"/>
  <c r="AH37" i="10"/>
  <c r="AH45" i="10"/>
  <c r="AH54" i="10"/>
  <c r="AH63" i="10"/>
  <c r="AH33" i="10"/>
  <c r="AH44" i="10"/>
  <c r="AH64" i="10"/>
  <c r="AH69" i="10"/>
  <c r="AH41" i="10"/>
  <c r="AH52" i="10"/>
  <c r="AH38" i="10"/>
  <c r="AH49" i="10"/>
  <c r="AH60" i="10"/>
  <c r="AH67" i="10"/>
  <c r="AH34" i="10"/>
  <c r="AH68" i="10"/>
  <c r="AH47" i="10"/>
  <c r="AH66" i="10"/>
  <c r="AH46" i="10"/>
  <c r="AH65" i="10"/>
  <c r="AH36" i="10"/>
  <c r="AH39" i="10"/>
  <c r="AH59" i="10"/>
  <c r="AH50" i="10"/>
  <c r="AH55" i="10"/>
  <c r="AH42" i="10"/>
  <c r="AH56" i="10"/>
  <c r="AH51" i="10"/>
  <c r="AH70" i="10"/>
  <c r="AG71" i="10"/>
  <c r="L71" i="10"/>
  <c r="G62" i="10"/>
  <c r="AL19" i="10"/>
  <c r="T5" i="10"/>
  <c r="T7" i="10"/>
  <c r="T4" i="10"/>
  <c r="T11" i="10"/>
  <c r="T8" i="10"/>
  <c r="T13" i="10"/>
  <c r="T25" i="10"/>
  <c r="T10" i="10"/>
  <c r="T18" i="10"/>
  <c r="T27" i="10"/>
  <c r="T9" i="10"/>
  <c r="T24" i="10"/>
  <c r="T15" i="10"/>
  <c r="T17" i="10"/>
  <c r="T23" i="10"/>
  <c r="O7" i="10"/>
  <c r="O4" i="10"/>
  <c r="O9" i="10"/>
  <c r="O13" i="10"/>
  <c r="O10" i="10"/>
  <c r="O18" i="10"/>
  <c r="O27" i="10"/>
  <c r="O24" i="10"/>
  <c r="O15" i="10"/>
  <c r="O25" i="10"/>
  <c r="O5" i="10"/>
  <c r="O23" i="10"/>
  <c r="O8" i="10"/>
  <c r="O11" i="10"/>
  <c r="O17" i="10"/>
  <c r="AG35" i="10"/>
  <c r="AG43" i="10"/>
  <c r="AG61" i="10"/>
  <c r="AG40" i="10"/>
  <c r="AG48" i="10"/>
  <c r="AG58" i="10"/>
  <c r="AG66" i="10"/>
  <c r="AG37" i="10"/>
  <c r="AG45" i="10"/>
  <c r="AG54" i="10"/>
  <c r="AG63" i="10"/>
  <c r="AG64" i="10"/>
  <c r="AG69" i="10"/>
  <c r="AG41" i="10"/>
  <c r="AG52" i="10"/>
  <c r="AG38" i="10"/>
  <c r="AG49" i="10"/>
  <c r="AG46" i="10"/>
  <c r="AG59" i="10"/>
  <c r="AG60" i="10"/>
  <c r="AG67" i="10"/>
  <c r="AG34" i="10"/>
  <c r="AG47" i="10"/>
  <c r="AG33" i="10"/>
  <c r="AG44" i="10"/>
  <c r="AG65" i="10"/>
  <c r="AG36" i="10"/>
  <c r="AG39" i="10"/>
  <c r="AG50" i="10"/>
  <c r="AG55" i="10"/>
  <c r="AG68" i="10"/>
  <c r="AG56" i="10"/>
  <c r="AG42" i="10"/>
  <c r="AG51" i="10"/>
  <c r="P40" i="10"/>
  <c r="P48" i="10"/>
  <c r="P58" i="10"/>
  <c r="P66" i="10"/>
  <c r="P37" i="10"/>
  <c r="P45" i="10"/>
  <c r="P54" i="10"/>
  <c r="P34" i="10"/>
  <c r="P50" i="10"/>
  <c r="P60" i="10"/>
  <c r="P39" i="10"/>
  <c r="P61" i="10"/>
  <c r="P36" i="10"/>
  <c r="P47" i="10"/>
  <c r="P33" i="10"/>
  <c r="P44" i="10"/>
  <c r="P64" i="10"/>
  <c r="P68" i="10"/>
  <c r="P35" i="10"/>
  <c r="P38" i="10"/>
  <c r="P41" i="10"/>
  <c r="P65" i="10"/>
  <c r="P43" i="10"/>
  <c r="P46" i="10"/>
  <c r="P49" i="10"/>
  <c r="P52" i="10"/>
  <c r="P59" i="10"/>
  <c r="P55" i="10"/>
  <c r="P67" i="10"/>
  <c r="P63" i="10"/>
  <c r="P69" i="10"/>
  <c r="P56" i="10"/>
  <c r="P42" i="10"/>
  <c r="P51" i="10"/>
  <c r="P70" i="10"/>
  <c r="K34" i="10"/>
  <c r="K50" i="10"/>
  <c r="K60" i="10"/>
  <c r="K39" i="10"/>
  <c r="K47" i="10"/>
  <c r="K65" i="10"/>
  <c r="K36" i="10"/>
  <c r="K44" i="10"/>
  <c r="K52" i="10"/>
  <c r="K33" i="10"/>
  <c r="K68" i="10"/>
  <c r="K41" i="10"/>
  <c r="K38" i="10"/>
  <c r="K49" i="10"/>
  <c r="K63" i="10"/>
  <c r="K35" i="10"/>
  <c r="K46" i="10"/>
  <c r="K59" i="10"/>
  <c r="K37" i="10"/>
  <c r="K40" i="10"/>
  <c r="K43" i="10"/>
  <c r="K66" i="10"/>
  <c r="K67" i="10"/>
  <c r="K45" i="10"/>
  <c r="K48" i="10"/>
  <c r="K55" i="10"/>
  <c r="K61" i="10"/>
  <c r="K58" i="10"/>
  <c r="K69" i="10"/>
  <c r="K64" i="10"/>
  <c r="K54" i="10"/>
  <c r="K56" i="10"/>
  <c r="K42" i="10"/>
  <c r="K51" i="10"/>
  <c r="AF40" i="10"/>
  <c r="AF48" i="10"/>
  <c r="AF58" i="10"/>
  <c r="AF66" i="10"/>
  <c r="AF37" i="10"/>
  <c r="AF45" i="10"/>
  <c r="AF54" i="10"/>
  <c r="AF34" i="10"/>
  <c r="AF50" i="10"/>
  <c r="AF60" i="10"/>
  <c r="AF41" i="10"/>
  <c r="AF52" i="10"/>
  <c r="AF63" i="10"/>
  <c r="AF38" i="10"/>
  <c r="AF49" i="10"/>
  <c r="AF35" i="10"/>
  <c r="AF46" i="10"/>
  <c r="AF59" i="10"/>
  <c r="AF68" i="10"/>
  <c r="AF67" i="10"/>
  <c r="AF61" i="10"/>
  <c r="AF33" i="10"/>
  <c r="AF69" i="10"/>
  <c r="AF44" i="10"/>
  <c r="AF43" i="10"/>
  <c r="AF65" i="10"/>
  <c r="AF47" i="10"/>
  <c r="AF55" i="10"/>
  <c r="AF64" i="10"/>
  <c r="AF36" i="10"/>
  <c r="AF39" i="10"/>
  <c r="AF56" i="10"/>
  <c r="AF42" i="10"/>
  <c r="AF51" i="10"/>
  <c r="L34" i="10"/>
  <c r="L50" i="10"/>
  <c r="L60" i="10"/>
  <c r="L39" i="10"/>
  <c r="L47" i="10"/>
  <c r="L36" i="10"/>
  <c r="L44" i="10"/>
  <c r="L52" i="10"/>
  <c r="L33" i="10"/>
  <c r="L54" i="10"/>
  <c r="L64" i="10"/>
  <c r="L68" i="10"/>
  <c r="L41" i="10"/>
  <c r="L38" i="10"/>
  <c r="L49" i="10"/>
  <c r="L63" i="10"/>
  <c r="L65" i="10"/>
  <c r="L37" i="10"/>
  <c r="L40" i="10"/>
  <c r="L43" i="10"/>
  <c r="L46" i="10"/>
  <c r="L66" i="10"/>
  <c r="L67" i="10"/>
  <c r="L45" i="10"/>
  <c r="L48" i="10"/>
  <c r="L55" i="10"/>
  <c r="L59" i="10"/>
  <c r="L61" i="10"/>
  <c r="L35" i="10"/>
  <c r="L69" i="10"/>
  <c r="L58" i="10"/>
  <c r="L56" i="10"/>
  <c r="L42" i="10"/>
  <c r="L51" i="10"/>
  <c r="E8" i="10"/>
  <c r="E5" i="10"/>
  <c r="E10" i="10"/>
  <c r="E17" i="10"/>
  <c r="E11" i="10"/>
  <c r="E25" i="10"/>
  <c r="E4" i="10"/>
  <c r="E7" i="10"/>
  <c r="E15" i="10"/>
  <c r="E23" i="10"/>
  <c r="E18" i="10"/>
  <c r="E9" i="10"/>
  <c r="E27" i="10"/>
  <c r="E24" i="10"/>
  <c r="E13" i="10"/>
  <c r="AA34" i="10"/>
  <c r="AA50" i="10"/>
  <c r="AA60" i="10"/>
  <c r="AA39" i="10"/>
  <c r="AA47" i="10"/>
  <c r="AA65" i="10"/>
  <c r="AA36" i="10"/>
  <c r="AA44" i="10"/>
  <c r="AA52" i="10"/>
  <c r="AA68" i="10"/>
  <c r="AA43" i="10"/>
  <c r="AA55" i="10"/>
  <c r="AA40" i="10"/>
  <c r="AA37" i="10"/>
  <c r="AA48" i="10"/>
  <c r="AA61" i="10"/>
  <c r="AA66" i="10"/>
  <c r="AA69" i="10"/>
  <c r="AA33" i="10"/>
  <c r="AA64" i="10"/>
  <c r="AA63" i="10"/>
  <c r="AA38" i="10"/>
  <c r="AA35" i="10"/>
  <c r="AA49" i="10"/>
  <c r="AA46" i="10"/>
  <c r="AA59" i="10"/>
  <c r="AA45" i="10"/>
  <c r="AA54" i="10"/>
  <c r="AA58" i="10"/>
  <c r="AA41" i="10"/>
  <c r="AA67" i="10"/>
  <c r="AA56" i="10"/>
  <c r="AA42" i="10"/>
  <c r="AA51" i="10"/>
  <c r="R35" i="10"/>
  <c r="R43" i="10"/>
  <c r="R61" i="10"/>
  <c r="R40" i="10"/>
  <c r="R48" i="10"/>
  <c r="R58" i="10"/>
  <c r="R37" i="10"/>
  <c r="R45" i="10"/>
  <c r="R54" i="10"/>
  <c r="R63" i="10"/>
  <c r="R65" i="10"/>
  <c r="R69" i="10"/>
  <c r="R39" i="10"/>
  <c r="R50" i="10"/>
  <c r="R36" i="10"/>
  <c r="R47" i="10"/>
  <c r="R60" i="10"/>
  <c r="R33" i="10"/>
  <c r="R68" i="10"/>
  <c r="R34" i="10"/>
  <c r="R38" i="10"/>
  <c r="R41" i="10"/>
  <c r="R44" i="10"/>
  <c r="R66" i="10"/>
  <c r="R46" i="10"/>
  <c r="R59" i="10"/>
  <c r="R55" i="10"/>
  <c r="R64" i="10"/>
  <c r="R67" i="10"/>
  <c r="R49" i="10"/>
  <c r="R52" i="10"/>
  <c r="R56" i="10"/>
  <c r="R42" i="10"/>
  <c r="R51" i="10"/>
  <c r="AD37" i="10"/>
  <c r="AD45" i="10"/>
  <c r="AD54" i="10"/>
  <c r="AD63" i="10"/>
  <c r="AD34" i="10"/>
  <c r="AD50" i="10"/>
  <c r="AD60" i="10"/>
  <c r="AD39" i="10"/>
  <c r="AD47" i="10"/>
  <c r="AD65" i="10"/>
  <c r="AD38" i="10"/>
  <c r="AD49" i="10"/>
  <c r="AD35" i="10"/>
  <c r="AD46" i="10"/>
  <c r="AD59" i="10"/>
  <c r="AD68" i="10"/>
  <c r="AD43" i="10"/>
  <c r="AD55" i="10"/>
  <c r="AD69" i="10"/>
  <c r="AD33" i="10"/>
  <c r="AD36" i="10"/>
  <c r="AD67" i="10"/>
  <c r="AD41" i="10"/>
  <c r="AD66" i="10"/>
  <c r="AD52" i="10"/>
  <c r="AD40" i="10"/>
  <c r="AD48" i="10"/>
  <c r="AD58" i="10"/>
  <c r="AD61" i="10"/>
  <c r="AD64" i="10"/>
  <c r="AD44" i="10"/>
  <c r="AD56" i="10"/>
  <c r="AD42" i="10"/>
  <c r="AD51" i="10"/>
  <c r="L9" i="10"/>
  <c r="L4" i="10"/>
  <c r="L10" i="10"/>
  <c r="L18" i="10"/>
  <c r="L15" i="10"/>
  <c r="L17" i="10"/>
  <c r="L23" i="10"/>
  <c r="L8" i="10"/>
  <c r="L27" i="10"/>
  <c r="L7" i="10"/>
  <c r="L13" i="10"/>
  <c r="L5" i="10"/>
  <c r="L11" i="10"/>
  <c r="L24" i="10"/>
  <c r="L25" i="10"/>
  <c r="I8" i="10"/>
  <c r="I15" i="10"/>
  <c r="I9" i="10"/>
  <c r="I17" i="10"/>
  <c r="I5" i="10"/>
  <c r="I18" i="10"/>
  <c r="I11" i="10"/>
  <c r="I23" i="10"/>
  <c r="I27" i="10"/>
  <c r="I24" i="10"/>
  <c r="I10" i="10"/>
  <c r="I25" i="10"/>
  <c r="I13" i="10"/>
  <c r="I7" i="10"/>
  <c r="I4" i="10"/>
  <c r="X36" i="10"/>
  <c r="X44" i="10"/>
  <c r="X52" i="10"/>
  <c r="X33" i="10"/>
  <c r="X41" i="10"/>
  <c r="X49" i="10"/>
  <c r="X59" i="10"/>
  <c r="X38" i="10"/>
  <c r="X46" i="10"/>
  <c r="X55" i="10"/>
  <c r="X64" i="10"/>
  <c r="X40" i="10"/>
  <c r="X37" i="10"/>
  <c r="X48" i="10"/>
  <c r="X61" i="10"/>
  <c r="X66" i="10"/>
  <c r="X67" i="10"/>
  <c r="X34" i="10"/>
  <c r="X45" i="10"/>
  <c r="X58" i="10"/>
  <c r="X63" i="10"/>
  <c r="X35" i="10"/>
  <c r="X65" i="10"/>
  <c r="X39" i="10"/>
  <c r="X43" i="10"/>
  <c r="X68" i="10"/>
  <c r="X60" i="10"/>
  <c r="X50" i="10"/>
  <c r="X47" i="10"/>
  <c r="X54" i="10"/>
  <c r="X69" i="10"/>
  <c r="X56" i="10"/>
  <c r="X42" i="10"/>
  <c r="X51" i="10"/>
  <c r="W36" i="10"/>
  <c r="W44" i="10"/>
  <c r="W52" i="10"/>
  <c r="W33" i="10"/>
  <c r="W41" i="10"/>
  <c r="W49" i="10"/>
  <c r="W59" i="10"/>
  <c r="W38" i="10"/>
  <c r="W46" i="10"/>
  <c r="W55" i="10"/>
  <c r="W64" i="10"/>
  <c r="W37" i="10"/>
  <c r="W48" i="10"/>
  <c r="W61" i="10"/>
  <c r="W66" i="10"/>
  <c r="W67" i="10"/>
  <c r="W34" i="10"/>
  <c r="W45" i="10"/>
  <c r="W58" i="10"/>
  <c r="W54" i="10"/>
  <c r="W63" i="10"/>
  <c r="W35" i="10"/>
  <c r="W65" i="10"/>
  <c r="W39" i="10"/>
  <c r="W68" i="10"/>
  <c r="W43" i="10"/>
  <c r="W40" i="10"/>
  <c r="W50" i="10"/>
  <c r="W47" i="10"/>
  <c r="W69" i="10"/>
  <c r="W60" i="10"/>
  <c r="W56" i="10"/>
  <c r="W42" i="10"/>
  <c r="W51" i="10"/>
  <c r="AJ5" i="10"/>
  <c r="AJ7" i="10"/>
  <c r="AJ11" i="10"/>
  <c r="AJ9" i="10"/>
  <c r="AJ15" i="10"/>
  <c r="AJ25" i="10"/>
  <c r="AJ4" i="10"/>
  <c r="AJ8" i="10"/>
  <c r="AJ27" i="10"/>
  <c r="AJ10" i="10"/>
  <c r="AJ24" i="10"/>
  <c r="AJ17" i="10"/>
  <c r="AJ23" i="10"/>
  <c r="AJ13" i="10"/>
  <c r="AJ18" i="10"/>
  <c r="S38" i="10"/>
  <c r="S46" i="10"/>
  <c r="S55" i="10"/>
  <c r="S64" i="10"/>
  <c r="S35" i="10"/>
  <c r="S43" i="10"/>
  <c r="S61" i="10"/>
  <c r="S40" i="10"/>
  <c r="S48" i="10"/>
  <c r="S58" i="10"/>
  <c r="S66" i="10"/>
  <c r="S54" i="10"/>
  <c r="S65" i="10"/>
  <c r="S69" i="10"/>
  <c r="S39" i="10"/>
  <c r="S50" i="10"/>
  <c r="S36" i="10"/>
  <c r="S47" i="10"/>
  <c r="S60" i="10"/>
  <c r="S33" i="10"/>
  <c r="S68" i="10"/>
  <c r="S34" i="10"/>
  <c r="S37" i="10"/>
  <c r="S41" i="10"/>
  <c r="S44" i="10"/>
  <c r="S49" i="10"/>
  <c r="S59" i="10"/>
  <c r="S45" i="10"/>
  <c r="S67" i="10"/>
  <c r="S52" i="10"/>
  <c r="S63" i="10"/>
  <c r="S56" i="10"/>
  <c r="S42" i="10"/>
  <c r="S51" i="10"/>
  <c r="AB71" i="10"/>
  <c r="O21" i="10"/>
  <c r="N19" i="10"/>
  <c r="U62" i="10"/>
  <c r="W62" i="10"/>
  <c r="F21" i="10"/>
  <c r="AN19" i="10"/>
  <c r="AK71" i="10"/>
  <c r="F33" i="10"/>
  <c r="F41" i="10"/>
  <c r="F49" i="10"/>
  <c r="F59" i="10"/>
  <c r="F67" i="10"/>
  <c r="F38" i="10"/>
  <c r="F46" i="10"/>
  <c r="F55" i="10"/>
  <c r="F35" i="10"/>
  <c r="F43" i="10"/>
  <c r="F61" i="10"/>
  <c r="F44" i="10"/>
  <c r="F52" i="10"/>
  <c r="F40" i="10"/>
  <c r="F66" i="10"/>
  <c r="F69" i="10"/>
  <c r="F47" i="10"/>
  <c r="F50" i="10"/>
  <c r="F54" i="10"/>
  <c r="F58" i="10"/>
  <c r="F37" i="10"/>
  <c r="F65" i="10"/>
  <c r="F48" i="10"/>
  <c r="F34" i="10"/>
  <c r="F45" i="10"/>
  <c r="F64" i="10"/>
  <c r="F60" i="10"/>
  <c r="F36" i="10"/>
  <c r="F63" i="10"/>
  <c r="F68" i="10"/>
  <c r="F39" i="10"/>
  <c r="F56" i="10"/>
  <c r="F42" i="10"/>
  <c r="F51" i="10"/>
  <c r="W8" i="10"/>
  <c r="W5" i="10"/>
  <c r="W17" i="10"/>
  <c r="W7" i="10"/>
  <c r="W4" i="10"/>
  <c r="W23" i="10"/>
  <c r="W10" i="10"/>
  <c r="W9" i="10"/>
  <c r="W13" i="10"/>
  <c r="W25" i="10"/>
  <c r="W18" i="10"/>
  <c r="W27" i="10"/>
  <c r="W24" i="10"/>
  <c r="W15" i="10"/>
  <c r="W11" i="10"/>
  <c r="J39" i="10"/>
  <c r="J47" i="10"/>
  <c r="J65" i="10"/>
  <c r="J36" i="10"/>
  <c r="J44" i="10"/>
  <c r="J52" i="10"/>
  <c r="J33" i="10"/>
  <c r="J41" i="10"/>
  <c r="J49" i="10"/>
  <c r="J59" i="10"/>
  <c r="J50" i="10"/>
  <c r="J38" i="10"/>
  <c r="J60" i="10"/>
  <c r="J63" i="10"/>
  <c r="J35" i="10"/>
  <c r="J46" i="10"/>
  <c r="J67" i="10"/>
  <c r="J66" i="10"/>
  <c r="J45" i="10"/>
  <c r="J48" i="10"/>
  <c r="J55" i="10"/>
  <c r="J43" i="10"/>
  <c r="J40" i="10"/>
  <c r="J61" i="10"/>
  <c r="J69" i="10"/>
  <c r="J37" i="10"/>
  <c r="J58" i="10"/>
  <c r="J34" i="10"/>
  <c r="J68" i="10"/>
  <c r="J64" i="10"/>
  <c r="J54" i="10"/>
  <c r="J56" i="10"/>
  <c r="J42" i="10"/>
  <c r="J51" i="10"/>
  <c r="J70" i="10"/>
  <c r="AL33" i="10"/>
  <c r="AL41" i="10"/>
  <c r="AL49" i="10"/>
  <c r="AL59" i="10"/>
  <c r="AL38" i="10"/>
  <c r="AL46" i="10"/>
  <c r="AL55" i="10"/>
  <c r="AL35" i="10"/>
  <c r="AL43" i="10"/>
  <c r="AL61" i="10"/>
  <c r="AL39" i="10"/>
  <c r="AL50" i="10"/>
  <c r="AL65" i="10"/>
  <c r="AL67" i="10"/>
  <c r="AL36" i="10"/>
  <c r="AL47" i="10"/>
  <c r="AL60" i="10"/>
  <c r="AL64" i="10"/>
  <c r="AL44" i="10"/>
  <c r="AL63" i="10"/>
  <c r="AL69" i="10"/>
  <c r="AL54" i="10"/>
  <c r="AL58" i="10"/>
  <c r="AL66" i="10"/>
  <c r="AL68" i="10"/>
  <c r="AL52" i="10"/>
  <c r="AL34" i="10"/>
  <c r="AL37" i="10"/>
  <c r="AL40" i="10"/>
  <c r="AL45" i="10"/>
  <c r="AL48" i="10"/>
  <c r="AL56" i="10"/>
  <c r="AL42" i="10"/>
  <c r="AL51" i="10"/>
  <c r="T71" i="10"/>
  <c r="AB9" i="10"/>
  <c r="AB8" i="10"/>
  <c r="AB10" i="10"/>
  <c r="AB18" i="10"/>
  <c r="AB5" i="10"/>
  <c r="AB15" i="10"/>
  <c r="AB4" i="10"/>
  <c r="AB7" i="10"/>
  <c r="AB23" i="10"/>
  <c r="AB13" i="10"/>
  <c r="AB25" i="10"/>
  <c r="AB17" i="10"/>
  <c r="AB24" i="10"/>
  <c r="AB27" i="10"/>
  <c r="D5" i="10"/>
  <c r="D4" i="10"/>
  <c r="D18" i="10"/>
  <c r="D17" i="10"/>
  <c r="D7" i="10"/>
  <c r="D27" i="10"/>
  <c r="D23" i="10"/>
  <c r="D15" i="10"/>
  <c r="D25" i="10"/>
  <c r="D24" i="10"/>
  <c r="D13" i="10"/>
  <c r="D11" i="10"/>
  <c r="D10" i="10"/>
  <c r="D9" i="10"/>
  <c r="D8" i="10"/>
  <c r="I39" i="10"/>
  <c r="I47" i="10"/>
  <c r="I65" i="10"/>
  <c r="I36" i="10"/>
  <c r="I44" i="10"/>
  <c r="I52" i="10"/>
  <c r="I33" i="10"/>
  <c r="I41" i="10"/>
  <c r="I49" i="10"/>
  <c r="I59" i="10"/>
  <c r="I67" i="10"/>
  <c r="I38" i="10"/>
  <c r="I60" i="10"/>
  <c r="I63" i="10"/>
  <c r="I35" i="10"/>
  <c r="I46" i="10"/>
  <c r="I43" i="10"/>
  <c r="I55" i="10"/>
  <c r="I45" i="10"/>
  <c r="I48" i="10"/>
  <c r="I69" i="10"/>
  <c r="I40" i="10"/>
  <c r="I61" i="10"/>
  <c r="I54" i="10"/>
  <c r="I37" i="10"/>
  <c r="I58" i="10"/>
  <c r="I64" i="10"/>
  <c r="I34" i="10"/>
  <c r="I68" i="10"/>
  <c r="I66" i="10"/>
  <c r="I50" i="10"/>
  <c r="I56" i="10"/>
  <c r="I42" i="10"/>
  <c r="I51" i="10"/>
  <c r="U8" i="10"/>
  <c r="U5" i="10"/>
  <c r="U17" i="10"/>
  <c r="U7" i="10"/>
  <c r="U4" i="10"/>
  <c r="U11" i="10"/>
  <c r="U9" i="10"/>
  <c r="U25" i="10"/>
  <c r="U13" i="10"/>
  <c r="U18" i="10"/>
  <c r="U10" i="10"/>
  <c r="U23" i="10"/>
  <c r="U15" i="10"/>
  <c r="U27" i="10"/>
  <c r="U24" i="10"/>
  <c r="AM36" i="10"/>
  <c r="AM44" i="10"/>
  <c r="AM52" i="10"/>
  <c r="AM33" i="10"/>
  <c r="AM41" i="10"/>
  <c r="AM49" i="10"/>
  <c r="AM59" i="10"/>
  <c r="AM38" i="10"/>
  <c r="AM46" i="10"/>
  <c r="AM55" i="10"/>
  <c r="AM64" i="10"/>
  <c r="AM39" i="10"/>
  <c r="AM50" i="10"/>
  <c r="AM65" i="10"/>
  <c r="AM67" i="10"/>
  <c r="AM47" i="10"/>
  <c r="AM60" i="10"/>
  <c r="AM35" i="10"/>
  <c r="AM54" i="10"/>
  <c r="AM58" i="10"/>
  <c r="AM61" i="10"/>
  <c r="AM63" i="10"/>
  <c r="AM69" i="10"/>
  <c r="AM43" i="10"/>
  <c r="AM66" i="10"/>
  <c r="AM68" i="10"/>
  <c r="AM34" i="10"/>
  <c r="AM37" i="10"/>
  <c r="AM40" i="10"/>
  <c r="AM45" i="10"/>
  <c r="AM48" i="10"/>
  <c r="AM56" i="10"/>
  <c r="AM42" i="10"/>
  <c r="AM51" i="10"/>
  <c r="V8" i="10"/>
  <c r="V5" i="10"/>
  <c r="V17" i="10"/>
  <c r="V7" i="10"/>
  <c r="V4" i="10"/>
  <c r="V11" i="10"/>
  <c r="V9" i="10"/>
  <c r="V13" i="10"/>
  <c r="V25" i="10"/>
  <c r="V10" i="10"/>
  <c r="V23" i="10"/>
  <c r="V27" i="10"/>
  <c r="V24" i="10"/>
  <c r="V15" i="10"/>
  <c r="V18" i="10"/>
  <c r="H8" i="10"/>
  <c r="H5" i="10"/>
  <c r="H9" i="10"/>
  <c r="H17" i="10"/>
  <c r="H15" i="10"/>
  <c r="H23" i="10"/>
  <c r="H11" i="10"/>
  <c r="H25" i="10"/>
  <c r="H24" i="10"/>
  <c r="H13" i="10"/>
  <c r="H7" i="10"/>
  <c r="H10" i="10"/>
  <c r="H18" i="10"/>
  <c r="H27" i="10"/>
  <c r="H4" i="10"/>
  <c r="AE71" i="10"/>
  <c r="AK62" i="10"/>
  <c r="AM62" i="10"/>
  <c r="V21" i="10"/>
  <c r="Z62" i="10"/>
  <c r="I21" i="10"/>
  <c r="AD62" i="10"/>
  <c r="AI38" i="10"/>
  <c r="AI46" i="10"/>
  <c r="AI55" i="10"/>
  <c r="AI64" i="10"/>
  <c r="AI35" i="10"/>
  <c r="AI43" i="10"/>
  <c r="AI61" i="10"/>
  <c r="AI40" i="10"/>
  <c r="AI48" i="10"/>
  <c r="AI58" i="10"/>
  <c r="AI66" i="10"/>
  <c r="AI33" i="10"/>
  <c r="AI44" i="10"/>
  <c r="AI63" i="10"/>
  <c r="AI69" i="10"/>
  <c r="AI41" i="10"/>
  <c r="AI52" i="10"/>
  <c r="AI49" i="10"/>
  <c r="AI59" i="10"/>
  <c r="AI60" i="10"/>
  <c r="AI67" i="10"/>
  <c r="AI34" i="10"/>
  <c r="AI36" i="10"/>
  <c r="AI50" i="10"/>
  <c r="AI68" i="10"/>
  <c r="AI47" i="10"/>
  <c r="AI37" i="10"/>
  <c r="AI39" i="10"/>
  <c r="AI45" i="10"/>
  <c r="AI54" i="10"/>
  <c r="AI65" i="10"/>
  <c r="AI56" i="10"/>
  <c r="AI42" i="10"/>
  <c r="AI51" i="10"/>
  <c r="U71" i="10"/>
  <c r="AA9" i="10"/>
  <c r="AA8" i="10"/>
  <c r="AA10" i="10"/>
  <c r="AA18" i="10"/>
  <c r="AA5" i="10"/>
  <c r="AA15" i="10"/>
  <c r="AA23" i="10"/>
  <c r="AA25" i="10"/>
  <c r="AA13" i="10"/>
  <c r="AA4" i="10"/>
  <c r="AA17" i="10"/>
  <c r="AA7" i="10"/>
  <c r="AA24" i="10"/>
  <c r="AA27" i="10"/>
  <c r="AN36" i="10"/>
  <c r="AN44" i="10"/>
  <c r="AN52" i="10"/>
  <c r="AN33" i="10"/>
  <c r="AN41" i="10"/>
  <c r="AN49" i="10"/>
  <c r="AN59" i="10"/>
  <c r="AN38" i="10"/>
  <c r="AN46" i="10"/>
  <c r="AN55" i="10"/>
  <c r="AN64" i="10"/>
  <c r="AN54" i="10"/>
  <c r="AN39" i="10"/>
  <c r="AN50" i="10"/>
  <c r="AN65" i="10"/>
  <c r="AN67" i="10"/>
  <c r="AN47" i="10"/>
  <c r="AN60" i="10"/>
  <c r="AN68" i="10"/>
  <c r="AN58" i="10"/>
  <c r="AN61" i="10"/>
  <c r="AN63" i="10"/>
  <c r="AN69" i="10"/>
  <c r="AN35" i="10"/>
  <c r="AN66" i="10"/>
  <c r="AN45" i="10"/>
  <c r="AN48" i="10"/>
  <c r="AN34" i="10"/>
  <c r="AN37" i="10"/>
  <c r="AN40" i="10"/>
  <c r="AN43" i="10"/>
  <c r="AN56" i="10"/>
  <c r="AN42" i="10"/>
  <c r="AN51" i="10"/>
  <c r="AN70" i="10"/>
  <c r="AC37" i="10"/>
  <c r="AC45" i="10"/>
  <c r="AC54" i="10"/>
  <c r="AC63" i="10"/>
  <c r="AC34" i="10"/>
  <c r="AC50" i="10"/>
  <c r="AC60" i="10"/>
  <c r="AC39" i="10"/>
  <c r="AC47" i="10"/>
  <c r="AC65" i="10"/>
  <c r="AC35" i="10"/>
  <c r="AC46" i="10"/>
  <c r="AC59" i="10"/>
  <c r="AC68" i="10"/>
  <c r="AC43" i="10"/>
  <c r="AC55" i="10"/>
  <c r="AC40" i="10"/>
  <c r="AC69" i="10"/>
  <c r="AC33" i="10"/>
  <c r="AC36" i="10"/>
  <c r="AC64" i="10"/>
  <c r="AC41" i="10"/>
  <c r="AC66" i="10"/>
  <c r="AC38" i="10"/>
  <c r="AC52" i="10"/>
  <c r="AC49" i="10"/>
  <c r="AC48" i="10"/>
  <c r="AC58" i="10"/>
  <c r="AC61" i="10"/>
  <c r="AC44" i="10"/>
  <c r="AC67" i="10"/>
  <c r="AC56" i="10"/>
  <c r="AC42" i="10"/>
  <c r="AC51" i="10"/>
  <c r="O71" i="10"/>
  <c r="P7" i="10"/>
  <c r="P4" i="10"/>
  <c r="P13" i="10"/>
  <c r="P9" i="10"/>
  <c r="P10" i="10"/>
  <c r="P18" i="10"/>
  <c r="P27" i="10"/>
  <c r="P15" i="10"/>
  <c r="P24" i="10"/>
  <c r="P25" i="10"/>
  <c r="P5" i="10"/>
  <c r="P8" i="10"/>
  <c r="P11" i="10"/>
  <c r="P23" i="10"/>
  <c r="P17" i="10"/>
  <c r="Z5" i="10"/>
  <c r="Z15" i="10"/>
  <c r="Z17" i="10"/>
  <c r="Z8" i="10"/>
  <c r="Z11" i="10"/>
  <c r="Z23" i="10"/>
  <c r="Z9" i="10"/>
  <c r="Z13" i="10"/>
  <c r="Z4" i="10"/>
  <c r="Z18" i="10"/>
  <c r="Z27" i="10"/>
  <c r="Z25" i="10"/>
  <c r="Z24" i="10"/>
  <c r="Z7" i="10"/>
  <c r="Z10" i="10"/>
  <c r="Q7" i="10"/>
  <c r="Q4" i="10"/>
  <c r="Q11" i="10"/>
  <c r="Q13" i="10"/>
  <c r="Q10" i="10"/>
  <c r="Q18" i="10"/>
  <c r="Q27" i="10"/>
  <c r="Q15" i="10"/>
  <c r="Q24" i="10"/>
  <c r="Q17" i="10"/>
  <c r="Q25" i="10"/>
  <c r="Q5" i="10"/>
  <c r="Q8" i="10"/>
  <c r="Q9" i="10"/>
  <c r="Q23" i="10"/>
  <c r="AO41" i="11"/>
  <c r="AO42" i="11" s="1"/>
  <c r="AO44" i="11" s="1"/>
  <c r="AJ71" i="10"/>
  <c r="N37" i="10"/>
  <c r="N45" i="10"/>
  <c r="N54" i="10"/>
  <c r="N63" i="10"/>
  <c r="N34" i="10"/>
  <c r="N50" i="10"/>
  <c r="N60" i="10"/>
  <c r="N39" i="10"/>
  <c r="N47" i="10"/>
  <c r="N65" i="10"/>
  <c r="N36" i="10"/>
  <c r="N58" i="10"/>
  <c r="N33" i="10"/>
  <c r="N44" i="10"/>
  <c r="N64" i="10"/>
  <c r="N68" i="10"/>
  <c r="N41" i="10"/>
  <c r="N52" i="10"/>
  <c r="N40" i="10"/>
  <c r="N43" i="10"/>
  <c r="N46" i="10"/>
  <c r="N49" i="10"/>
  <c r="N66" i="10"/>
  <c r="N67" i="10"/>
  <c r="N35" i="10"/>
  <c r="N55" i="10"/>
  <c r="N48" i="10"/>
  <c r="N61" i="10"/>
  <c r="N38" i="10"/>
  <c r="N69" i="10"/>
  <c r="N59" i="10"/>
  <c r="N56" i="10"/>
  <c r="N42" i="10"/>
  <c r="N51" i="10"/>
  <c r="O70" i="10"/>
  <c r="R70" i="10"/>
  <c r="Z21" i="10"/>
  <c r="P19" i="10"/>
  <c r="R19" i="10"/>
  <c r="E19" i="10"/>
  <c r="Y21" i="10"/>
  <c r="I19" i="10"/>
  <c r="AC4" i="10"/>
  <c r="AC9" i="10"/>
  <c r="AC13" i="10"/>
  <c r="AC8" i="10"/>
  <c r="AC10" i="10"/>
  <c r="AC18" i="10"/>
  <c r="AC5" i="10"/>
  <c r="AC15" i="10"/>
  <c r="AC17" i="10"/>
  <c r="AC24" i="10"/>
  <c r="AC7" i="10"/>
  <c r="AC11" i="10"/>
  <c r="AC23" i="10"/>
  <c r="AC25" i="10"/>
  <c r="AC27" i="10"/>
  <c r="J8" i="10"/>
  <c r="J15" i="10"/>
  <c r="J9" i="10"/>
  <c r="J17" i="10"/>
  <c r="J18" i="10"/>
  <c r="J23" i="10"/>
  <c r="J5" i="10"/>
  <c r="J27" i="10"/>
  <c r="J11" i="10"/>
  <c r="J24" i="10"/>
  <c r="J7" i="10"/>
  <c r="J25" i="10"/>
  <c r="J13" i="10"/>
  <c r="J10" i="10"/>
  <c r="J4" i="10"/>
  <c r="AK8" i="10"/>
  <c r="AK5" i="10"/>
  <c r="AK17" i="10"/>
  <c r="AK11" i="10"/>
  <c r="AK9" i="10"/>
  <c r="AK18" i="10"/>
  <c r="AK25" i="10"/>
  <c r="AK15" i="10"/>
  <c r="AK4" i="10"/>
  <c r="AK7" i="10"/>
  <c r="AK27" i="10"/>
  <c r="AK10" i="10"/>
  <c r="AK24" i="10"/>
  <c r="AK23" i="10"/>
  <c r="AK13" i="10"/>
  <c r="H36" i="10"/>
  <c r="H44" i="10"/>
  <c r="H52" i="10"/>
  <c r="H33" i="10"/>
  <c r="H41" i="10"/>
  <c r="H49" i="10"/>
  <c r="H59" i="10"/>
  <c r="H38" i="10"/>
  <c r="H46" i="10"/>
  <c r="H55" i="10"/>
  <c r="H64" i="10"/>
  <c r="H47" i="10"/>
  <c r="H60" i="10"/>
  <c r="H63" i="10"/>
  <c r="H35" i="10"/>
  <c r="H43" i="10"/>
  <c r="H67" i="10"/>
  <c r="H39" i="10"/>
  <c r="H45" i="10"/>
  <c r="H48" i="10"/>
  <c r="H69" i="10"/>
  <c r="H50" i="10"/>
  <c r="H54" i="10"/>
  <c r="H58" i="10"/>
  <c r="H61" i="10"/>
  <c r="H40" i="10"/>
  <c r="H37" i="10"/>
  <c r="H65" i="10"/>
  <c r="H34" i="10"/>
  <c r="H66" i="10"/>
  <c r="H68" i="10"/>
  <c r="H56" i="10"/>
  <c r="H42" i="10"/>
  <c r="H51" i="10"/>
  <c r="AD4" i="10"/>
  <c r="AD9" i="10"/>
  <c r="AD13" i="10"/>
  <c r="AD8" i="10"/>
  <c r="AD10" i="10"/>
  <c r="AD18" i="10"/>
  <c r="AD5" i="10"/>
  <c r="AD15" i="10"/>
  <c r="AD17" i="10"/>
  <c r="AD24" i="10"/>
  <c r="AD7" i="10"/>
  <c r="AD11" i="10"/>
  <c r="AD25" i="10"/>
  <c r="AD23" i="10"/>
  <c r="AD27" i="10"/>
  <c r="V33" i="10"/>
  <c r="V41" i="10"/>
  <c r="V49" i="10"/>
  <c r="V59" i="10"/>
  <c r="V38" i="10"/>
  <c r="V46" i="10"/>
  <c r="V55" i="10"/>
  <c r="V35" i="10"/>
  <c r="V43" i="10"/>
  <c r="V61" i="10"/>
  <c r="V37" i="10"/>
  <c r="V48" i="10"/>
  <c r="V66" i="10"/>
  <c r="V67" i="10"/>
  <c r="V34" i="10"/>
  <c r="V45" i="10"/>
  <c r="V58" i="10"/>
  <c r="V54" i="10"/>
  <c r="V65" i="10"/>
  <c r="V69" i="10"/>
  <c r="V64" i="10"/>
  <c r="V36" i="10"/>
  <c r="V39" i="10"/>
  <c r="V68" i="10"/>
  <c r="V40" i="10"/>
  <c r="V52" i="10"/>
  <c r="V44" i="10"/>
  <c r="V63" i="10"/>
  <c r="V47" i="10"/>
  <c r="V50" i="10"/>
  <c r="V60" i="10"/>
  <c r="V56" i="10"/>
  <c r="V42" i="10"/>
  <c r="V51" i="10"/>
  <c r="V70" i="10"/>
  <c r="AF7" i="10"/>
  <c r="AF4" i="10"/>
  <c r="AF9" i="10"/>
  <c r="AF13" i="10"/>
  <c r="AF8" i="10"/>
  <c r="AF10" i="10"/>
  <c r="AF18" i="10"/>
  <c r="AF5" i="10"/>
  <c r="AF27" i="10"/>
  <c r="AF17" i="10"/>
  <c r="AF24" i="10"/>
  <c r="AF25" i="10"/>
  <c r="AF23" i="10"/>
  <c r="AF15" i="10"/>
  <c r="AL8" i="10"/>
  <c r="AL5" i="10"/>
  <c r="AL17" i="10"/>
  <c r="AL11" i="10"/>
  <c r="AL18" i="10"/>
  <c r="AL15" i="10"/>
  <c r="AL25" i="10"/>
  <c r="AL4" i="10"/>
  <c r="AL7" i="10"/>
  <c r="AL9" i="10"/>
  <c r="AL27" i="10"/>
  <c r="AL23" i="10"/>
  <c r="AL10" i="10"/>
  <c r="AL24" i="10"/>
  <c r="AL13" i="10"/>
  <c r="X8" i="10"/>
  <c r="X5" i="10"/>
  <c r="X17" i="10"/>
  <c r="X7" i="10"/>
  <c r="X23" i="10"/>
  <c r="X9" i="10"/>
  <c r="X13" i="10"/>
  <c r="X25" i="10"/>
  <c r="X4" i="10"/>
  <c r="X18" i="10"/>
  <c r="X11" i="10"/>
  <c r="X15" i="10"/>
  <c r="X27" i="10"/>
  <c r="X10" i="10"/>
  <c r="X24" i="10"/>
  <c r="H71" i="10"/>
  <c r="M37" i="10"/>
  <c r="M45" i="10"/>
  <c r="M54" i="10"/>
  <c r="M63" i="10"/>
  <c r="M34" i="10"/>
  <c r="M50" i="10"/>
  <c r="M60" i="10"/>
  <c r="M39" i="10"/>
  <c r="M47" i="10"/>
  <c r="M65" i="10"/>
  <c r="M33" i="10"/>
  <c r="M44" i="10"/>
  <c r="M64" i="10"/>
  <c r="M68" i="10"/>
  <c r="M41" i="10"/>
  <c r="M52" i="10"/>
  <c r="M38" i="10"/>
  <c r="M49" i="10"/>
  <c r="M36" i="10"/>
  <c r="M40" i="10"/>
  <c r="M43" i="10"/>
  <c r="M46" i="10"/>
  <c r="M66" i="10"/>
  <c r="M67" i="10"/>
  <c r="M35" i="10"/>
  <c r="M55" i="10"/>
  <c r="M61" i="10"/>
  <c r="M48" i="10"/>
  <c r="M69" i="10"/>
  <c r="M59" i="10"/>
  <c r="M58" i="10"/>
  <c r="M56" i="10"/>
  <c r="M42" i="10"/>
  <c r="M51" i="10"/>
  <c r="AI70" i="10"/>
  <c r="AK70" i="10"/>
  <c r="Q21" i="10"/>
  <c r="S21" i="10"/>
  <c r="G70" i="10"/>
  <c r="U19" i="10"/>
  <c r="D21" i="10"/>
  <c r="Y19" i="10"/>
  <c r="AH7" i="10"/>
  <c r="AH4" i="10"/>
  <c r="AH9" i="10"/>
  <c r="AH13" i="10"/>
  <c r="AH5" i="10"/>
  <c r="AH8" i="10"/>
  <c r="AH27" i="10"/>
  <c r="AH17" i="10"/>
  <c r="AH24" i="10"/>
  <c r="AH23" i="10"/>
  <c r="AH18" i="10"/>
  <c r="AH15" i="10"/>
  <c r="AH25" i="10"/>
  <c r="AH10" i="10"/>
  <c r="F71" i="10"/>
  <c r="AD71" i="10"/>
  <c r="M4" i="10"/>
  <c r="M9" i="10"/>
  <c r="M13" i="10"/>
  <c r="M10" i="10"/>
  <c r="M18" i="10"/>
  <c r="M15" i="10"/>
  <c r="M24" i="10"/>
  <c r="M17" i="10"/>
  <c r="M8" i="10"/>
  <c r="M11" i="10"/>
  <c r="M23" i="10"/>
  <c r="M27" i="10"/>
  <c r="M5" i="10"/>
  <c r="M25" i="10"/>
  <c r="M7" i="10"/>
  <c r="AE7" i="10"/>
  <c r="AE4" i="10"/>
  <c r="AE9" i="10"/>
  <c r="AE13" i="10"/>
  <c r="AE8" i="10"/>
  <c r="AE10" i="10"/>
  <c r="AE18" i="10"/>
  <c r="AE5" i="10"/>
  <c r="AE27" i="10"/>
  <c r="AE24" i="10"/>
  <c r="AE17" i="10"/>
  <c r="AE11" i="10"/>
  <c r="AE15" i="10"/>
  <c r="AE23" i="10"/>
  <c r="AE25" i="10"/>
  <c r="E33" i="10"/>
  <c r="E41" i="10"/>
  <c r="E49" i="10"/>
  <c r="E59" i="10"/>
  <c r="E67" i="10"/>
  <c r="E38" i="10"/>
  <c r="E46" i="10"/>
  <c r="E55" i="10"/>
  <c r="E64" i="10"/>
  <c r="E35" i="10"/>
  <c r="E43" i="10"/>
  <c r="E61" i="10"/>
  <c r="E52" i="10"/>
  <c r="E40" i="10"/>
  <c r="E66" i="10"/>
  <c r="E69" i="10"/>
  <c r="E37" i="10"/>
  <c r="E48" i="10"/>
  <c r="E44" i="10"/>
  <c r="E47" i="10"/>
  <c r="E50" i="10"/>
  <c r="E54" i="10"/>
  <c r="E58" i="10"/>
  <c r="E65" i="10"/>
  <c r="E34" i="10"/>
  <c r="E45" i="10"/>
  <c r="E68" i="10"/>
  <c r="E63" i="10"/>
  <c r="E36" i="10"/>
  <c r="E60" i="10"/>
  <c r="E39" i="10"/>
  <c r="E56" i="10"/>
  <c r="E42" i="10"/>
  <c r="E51" i="10"/>
  <c r="AG7" i="10"/>
  <c r="AG4" i="10"/>
  <c r="AG9" i="10"/>
  <c r="AG13" i="10"/>
  <c r="AG5" i="10"/>
  <c r="AG27" i="10"/>
  <c r="AG8" i="10"/>
  <c r="AG17" i="10"/>
  <c r="AG24" i="10"/>
  <c r="AG15" i="10"/>
  <c r="AG23" i="10"/>
  <c r="AG18" i="10"/>
  <c r="AG25" i="10"/>
  <c r="AG10" i="10"/>
  <c r="S71" i="10"/>
  <c r="I71" i="10"/>
  <c r="P62" i="10"/>
  <c r="R62" i="10"/>
  <c r="AG21" i="10"/>
  <c r="AI21" i="10"/>
  <c r="M62" i="10"/>
  <c r="Z70" i="10"/>
  <c r="AK19" i="10"/>
  <c r="K70" i="10"/>
  <c r="D19" i="10"/>
  <c r="AU72" i="1"/>
  <c r="AZ72" i="1"/>
  <c r="AX72" i="1"/>
  <c r="AV72" i="1"/>
  <c r="AW72" i="1"/>
  <c r="AN41" i="11"/>
  <c r="AN42" i="11" s="1"/>
  <c r="AN44" i="11" s="1"/>
  <c r="AQ9" i="1"/>
  <c r="AQ118" i="1" s="1"/>
  <c r="AS9" i="1"/>
  <c r="AS118" i="1" s="1"/>
  <c r="AN9" i="1"/>
  <c r="AN118" i="1" s="1"/>
  <c r="AP9" i="1"/>
  <c r="AP118" i="1" s="1"/>
  <c r="AO9" i="1"/>
  <c r="AO118" i="1" s="1"/>
  <c r="AT85" i="3"/>
  <c r="R9" i="1"/>
  <c r="R118" i="1" s="1"/>
  <c r="AM9" i="1"/>
  <c r="AM118" i="1" s="1"/>
  <c r="Y9" i="1"/>
  <c r="Y118" i="1" s="1"/>
  <c r="K9" i="1"/>
  <c r="K118" i="1" s="1"/>
  <c r="AF9" i="1"/>
  <c r="AF118" i="1" s="1"/>
  <c r="AT9" i="1"/>
  <c r="AT118" i="1" s="1"/>
  <c r="F12" i="15"/>
  <c r="K47" i="2" l="1"/>
  <c r="K30" i="2"/>
  <c r="Y47" i="2"/>
  <c r="Y30" i="2"/>
  <c r="R47" i="2"/>
  <c r="R30" i="2"/>
  <c r="R31" i="2" s="1"/>
  <c r="AF47" i="2"/>
  <c r="AF30" i="2"/>
  <c r="AF31" i="2" s="1"/>
  <c r="D47" i="2"/>
  <c r="D48" i="2" s="1"/>
  <c r="D30" i="2"/>
  <c r="D31" i="2" s="1"/>
  <c r="AT47" i="2"/>
  <c r="AT55" i="2" s="1"/>
  <c r="AT30" i="2"/>
  <c r="AM31" i="2"/>
  <c r="AM49" i="2"/>
  <c r="AM48" i="2"/>
  <c r="AT95" i="4"/>
  <c r="AT97" i="4" s="1"/>
  <c r="AT100" i="4" s="1"/>
  <c r="AT104" i="4" s="1"/>
  <c r="S79" i="3"/>
  <c r="L79" i="3"/>
  <c r="Z79" i="3"/>
  <c r="F14" i="15"/>
  <c r="L14" i="15"/>
  <c r="L22" i="15"/>
  <c r="V5" i="15" s="1"/>
  <c r="D153" i="11"/>
  <c r="AT153" i="11"/>
  <c r="AS120" i="1"/>
  <c r="AS167" i="11"/>
  <c r="AS168" i="11" s="1"/>
  <c r="AS177" i="11" s="1"/>
  <c r="AQ120" i="1"/>
  <c r="AQ167" i="11"/>
  <c r="AQ168" i="11" s="1"/>
  <c r="AQ177" i="11" s="1"/>
  <c r="AT120" i="1"/>
  <c r="AT121" i="1" s="1"/>
  <c r="AT167" i="11"/>
  <c r="AT168" i="11" s="1"/>
  <c r="AT177" i="11" s="1"/>
  <c r="Y120" i="1"/>
  <c r="Y121" i="1" s="1"/>
  <c r="Y167" i="11"/>
  <c r="Y168" i="11" s="1"/>
  <c r="Y177" i="11" s="1"/>
  <c r="K120" i="1"/>
  <c r="K121" i="1" s="1"/>
  <c r="K167" i="11"/>
  <c r="K168" i="11" s="1"/>
  <c r="K177" i="11" s="1"/>
  <c r="R120" i="1"/>
  <c r="R167" i="11"/>
  <c r="R168" i="11" s="1"/>
  <c r="R177" i="11" s="1"/>
  <c r="AF120" i="1"/>
  <c r="AF167" i="11"/>
  <c r="AF168" i="11" s="1"/>
  <c r="AF177" i="11" s="1"/>
  <c r="AM120" i="1"/>
  <c r="AM167" i="11"/>
  <c r="AM168" i="11" s="1"/>
  <c r="AM177" i="11" s="1"/>
  <c r="AO120" i="1"/>
  <c r="AO167" i="11"/>
  <c r="AO168" i="11" s="1"/>
  <c r="AO177" i="11" s="1"/>
  <c r="AP120" i="1"/>
  <c r="AP167" i="11"/>
  <c r="AP168" i="11" s="1"/>
  <c r="AP177" i="11" s="1"/>
  <c r="AN120" i="1"/>
  <c r="AN167" i="11"/>
  <c r="AN168" i="11" s="1"/>
  <c r="AN177" i="11" s="1"/>
  <c r="D125" i="1"/>
  <c r="D6" i="10"/>
  <c r="AP41" i="11"/>
  <c r="AP42" i="11" s="1"/>
  <c r="AP44" i="11" s="1"/>
  <c r="AS41" i="11"/>
  <c r="AS42" i="11" s="1"/>
  <c r="AS44" i="11" s="1"/>
  <c r="L6" i="10"/>
  <c r="AC6" i="10"/>
  <c r="AM6" i="10"/>
  <c r="J6" i="10"/>
  <c r="F6" i="10"/>
  <c r="O6" i="10"/>
  <c r="AN6" i="10"/>
  <c r="AK6" i="10"/>
  <c r="AH79" i="3"/>
  <c r="AD6" i="10"/>
  <c r="AE6" i="10"/>
  <c r="I6" i="10"/>
  <c r="AG6" i="10"/>
  <c r="Y6" i="10"/>
  <c r="AH6" i="10"/>
  <c r="V6" i="10"/>
  <c r="E6" i="10"/>
  <c r="G6" i="10"/>
  <c r="H6" i="10"/>
  <c r="Q6" i="10"/>
  <c r="AF6" i="10"/>
  <c r="N6" i="10"/>
  <c r="W6" i="10"/>
  <c r="M6" i="10"/>
  <c r="AB6" i="10"/>
  <c r="T6" i="10"/>
  <c r="AI6" i="10"/>
  <c r="AJ6" i="10"/>
  <c r="X6" i="10"/>
  <c r="Z6" i="10"/>
  <c r="AL6" i="10"/>
  <c r="S6" i="10"/>
  <c r="AA6" i="10"/>
  <c r="U6" i="10"/>
  <c r="R6" i="10"/>
  <c r="K6" i="10"/>
  <c r="P6" i="10"/>
  <c r="AT86" i="3"/>
  <c r="AM128" i="1"/>
  <c r="AM129" i="1" s="1"/>
  <c r="R128" i="1"/>
  <c r="R129" i="1" s="1"/>
  <c r="AO128" i="1"/>
  <c r="AO129" i="1" s="1"/>
  <c r="AQ128" i="1"/>
  <c r="AQ129" i="1" s="1"/>
  <c r="Y128" i="1"/>
  <c r="Y129" i="1" s="1"/>
  <c r="AP128" i="1"/>
  <c r="AP129" i="1" s="1"/>
  <c r="AN128" i="1"/>
  <c r="AN129" i="1" s="1"/>
  <c r="AS128" i="1"/>
  <c r="AS129" i="1" s="1"/>
  <c r="AT128" i="1"/>
  <c r="AT129" i="1" s="1"/>
  <c r="K128" i="1"/>
  <c r="K129" i="1" s="1"/>
  <c r="AF128" i="1"/>
  <c r="AF129" i="1" s="1"/>
  <c r="AS11" i="1"/>
  <c r="AS12" i="1" s="1"/>
  <c r="AP11" i="1"/>
  <c r="AP12" i="1" s="1"/>
  <c r="AO11" i="1"/>
  <c r="AO12" i="1" s="1"/>
  <c r="AQ11" i="1"/>
  <c r="AQ12" i="1" s="1"/>
  <c r="AN11" i="1"/>
  <c r="AN12" i="1" s="1"/>
  <c r="M16" i="1"/>
  <c r="M17" i="1" s="1"/>
  <c r="AT11" i="1"/>
  <c r="AT12" i="1" s="1"/>
  <c r="Y11" i="1"/>
  <c r="Y12" i="1" s="1"/>
  <c r="AM11" i="1"/>
  <c r="AM12" i="1" s="1"/>
  <c r="AF11" i="1"/>
  <c r="AF12" i="1" s="1"/>
  <c r="R11" i="1"/>
  <c r="R12" i="1" s="1"/>
  <c r="K11" i="1"/>
  <c r="K12" i="1" s="1"/>
  <c r="X16" i="1"/>
  <c r="X17" i="1" s="1"/>
  <c r="D55" i="2" l="1"/>
  <c r="D59" i="2" s="1"/>
  <c r="AT59" i="2"/>
  <c r="BA56" i="2"/>
  <c r="R48" i="2"/>
  <c r="R49" i="2"/>
  <c r="Y31" i="2"/>
  <c r="AT49" i="2"/>
  <c r="AT48" i="2"/>
  <c r="BA49" i="2"/>
  <c r="AF48" i="2"/>
  <c r="AF49" i="2"/>
  <c r="Y49" i="2"/>
  <c r="Y48" i="2"/>
  <c r="AT31" i="2"/>
  <c r="BA31" i="2"/>
  <c r="K31" i="2"/>
  <c r="K49" i="2"/>
  <c r="K48" i="2"/>
  <c r="AT106" i="4"/>
  <c r="BA107" i="4" s="1"/>
  <c r="AV106" i="4"/>
  <c r="AX106" i="4"/>
  <c r="AT105" i="4"/>
  <c r="BA105" i="4"/>
  <c r="AT62" i="2"/>
  <c r="S81" i="3"/>
  <c r="X81" i="3"/>
  <c r="T81" i="3"/>
  <c r="U81" i="3"/>
  <c r="V81" i="3"/>
  <c r="L81" i="3"/>
  <c r="Q81" i="3"/>
  <c r="N81" i="3"/>
  <c r="M81" i="3"/>
  <c r="O81" i="3"/>
  <c r="Z81" i="3"/>
  <c r="AA81" i="3"/>
  <c r="AB81" i="3"/>
  <c r="AC81" i="3"/>
  <c r="AE81" i="3"/>
  <c r="L11" i="15"/>
  <c r="L23" i="15"/>
  <c r="AN153" i="11"/>
  <c r="AS153" i="11"/>
  <c r="L153" i="11"/>
  <c r="AO153" i="11"/>
  <c r="AN79" i="3"/>
  <c r="AQ153" i="11"/>
  <c r="Y55" i="2"/>
  <c r="Y153" i="11"/>
  <c r="R55" i="2"/>
  <c r="R153" i="11"/>
  <c r="S153" i="11"/>
  <c r="AG153" i="11"/>
  <c r="AP153" i="11"/>
  <c r="K55" i="2"/>
  <c r="K153" i="11"/>
  <c r="Z153" i="11"/>
  <c r="K126" i="1"/>
  <c r="Y126" i="1"/>
  <c r="AT126" i="1"/>
  <c r="AN121" i="1"/>
  <c r="AP121" i="1"/>
  <c r="AF121" i="1"/>
  <c r="AM121" i="1"/>
  <c r="AQ121" i="1"/>
  <c r="R121" i="1"/>
  <c r="AO121" i="1"/>
  <c r="AS121" i="1"/>
  <c r="AP79" i="3"/>
  <c r="AQ79" i="3"/>
  <c r="AO79" i="3"/>
  <c r="AS79" i="3"/>
  <c r="AG16" i="1"/>
  <c r="AG17" i="1" s="1"/>
  <c r="H16" i="1"/>
  <c r="H17" i="1" s="1"/>
  <c r="AO16" i="1"/>
  <c r="AO17" i="1" s="1"/>
  <c r="L14" i="10"/>
  <c r="Y16" i="1"/>
  <c r="Y17" i="1" s="1"/>
  <c r="AS50" i="11"/>
  <c r="E12" i="10"/>
  <c r="AK12" i="10"/>
  <c r="S12" i="10"/>
  <c r="M12" i="10"/>
  <c r="V12" i="10"/>
  <c r="Y79" i="3"/>
  <c r="AN12" i="10"/>
  <c r="AT79" i="3"/>
  <c r="AL12" i="10"/>
  <c r="W12" i="10"/>
  <c r="O12" i="10"/>
  <c r="Z12" i="10"/>
  <c r="N12" i="10"/>
  <c r="Y12" i="10"/>
  <c r="F12" i="10"/>
  <c r="P12" i="10"/>
  <c r="R79" i="3"/>
  <c r="X12" i="10"/>
  <c r="J12" i="10"/>
  <c r="K79" i="3"/>
  <c r="K12" i="10"/>
  <c r="AJ12" i="10"/>
  <c r="Q12" i="10"/>
  <c r="I12" i="10"/>
  <c r="AM12" i="10"/>
  <c r="D12" i="10"/>
  <c r="D79" i="3"/>
  <c r="R12" i="10"/>
  <c r="AI12" i="10"/>
  <c r="H12" i="10"/>
  <c r="AE12" i="10"/>
  <c r="AI79" i="3"/>
  <c r="AC12" i="10"/>
  <c r="AG79" i="3"/>
  <c r="U12" i="10"/>
  <c r="T12" i="10"/>
  <c r="G12" i="10"/>
  <c r="AD12" i="10"/>
  <c r="L12" i="10"/>
  <c r="G16" i="1"/>
  <c r="L16" i="1"/>
  <c r="AS16" i="1"/>
  <c r="AS17" i="1" s="1"/>
  <c r="AN16" i="1"/>
  <c r="AN17" i="1" s="1"/>
  <c r="S16" i="1"/>
  <c r="S17" i="1" s="1"/>
  <c r="AQ16" i="1"/>
  <c r="AQ17" i="1" s="1"/>
  <c r="F16" i="1"/>
  <c r="AP16" i="1"/>
  <c r="AB16" i="1"/>
  <c r="AB17" i="1" s="1"/>
  <c r="R16" i="1"/>
  <c r="R17" i="1" s="1"/>
  <c r="K16" i="1"/>
  <c r="M20" i="1"/>
  <c r="Z16" i="1"/>
  <c r="Z17" i="1" s="1"/>
  <c r="T16" i="1"/>
  <c r="T17" i="1" s="1"/>
  <c r="D16" i="1"/>
  <c r="D17" i="1" s="1"/>
  <c r="AT16" i="1"/>
  <c r="AT17" i="1" s="1"/>
  <c r="J16" i="1"/>
  <c r="J17" i="1" s="1"/>
  <c r="Q16" i="1"/>
  <c r="Q17" i="1" s="1"/>
  <c r="AA16" i="1"/>
  <c r="AA17" i="1" s="1"/>
  <c r="AH16" i="1"/>
  <c r="AH17" i="1" s="1"/>
  <c r="N16" i="1"/>
  <c r="N17" i="1" s="1"/>
  <c r="E16" i="1"/>
  <c r="E17" i="1" s="1"/>
  <c r="U16" i="1"/>
  <c r="U17" i="1" s="1"/>
  <c r="O16" i="1"/>
  <c r="O17" i="1" s="1"/>
  <c r="X20" i="1"/>
  <c r="AC16" i="1"/>
  <c r="AC17" i="1" s="1"/>
  <c r="AI16" i="1"/>
  <c r="AI17" i="1" s="1"/>
  <c r="V16" i="1"/>
  <c r="V17" i="1" s="1"/>
  <c r="AT129" i="2" l="1"/>
  <c r="AS128" i="2"/>
  <c r="AT130" i="2"/>
  <c r="BA125" i="2"/>
  <c r="R56" i="2"/>
  <c r="R59" i="2"/>
  <c r="Y59" i="2"/>
  <c r="Y56" i="2"/>
  <c r="K59" i="2"/>
  <c r="K56" i="2"/>
  <c r="AT107" i="4"/>
  <c r="AX107" i="4"/>
  <c r="BE107" i="4"/>
  <c r="AV107" i="4"/>
  <c r="BC107" i="4"/>
  <c r="R62" i="2"/>
  <c r="Y62" i="2"/>
  <c r="K62" i="2"/>
  <c r="S88" i="3"/>
  <c r="S89" i="3"/>
  <c r="S90" i="3"/>
  <c r="AE88" i="3"/>
  <c r="AE89" i="3"/>
  <c r="AE90" i="3"/>
  <c r="AC88" i="3"/>
  <c r="AC89" i="3"/>
  <c r="AC90" i="3"/>
  <c r="AB88" i="3"/>
  <c r="AB89" i="3"/>
  <c r="AB90" i="3"/>
  <c r="AA88" i="3"/>
  <c r="AA89" i="3"/>
  <c r="AA90" i="3"/>
  <c r="Z89" i="3"/>
  <c r="Z88" i="3"/>
  <c r="Z90" i="3"/>
  <c r="O88" i="3"/>
  <c r="O89" i="3"/>
  <c r="O90" i="3"/>
  <c r="M88" i="3"/>
  <c r="M89" i="3"/>
  <c r="M90" i="3"/>
  <c r="N89" i="3"/>
  <c r="N88" i="3"/>
  <c r="N90" i="3"/>
  <c r="X88" i="3"/>
  <c r="X89" i="3"/>
  <c r="W135" i="1" s="1"/>
  <c r="X90" i="3"/>
  <c r="Q89" i="3"/>
  <c r="P135" i="1" s="1"/>
  <c r="Q88" i="3"/>
  <c r="Q90" i="3"/>
  <c r="L89" i="3"/>
  <c r="L88" i="3"/>
  <c r="L90" i="3"/>
  <c r="V88" i="3"/>
  <c r="V89" i="3"/>
  <c r="V90" i="3"/>
  <c r="U88" i="3"/>
  <c r="U89" i="3"/>
  <c r="U90" i="3"/>
  <c r="T89" i="3"/>
  <c r="T88" i="3"/>
  <c r="T90" i="3"/>
  <c r="Y12" i="15"/>
  <c r="Q5" i="15"/>
  <c r="AS81" i="3"/>
  <c r="AS89" i="3" s="1"/>
  <c r="AY81" i="3"/>
  <c r="AY92" i="3" s="1"/>
  <c r="AW81" i="3"/>
  <c r="AV81" i="3"/>
  <c r="AO126" i="1"/>
  <c r="AQ126" i="1"/>
  <c r="AM126" i="1"/>
  <c r="AF126" i="1"/>
  <c r="AP126" i="1"/>
  <c r="R126" i="1"/>
  <c r="AN126" i="1"/>
  <c r="AT181" i="11"/>
  <c r="AT173" i="11"/>
  <c r="Y181" i="11"/>
  <c r="Y173" i="11"/>
  <c r="AS126" i="1"/>
  <c r="K181" i="11"/>
  <c r="K173" i="11"/>
  <c r="H20" i="1"/>
  <c r="H22" i="1" s="1"/>
  <c r="AX81" i="3"/>
  <c r="AU81" i="3"/>
  <c r="AU89" i="3" s="1"/>
  <c r="I135" i="1"/>
  <c r="I134" i="1"/>
  <c r="AT81" i="3"/>
  <c r="R81" i="3"/>
  <c r="Y81" i="3"/>
  <c r="D81" i="3"/>
  <c r="K81" i="3"/>
  <c r="K89" i="3" s="1"/>
  <c r="AG20" i="1"/>
  <c r="AG56" i="1" s="1"/>
  <c r="AG58" i="1" s="1"/>
  <c r="AG61" i="1" s="1"/>
  <c r="AG71" i="1" s="1"/>
  <c r="AG72" i="1" s="1"/>
  <c r="Y20" i="1"/>
  <c r="Y56" i="1" s="1"/>
  <c r="Y132" i="1" s="1"/>
  <c r="E134" i="1"/>
  <c r="E135" i="1"/>
  <c r="AO20" i="1"/>
  <c r="H14" i="10"/>
  <c r="G20" i="1"/>
  <c r="G22" i="1" s="1"/>
  <c r="G17" i="1"/>
  <c r="F20" i="1"/>
  <c r="F56" i="1" s="1"/>
  <c r="F132" i="1" s="1"/>
  <c r="F17" i="1"/>
  <c r="I14" i="10"/>
  <c r="D14" i="10"/>
  <c r="F14" i="10"/>
  <c r="G14" i="10"/>
  <c r="E14" i="10"/>
  <c r="K20" i="1"/>
  <c r="K17" i="1"/>
  <c r="L20" i="1"/>
  <c r="L17" i="1"/>
  <c r="AP20" i="1"/>
  <c r="AP17" i="1"/>
  <c r="M56" i="1"/>
  <c r="M132" i="1" s="1"/>
  <c r="M22" i="1"/>
  <c r="X22" i="1"/>
  <c r="U14" i="10"/>
  <c r="N14" i="10"/>
  <c r="R14" i="10"/>
  <c r="M14" i="10"/>
  <c r="K14" i="10"/>
  <c r="AL14" i="10"/>
  <c r="AJ14" i="10"/>
  <c r="Z14" i="10"/>
  <c r="O14" i="10"/>
  <c r="Q14" i="10"/>
  <c r="Y14" i="10"/>
  <c r="AN14" i="10"/>
  <c r="J14" i="10"/>
  <c r="V14" i="10"/>
  <c r="W14" i="10"/>
  <c r="S14" i="10"/>
  <c r="X14" i="10"/>
  <c r="T14" i="10"/>
  <c r="P14" i="10"/>
  <c r="AM14" i="10"/>
  <c r="AS51" i="11"/>
  <c r="AI14" i="10"/>
  <c r="AK14" i="10"/>
  <c r="AQ20" i="1"/>
  <c r="S20" i="1"/>
  <c r="AB20" i="1"/>
  <c r="AS20" i="1"/>
  <c r="R20" i="1"/>
  <c r="AN20" i="1"/>
  <c r="M25" i="1"/>
  <c r="Z20" i="1"/>
  <c r="T20" i="1"/>
  <c r="T21" i="1" s="1"/>
  <c r="N20" i="1"/>
  <c r="V20" i="1"/>
  <c r="AT20" i="1"/>
  <c r="AH20" i="1"/>
  <c r="AH56" i="1" s="1"/>
  <c r="AH58" i="1" s="1"/>
  <c r="AH61" i="1" s="1"/>
  <c r="AH71" i="1" s="1"/>
  <c r="AH72" i="1" s="1"/>
  <c r="X56" i="1"/>
  <c r="X132" i="1" s="1"/>
  <c r="X25" i="1"/>
  <c r="AI20" i="1"/>
  <c r="AI56" i="1" s="1"/>
  <c r="AI58" i="1" s="1"/>
  <c r="AI61" i="1" s="1"/>
  <c r="AI71" i="1" s="1"/>
  <c r="AI72" i="1" s="1"/>
  <c r="AC20" i="1"/>
  <c r="O20" i="1"/>
  <c r="Q20" i="1"/>
  <c r="U20" i="1"/>
  <c r="J20" i="1"/>
  <c r="P21" i="1" s="1"/>
  <c r="E20" i="1"/>
  <c r="E22" i="1" s="1"/>
  <c r="AA20" i="1"/>
  <c r="AT123" i="2" l="1"/>
  <c r="AS124" i="2"/>
  <c r="AZ125" i="2" s="1"/>
  <c r="AT127" i="2"/>
  <c r="AT125" i="2"/>
  <c r="AT119" i="2"/>
  <c r="AT132" i="2"/>
  <c r="BA133" i="2" s="1"/>
  <c r="AT126" i="2"/>
  <c r="AS129" i="2"/>
  <c r="AS131" i="2"/>
  <c r="AS130" i="2"/>
  <c r="AT131" i="2"/>
  <c r="AY91" i="3"/>
  <c r="AZ137" i="1" s="1"/>
  <c r="AY89" i="3"/>
  <c r="AY135" i="1" s="1"/>
  <c r="AY90" i="3"/>
  <c r="AY136" i="1" s="1"/>
  <c r="AY88" i="3"/>
  <c r="AY134" i="1" s="1"/>
  <c r="P134" i="1"/>
  <c r="H56" i="1"/>
  <c r="H132" i="1" s="1"/>
  <c r="H25" i="1"/>
  <c r="H29" i="1" s="1"/>
  <c r="H31" i="1" s="1"/>
  <c r="O21" i="1"/>
  <c r="AN181" i="11"/>
  <c r="AN173" i="11"/>
  <c r="R181" i="11"/>
  <c r="Y182" i="11" s="1"/>
  <c r="R173" i="11"/>
  <c r="AP181" i="11"/>
  <c r="AP173" i="11"/>
  <c r="AF181" i="11"/>
  <c r="AF173" i="11"/>
  <c r="AM181" i="11"/>
  <c r="AM173" i="11"/>
  <c r="P183" i="11"/>
  <c r="N183" i="11"/>
  <c r="N17" i="11" s="1"/>
  <c r="N19" i="11" s="1"/>
  <c r="N25" i="11" s="1"/>
  <c r="N29" i="11" s="1"/>
  <c r="L183" i="11"/>
  <c r="L17" i="11" s="1"/>
  <c r="AY183" i="11"/>
  <c r="AW183" i="11"/>
  <c r="AW17" i="11" s="1"/>
  <c r="AW19" i="11" s="1"/>
  <c r="AW25" i="11" s="1"/>
  <c r="AW29" i="11" s="1"/>
  <c r="AU183" i="11"/>
  <c r="AU17" i="11" s="1"/>
  <c r="BA182" i="11"/>
  <c r="BA183" i="11"/>
  <c r="BA17" i="11" s="1"/>
  <c r="AS181" i="11"/>
  <c r="AS173" i="11"/>
  <c r="AQ181" i="11"/>
  <c r="AQ173" i="11"/>
  <c r="AD183" i="11"/>
  <c r="AB183" i="11"/>
  <c r="AB17" i="11" s="1"/>
  <c r="AB19" i="11" s="1"/>
  <c r="AB25" i="11" s="1"/>
  <c r="AB29" i="11" s="1"/>
  <c r="Z183" i="11"/>
  <c r="Z17" i="11" s="1"/>
  <c r="AO181" i="11"/>
  <c r="AO173" i="11"/>
  <c r="Y25" i="1"/>
  <c r="Y27" i="1" s="1"/>
  <c r="V21" i="1"/>
  <c r="AV53" i="11"/>
  <c r="R21" i="1"/>
  <c r="AY138" i="1"/>
  <c r="AZ138" i="1"/>
  <c r="AY137" i="1"/>
  <c r="W134" i="1"/>
  <c r="N21" i="1"/>
  <c r="L21" i="1"/>
  <c r="Q21" i="1"/>
  <c r="Z21" i="1"/>
  <c r="U21" i="1"/>
  <c r="AP21" i="1"/>
  <c r="AW21" i="1"/>
  <c r="AZ21" i="1"/>
  <c r="Y21" i="1"/>
  <c r="AG21" i="1"/>
  <c r="AB21" i="1"/>
  <c r="AO21" i="1"/>
  <c r="AV21" i="1"/>
  <c r="AC21" i="1"/>
  <c r="AN21" i="1"/>
  <c r="AU21" i="1"/>
  <c r="S21" i="1"/>
  <c r="AA21" i="1"/>
  <c r="AI21" i="1"/>
  <c r="AX21" i="1"/>
  <c r="AH21" i="1"/>
  <c r="AG132" i="1"/>
  <c r="X21" i="1"/>
  <c r="BA21" i="1"/>
  <c r="M21" i="1"/>
  <c r="AO22" i="1"/>
  <c r="AP25" i="1"/>
  <c r="AP27" i="1" s="1"/>
  <c r="L56" i="1"/>
  <c r="L132" i="1" s="1"/>
  <c r="K25" i="1"/>
  <c r="K29" i="1" s="1"/>
  <c r="Y22" i="1"/>
  <c r="AG25" i="1"/>
  <c r="Y88" i="3"/>
  <c r="Y134" i="1" s="1"/>
  <c r="Y89" i="3"/>
  <c r="Y135" i="1" s="1"/>
  <c r="R88" i="3"/>
  <c r="R134" i="1" s="1"/>
  <c r="R89" i="3"/>
  <c r="R135" i="1" s="1"/>
  <c r="AT89" i="3"/>
  <c r="AT135" i="1" s="1"/>
  <c r="D88" i="3"/>
  <c r="D134" i="1" s="1"/>
  <c r="D89" i="3"/>
  <c r="D135" i="1" s="1"/>
  <c r="AT91" i="3"/>
  <c r="AT137" i="1" s="1"/>
  <c r="AT90" i="3"/>
  <c r="AT136" i="1" s="1"/>
  <c r="M58" i="1"/>
  <c r="M61" i="1" s="1"/>
  <c r="M71" i="1" s="1"/>
  <c r="AW88" i="3"/>
  <c r="AW134" i="1" s="1"/>
  <c r="AW89" i="3"/>
  <c r="AW135" i="1" s="1"/>
  <c r="AW90" i="3"/>
  <c r="AW136" i="1" s="1"/>
  <c r="AW91" i="3"/>
  <c r="AW137" i="1" s="1"/>
  <c r="AW92" i="3"/>
  <c r="AW138" i="1" s="1"/>
  <c r="AX90" i="3"/>
  <c r="AX136" i="1" s="1"/>
  <c r="AX89" i="3"/>
  <c r="AX135" i="1" s="1"/>
  <c r="AX88" i="3"/>
  <c r="AX134" i="1" s="1"/>
  <c r="AX91" i="3"/>
  <c r="AX137" i="1" s="1"/>
  <c r="AX92" i="3"/>
  <c r="AX138" i="1" s="1"/>
  <c r="AV88" i="3"/>
  <c r="AV134" i="1" s="1"/>
  <c r="AV89" i="3"/>
  <c r="AV135" i="1" s="1"/>
  <c r="AV90" i="3"/>
  <c r="AV136" i="1" s="1"/>
  <c r="AV91" i="3"/>
  <c r="AV137" i="1" s="1"/>
  <c r="AV92" i="3"/>
  <c r="AV138" i="1" s="1"/>
  <c r="AT92" i="3"/>
  <c r="AT138" i="1" s="1"/>
  <c r="AG22" i="1"/>
  <c r="L25" i="1"/>
  <c r="L27" i="1" s="1"/>
  <c r="AC134" i="1"/>
  <c r="AC135" i="1"/>
  <c r="AT88" i="3"/>
  <c r="AT134" i="1" s="1"/>
  <c r="AU135" i="1"/>
  <c r="AU90" i="3"/>
  <c r="AU136" i="1" s="1"/>
  <c r="AU88" i="3"/>
  <c r="AU134" i="1" s="1"/>
  <c r="AU91" i="3"/>
  <c r="AU137" i="1" s="1"/>
  <c r="AU92" i="3"/>
  <c r="AU138" i="1" s="1"/>
  <c r="Z134" i="1"/>
  <c r="AS135" i="1"/>
  <c r="AS88" i="3"/>
  <c r="AS134" i="1" s="1"/>
  <c r="AB134" i="1"/>
  <c r="AB135" i="1"/>
  <c r="M135" i="1"/>
  <c r="M134" i="1"/>
  <c r="F135" i="1"/>
  <c r="F134" i="1"/>
  <c r="AA135" i="1"/>
  <c r="AA134" i="1"/>
  <c r="K88" i="3"/>
  <c r="K134" i="1" s="1"/>
  <c r="K135" i="1"/>
  <c r="T134" i="1"/>
  <c r="AO56" i="1"/>
  <c r="AO132" i="1" s="1"/>
  <c r="AO25" i="1"/>
  <c r="J22" i="1"/>
  <c r="G25" i="1"/>
  <c r="G27" i="1" s="1"/>
  <c r="G56" i="1"/>
  <c r="G132" i="1" s="1"/>
  <c r="L135" i="1"/>
  <c r="L134" i="1"/>
  <c r="Q135" i="1"/>
  <c r="Q134" i="1"/>
  <c r="U135" i="1"/>
  <c r="U134" i="1"/>
  <c r="H135" i="1"/>
  <c r="H134" i="1"/>
  <c r="J134" i="1"/>
  <c r="J135" i="1"/>
  <c r="V134" i="1"/>
  <c r="V135" i="1"/>
  <c r="S135" i="1"/>
  <c r="S134" i="1"/>
  <c r="N134" i="1"/>
  <c r="N135" i="1"/>
  <c r="O134" i="1"/>
  <c r="O135" i="1"/>
  <c r="G135" i="1"/>
  <c r="G134" i="1"/>
  <c r="Z135" i="1"/>
  <c r="T135" i="1"/>
  <c r="X135" i="1"/>
  <c r="K56" i="1"/>
  <c r="K132" i="1" s="1"/>
  <c r="F25" i="1"/>
  <c r="M26" i="1" s="1"/>
  <c r="F22" i="1"/>
  <c r="U22" i="1"/>
  <c r="V22" i="1"/>
  <c r="S25" i="1"/>
  <c r="S22" i="1"/>
  <c r="Q22" i="1"/>
  <c r="O22" i="1"/>
  <c r="AS22" i="1"/>
  <c r="AI22" i="1"/>
  <c r="AC22" i="1"/>
  <c r="X27" i="1"/>
  <c r="AP56" i="1"/>
  <c r="AP22" i="1"/>
  <c r="AQ22" i="1"/>
  <c r="M27" i="1"/>
  <c r="AN22" i="1"/>
  <c r="L22" i="1"/>
  <c r="AT22" i="1"/>
  <c r="N22" i="1"/>
  <c r="AA22" i="1"/>
  <c r="T22" i="1"/>
  <c r="R22" i="1"/>
  <c r="AB22" i="1"/>
  <c r="AH22" i="1"/>
  <c r="Z22" i="1"/>
  <c r="K22" i="1"/>
  <c r="AQ56" i="1"/>
  <c r="AQ132" i="1" s="1"/>
  <c r="AQ25" i="1"/>
  <c r="AB25" i="1"/>
  <c r="S56" i="1"/>
  <c r="S132" i="1" s="1"/>
  <c r="R56" i="1"/>
  <c r="R132" i="1" s="1"/>
  <c r="R25" i="1"/>
  <c r="AB56" i="1"/>
  <c r="AN25" i="1"/>
  <c r="AN56" i="1"/>
  <c r="AN132" i="1" s="1"/>
  <c r="AS56" i="1"/>
  <c r="AS132" i="1" s="1"/>
  <c r="AS25" i="1"/>
  <c r="H58" i="1"/>
  <c r="H61" i="1" s="1"/>
  <c r="H71" i="1" s="1"/>
  <c r="M29" i="1"/>
  <c r="T25" i="1"/>
  <c r="T26" i="1" s="1"/>
  <c r="F58" i="1"/>
  <c r="F61" i="1" s="1"/>
  <c r="F71" i="1" s="1"/>
  <c r="Z25" i="1"/>
  <c r="T56" i="1"/>
  <c r="T132" i="1" s="1"/>
  <c r="Z56" i="1"/>
  <c r="Z132" i="1" s="1"/>
  <c r="X58" i="1"/>
  <c r="X61" i="1" s="1"/>
  <c r="X71" i="1" s="1"/>
  <c r="Y58" i="1"/>
  <c r="Y61" i="1" s="1"/>
  <c r="Y71" i="1" s="1"/>
  <c r="AA25" i="1"/>
  <c r="AA56" i="1"/>
  <c r="AA132" i="1" s="1"/>
  <c r="Q25" i="1"/>
  <c r="X26" i="1" s="1"/>
  <c r="Q56" i="1"/>
  <c r="Q132" i="1" s="1"/>
  <c r="J25" i="1"/>
  <c r="P26" i="1" s="1"/>
  <c r="J56" i="1"/>
  <c r="J132" i="1" s="1"/>
  <c r="AT56" i="1"/>
  <c r="AT132" i="1" s="1"/>
  <c r="AT25" i="1"/>
  <c r="O56" i="1"/>
  <c r="O132" i="1" s="1"/>
  <c r="O25" i="1"/>
  <c r="AC56" i="1"/>
  <c r="AC132" i="1" s="1"/>
  <c r="AC25" i="1"/>
  <c r="AI25" i="1"/>
  <c r="AI132" i="1"/>
  <c r="E25" i="1"/>
  <c r="E27" i="1" s="1"/>
  <c r="E56" i="1"/>
  <c r="E132" i="1" s="1"/>
  <c r="V56" i="1"/>
  <c r="V132" i="1" s="1"/>
  <c r="V25" i="1"/>
  <c r="U25" i="1"/>
  <c r="U56" i="1"/>
  <c r="U132" i="1" s="1"/>
  <c r="X29" i="1"/>
  <c r="AH25" i="1"/>
  <c r="AH132" i="1"/>
  <c r="N25" i="1"/>
  <c r="N56" i="1"/>
  <c r="N132" i="1" s="1"/>
  <c r="Y29" i="1" l="1"/>
  <c r="AU19" i="11"/>
  <c r="AZ18" i="11"/>
  <c r="AY17" i="11"/>
  <c r="AY19" i="11" s="1"/>
  <c r="AY25" i="11" s="1"/>
  <c r="AY29" i="11" s="1"/>
  <c r="AY33" i="11" s="1"/>
  <c r="AY55" i="11" s="1"/>
  <c r="L18" i="11"/>
  <c r="L19" i="11"/>
  <c r="N18" i="11"/>
  <c r="Q18" i="11"/>
  <c r="M18" i="11"/>
  <c r="P18" i="11"/>
  <c r="O18" i="11"/>
  <c r="P17" i="11"/>
  <c r="P19" i="11" s="1"/>
  <c r="P25" i="11" s="1"/>
  <c r="P29" i="11" s="1"/>
  <c r="P33" i="11" s="1"/>
  <c r="P55" i="11" s="1"/>
  <c r="Z18" i="11"/>
  <c r="Z19" i="11"/>
  <c r="AB18" i="11"/>
  <c r="AA18" i="11"/>
  <c r="AE18" i="11"/>
  <c r="AD18" i="11"/>
  <c r="AC18" i="11"/>
  <c r="BA18" i="11"/>
  <c r="BA19" i="11"/>
  <c r="AD17" i="11"/>
  <c r="AD19" i="11" s="1"/>
  <c r="AD25" i="11" s="1"/>
  <c r="AD29" i="11" s="1"/>
  <c r="AD33" i="11" s="1"/>
  <c r="AD55" i="11" s="1"/>
  <c r="AT133" i="2"/>
  <c r="AT134" i="2"/>
  <c r="AS125" i="2"/>
  <c r="AS123" i="2"/>
  <c r="AS119" i="2"/>
  <c r="AS127" i="2"/>
  <c r="AS132" i="2"/>
  <c r="AZ133" i="2" s="1"/>
  <c r="AS126" i="2"/>
  <c r="AZ134" i="1"/>
  <c r="AZ136" i="1"/>
  <c r="O26" i="1"/>
  <c r="AZ135" i="1"/>
  <c r="H27" i="1"/>
  <c r="Y183" i="11"/>
  <c r="Y17" i="11" s="1"/>
  <c r="R26" i="1"/>
  <c r="AW53" i="11"/>
  <c r="AV182" i="11"/>
  <c r="AO183" i="11"/>
  <c r="AO17" i="11" s="1"/>
  <c r="AO182" i="11"/>
  <c r="AY53" i="11"/>
  <c r="AX182" i="11"/>
  <c r="AQ183" i="11"/>
  <c r="AQ17" i="11" s="1"/>
  <c r="AQ182" i="11"/>
  <c r="AR183" i="11"/>
  <c r="AM182" i="11"/>
  <c r="AM183" i="11"/>
  <c r="AM17" i="11" s="1"/>
  <c r="AZ182" i="11"/>
  <c r="AS183" i="11"/>
  <c r="AS17" i="11" s="1"/>
  <c r="AS182" i="11"/>
  <c r="AK183" i="11"/>
  <c r="AK17" i="11" s="1"/>
  <c r="AK19" i="11" s="1"/>
  <c r="AK25" i="11" s="1"/>
  <c r="AK29" i="11" s="1"/>
  <c r="AK33" i="11" s="1"/>
  <c r="AF183" i="11"/>
  <c r="AF17" i="11" s="1"/>
  <c r="AF182" i="11"/>
  <c r="AI183" i="11"/>
  <c r="AI17" i="11" s="1"/>
  <c r="AI19" i="11" s="1"/>
  <c r="AI25" i="11" s="1"/>
  <c r="AI29" i="11" s="1"/>
  <c r="AG183" i="11"/>
  <c r="AG17" i="11" s="1"/>
  <c r="AW182" i="11"/>
  <c r="AP183" i="11"/>
  <c r="AP17" i="11" s="1"/>
  <c r="AP19" i="11" s="1"/>
  <c r="AP25" i="11" s="1"/>
  <c r="AP29" i="11" s="1"/>
  <c r="AP182" i="11"/>
  <c r="W183" i="11"/>
  <c r="R182" i="11"/>
  <c r="R183" i="11"/>
  <c r="R17" i="11" s="1"/>
  <c r="S183" i="11"/>
  <c r="S17" i="11" s="1"/>
  <c r="U183" i="11"/>
  <c r="U17" i="11" s="1"/>
  <c r="U19" i="11" s="1"/>
  <c r="U25" i="11" s="1"/>
  <c r="U29" i="11" s="1"/>
  <c r="AT182" i="11"/>
  <c r="AT183" i="11"/>
  <c r="AT17" i="11" s="1"/>
  <c r="AN183" i="11"/>
  <c r="AN17" i="11" s="1"/>
  <c r="AN182" i="11"/>
  <c r="AU182" i="11"/>
  <c r="AZ53" i="11"/>
  <c r="AX53" i="11"/>
  <c r="AU53" i="11"/>
  <c r="L58" i="1"/>
  <c r="L61" i="1" s="1"/>
  <c r="L71" i="1" s="1"/>
  <c r="X134" i="1"/>
  <c r="N26" i="1"/>
  <c r="AH26" i="1"/>
  <c r="AO58" i="1"/>
  <c r="AO61" i="1" s="1"/>
  <c r="AO71" i="1" s="1"/>
  <c r="AO72" i="1" s="1"/>
  <c r="Z26" i="1"/>
  <c r="V26" i="1"/>
  <c r="G29" i="1"/>
  <c r="G31" i="1" s="1"/>
  <c r="AI26" i="1"/>
  <c r="S26" i="1"/>
  <c r="AC26" i="1"/>
  <c r="AX26" i="1"/>
  <c r="BA26" i="1"/>
  <c r="AP26" i="1"/>
  <c r="AW26" i="1"/>
  <c r="AP29" i="1"/>
  <c r="AP33" i="1" s="1"/>
  <c r="AP40" i="1" s="1"/>
  <c r="L26" i="1"/>
  <c r="AN26" i="1"/>
  <c r="AU26" i="1"/>
  <c r="AO26" i="1"/>
  <c r="AV26" i="1"/>
  <c r="Q26" i="1"/>
  <c r="AG26" i="1"/>
  <c r="Y26" i="1"/>
  <c r="AA26" i="1"/>
  <c r="K27" i="1"/>
  <c r="AZ26" i="1"/>
  <c r="U26" i="1"/>
  <c r="AB26" i="1"/>
  <c r="H33" i="1"/>
  <c r="H40" i="1" s="1"/>
  <c r="G58" i="1"/>
  <c r="G61" i="1" s="1"/>
  <c r="G71" i="1" s="1"/>
  <c r="AO27" i="1"/>
  <c r="AG29" i="1"/>
  <c r="L29" i="1"/>
  <c r="L31" i="1" s="1"/>
  <c r="AG27" i="1"/>
  <c r="K58" i="1"/>
  <c r="K61" i="1" s="1"/>
  <c r="K71" i="1" s="1"/>
  <c r="K72" i="1" s="1"/>
  <c r="AO29" i="1"/>
  <c r="J27" i="1"/>
  <c r="F27" i="1"/>
  <c r="F29" i="1"/>
  <c r="M30" i="1" s="1"/>
  <c r="AN27" i="1"/>
  <c r="AP132" i="1"/>
  <c r="AP58" i="1"/>
  <c r="AP61" i="1" s="1"/>
  <c r="AP71" i="1" s="1"/>
  <c r="AP72" i="1" s="1"/>
  <c r="AI27" i="1"/>
  <c r="AQ27" i="1"/>
  <c r="N27" i="1"/>
  <c r="X31" i="1"/>
  <c r="M31" i="1"/>
  <c r="U27" i="1"/>
  <c r="AA27" i="1"/>
  <c r="Z27" i="1"/>
  <c r="T27" i="1"/>
  <c r="V27" i="1"/>
  <c r="S29" i="1"/>
  <c r="S27" i="1"/>
  <c r="AC27" i="1"/>
  <c r="AT27" i="1"/>
  <c r="AB29" i="1"/>
  <c r="AB27" i="1"/>
  <c r="K31" i="1"/>
  <c r="AS27" i="1"/>
  <c r="Q27" i="1"/>
  <c r="O27" i="1"/>
  <c r="AH27" i="1"/>
  <c r="Y31" i="1"/>
  <c r="R27" i="1"/>
  <c r="AB58" i="1"/>
  <c r="AB61" i="1" s="1"/>
  <c r="AB71" i="1" s="1"/>
  <c r="AB132" i="1"/>
  <c r="AQ29" i="1"/>
  <c r="AQ58" i="1"/>
  <c r="AQ61" i="1" s="1"/>
  <c r="AQ71" i="1" s="1"/>
  <c r="AQ72" i="1" s="1"/>
  <c r="S58" i="1"/>
  <c r="S61" i="1" s="1"/>
  <c r="S71" i="1" s="1"/>
  <c r="R29" i="1"/>
  <c r="R30" i="1" s="1"/>
  <c r="R58" i="1"/>
  <c r="R61" i="1" s="1"/>
  <c r="R71" i="1" s="1"/>
  <c r="AN29" i="1"/>
  <c r="AS29" i="1"/>
  <c r="AS58" i="1"/>
  <c r="AS61" i="1" s="1"/>
  <c r="AS71" i="1" s="1"/>
  <c r="AS72" i="1" s="1"/>
  <c r="AN58" i="1"/>
  <c r="AN61" i="1" s="1"/>
  <c r="AN71" i="1" s="1"/>
  <c r="AN72" i="1" s="1"/>
  <c r="M33" i="1"/>
  <c r="T58" i="1"/>
  <c r="T61" i="1" s="1"/>
  <c r="T71" i="1" s="1"/>
  <c r="Z58" i="1"/>
  <c r="Z61" i="1" s="1"/>
  <c r="Z71" i="1" s="1"/>
  <c r="T29" i="1"/>
  <c r="T30" i="1" s="1"/>
  <c r="Z29" i="1"/>
  <c r="N58" i="1"/>
  <c r="N61" i="1" s="1"/>
  <c r="N71" i="1" s="1"/>
  <c r="U58" i="1"/>
  <c r="U61" i="1" s="1"/>
  <c r="U71" i="1" s="1"/>
  <c r="AA58" i="1"/>
  <c r="AA61" i="1" s="1"/>
  <c r="AA71" i="1" s="1"/>
  <c r="Q58" i="1"/>
  <c r="Q61" i="1" s="1"/>
  <c r="Q71" i="1" s="1"/>
  <c r="AC58" i="1"/>
  <c r="AC61" i="1" s="1"/>
  <c r="AC71" i="1" s="1"/>
  <c r="V58" i="1"/>
  <c r="V61" i="1" s="1"/>
  <c r="V71" i="1" s="1"/>
  <c r="AT58" i="1"/>
  <c r="AT61" i="1" s="1"/>
  <c r="AT71" i="1" s="1"/>
  <c r="AT72" i="1" s="1"/>
  <c r="J58" i="1"/>
  <c r="J61" i="1" s="1"/>
  <c r="J71" i="1" s="1"/>
  <c r="E58" i="1"/>
  <c r="E61" i="1" s="1"/>
  <c r="E71" i="1" s="1"/>
  <c r="O58" i="1"/>
  <c r="O61" i="1" s="1"/>
  <c r="O71" i="1" s="1"/>
  <c r="AI29" i="1"/>
  <c r="AH29" i="1"/>
  <c r="X33" i="1"/>
  <c r="J29" i="1"/>
  <c r="P30" i="1" s="1"/>
  <c r="AC29" i="1"/>
  <c r="V29" i="1"/>
  <c r="O29" i="1"/>
  <c r="O30" i="1" s="1"/>
  <c r="E29" i="1"/>
  <c r="E31" i="1" s="1"/>
  <c r="Y33" i="1"/>
  <c r="AT29" i="1"/>
  <c r="N29" i="1"/>
  <c r="K33" i="1"/>
  <c r="AA29" i="1"/>
  <c r="Q29" i="1"/>
  <c r="U29" i="1"/>
  <c r="P53" i="11" l="1"/>
  <c r="BA20" i="11"/>
  <c r="BA25" i="11"/>
  <c r="L20" i="11"/>
  <c r="L25" i="11"/>
  <c r="O20" i="11"/>
  <c r="N20" i="11"/>
  <c r="M20" i="11"/>
  <c r="Q20" i="11"/>
  <c r="P20" i="11"/>
  <c r="AD53" i="11"/>
  <c r="AF18" i="11"/>
  <c r="AF19" i="11"/>
  <c r="AG18" i="11"/>
  <c r="AG19" i="11"/>
  <c r="AI18" i="11"/>
  <c r="AH18" i="11"/>
  <c r="AK18" i="11"/>
  <c r="AL18" i="11"/>
  <c r="AJ18" i="11"/>
  <c r="AN18" i="11"/>
  <c r="AN19" i="11"/>
  <c r="AP18" i="11"/>
  <c r="AO18" i="11"/>
  <c r="AO19" i="11"/>
  <c r="AY54" i="11"/>
  <c r="AT18" i="11"/>
  <c r="AT19" i="11"/>
  <c r="AS18" i="11"/>
  <c r="AS19" i="11"/>
  <c r="AD54" i="11"/>
  <c r="AM18" i="11"/>
  <c r="AM19" i="11"/>
  <c r="Z25" i="11"/>
  <c r="Z20" i="11"/>
  <c r="AD20" i="11"/>
  <c r="AA20" i="11"/>
  <c r="AE20" i="11"/>
  <c r="AC20" i="11"/>
  <c r="AB20" i="11"/>
  <c r="AY18" i="11"/>
  <c r="S18" i="11"/>
  <c r="S19" i="11"/>
  <c r="W18" i="11"/>
  <c r="U18" i="11"/>
  <c r="V18" i="11"/>
  <c r="X18" i="11"/>
  <c r="T18" i="11"/>
  <c r="Y18" i="11"/>
  <c r="Y19" i="11"/>
  <c r="AX18" i="11"/>
  <c r="R18" i="11"/>
  <c r="R19" i="11"/>
  <c r="AR17" i="11"/>
  <c r="AR19" i="11" s="1"/>
  <c r="AR25" i="11" s="1"/>
  <c r="AR29" i="11" s="1"/>
  <c r="AR33" i="11" s="1"/>
  <c r="AR55" i="11" s="1"/>
  <c r="AW18" i="11"/>
  <c r="P54" i="11"/>
  <c r="AV18" i="11"/>
  <c r="W17" i="11"/>
  <c r="W19" i="11" s="1"/>
  <c r="W25" i="11" s="1"/>
  <c r="W29" i="11" s="1"/>
  <c r="W33" i="11" s="1"/>
  <c r="W55" i="11" s="1"/>
  <c r="AR18" i="11"/>
  <c r="AQ18" i="11"/>
  <c r="AQ19" i="11"/>
  <c r="AU25" i="11"/>
  <c r="AZ20" i="11"/>
  <c r="AU18" i="11"/>
  <c r="AS133" i="2"/>
  <c r="AS134" i="2"/>
  <c r="N30" i="1"/>
  <c r="BA53" i="11"/>
  <c r="AI30" i="1"/>
  <c r="G33" i="1"/>
  <c r="G36" i="1" s="1"/>
  <c r="AP31" i="1"/>
  <c r="S30" i="1"/>
  <c r="U30" i="1"/>
  <c r="AH30" i="1"/>
  <c r="Y30" i="1"/>
  <c r="AA30" i="1"/>
  <c r="AG30" i="1"/>
  <c r="AZ30" i="1"/>
  <c r="AN30" i="1"/>
  <c r="AU30" i="1"/>
  <c r="H36" i="1"/>
  <c r="AP36" i="1"/>
  <c r="AP30" i="1"/>
  <c r="AW30" i="1"/>
  <c r="AW34" i="1"/>
  <c r="Q30" i="1"/>
  <c r="AB30" i="1"/>
  <c r="AO30" i="1"/>
  <c r="AV30" i="1"/>
  <c r="AX30" i="1"/>
  <c r="Z30" i="1"/>
  <c r="X30" i="1"/>
  <c r="V30" i="1"/>
  <c r="AC30" i="1"/>
  <c r="BA30" i="1"/>
  <c r="L30" i="1"/>
  <c r="AO33" i="1"/>
  <c r="AO40" i="1" s="1"/>
  <c r="AB33" i="1"/>
  <c r="AB40" i="1" s="1"/>
  <c r="L33" i="1"/>
  <c r="L40" i="1" s="1"/>
  <c r="AG31" i="1"/>
  <c r="AG33" i="1"/>
  <c r="AO31" i="1"/>
  <c r="J31" i="1"/>
  <c r="F31" i="1"/>
  <c r="F33" i="1"/>
  <c r="M34" i="1" s="1"/>
  <c r="S31" i="1"/>
  <c r="S33" i="1"/>
  <c r="X40" i="1"/>
  <c r="X36" i="1"/>
  <c r="K40" i="1"/>
  <c r="K36" i="1"/>
  <c r="AI31" i="1"/>
  <c r="V31" i="1"/>
  <c r="Z31" i="1"/>
  <c r="AB31" i="1"/>
  <c r="AC31" i="1"/>
  <c r="U31" i="1"/>
  <c r="Q31" i="1"/>
  <c r="AN31" i="1"/>
  <c r="T31" i="1"/>
  <c r="O31" i="1"/>
  <c r="AH31" i="1"/>
  <c r="AQ31" i="1"/>
  <c r="G40" i="1"/>
  <c r="N31" i="1"/>
  <c r="R31" i="1"/>
  <c r="M36" i="1"/>
  <c r="AS31" i="1"/>
  <c r="AT31" i="1"/>
  <c r="AA31" i="1"/>
  <c r="Y40" i="1"/>
  <c r="Y36" i="1"/>
  <c r="AN56" i="11"/>
  <c r="AN49" i="11"/>
  <c r="AQ33" i="1"/>
  <c r="M40" i="1"/>
  <c r="R33" i="1"/>
  <c r="Y34" i="1" s="1"/>
  <c r="AN33" i="1"/>
  <c r="AS33" i="1"/>
  <c r="T33" i="1"/>
  <c r="Z33" i="1"/>
  <c r="U33" i="1"/>
  <c r="AE45" i="1"/>
  <c r="J33" i="1"/>
  <c r="P34" i="1" s="1"/>
  <c r="U45" i="1"/>
  <c r="Q33" i="1"/>
  <c r="X34" i="1" s="1"/>
  <c r="AT33" i="1"/>
  <c r="E33" i="1"/>
  <c r="T45" i="1"/>
  <c r="AI33" i="1"/>
  <c r="V33" i="1"/>
  <c r="O33" i="1"/>
  <c r="AC33" i="1"/>
  <c r="AA33" i="1"/>
  <c r="S45" i="1"/>
  <c r="AH33" i="1"/>
  <c r="N33" i="1"/>
  <c r="AU20" i="11" l="1"/>
  <c r="AF20" i="11"/>
  <c r="AF25" i="11"/>
  <c r="AO25" i="11"/>
  <c r="AP20" i="11"/>
  <c r="AO20" i="11"/>
  <c r="R20" i="11"/>
  <c r="R25" i="11"/>
  <c r="AY20" i="11"/>
  <c r="AN25" i="11"/>
  <c r="AN20" i="11"/>
  <c r="AG20" i="11"/>
  <c r="AG25" i="11"/>
  <c r="AK20" i="11"/>
  <c r="AI20" i="11"/>
  <c r="AJ20" i="11"/>
  <c r="AH20" i="11"/>
  <c r="AL20" i="11"/>
  <c r="AW20" i="11"/>
  <c r="AX20" i="11"/>
  <c r="AU29" i="11"/>
  <c r="AZ26" i="11"/>
  <c r="L26" i="11"/>
  <c r="L29" i="11"/>
  <c r="P26" i="11"/>
  <c r="Q26" i="11"/>
  <c r="N26" i="11"/>
  <c r="O26" i="11"/>
  <c r="M26" i="11"/>
  <c r="AT20" i="11"/>
  <c r="AT25" i="11"/>
  <c r="AR53" i="11"/>
  <c r="Y25" i="11"/>
  <c r="Y20" i="11"/>
  <c r="Z26" i="11"/>
  <c r="Z29" i="11"/>
  <c r="AC26" i="11"/>
  <c r="AB26" i="11"/>
  <c r="AD26" i="11"/>
  <c r="AA26" i="11"/>
  <c r="AE26" i="11"/>
  <c r="AS20" i="11"/>
  <c r="AS25" i="11"/>
  <c r="AR54" i="11"/>
  <c r="AR20" i="11"/>
  <c r="AQ20" i="11"/>
  <c r="AQ25" i="11"/>
  <c r="AM25" i="11"/>
  <c r="AM20" i="11"/>
  <c r="BA29" i="11"/>
  <c r="BA26" i="11"/>
  <c r="W54" i="11"/>
  <c r="S25" i="11"/>
  <c r="S20" i="11"/>
  <c r="X20" i="11"/>
  <c r="T20" i="11"/>
  <c r="W20" i="11"/>
  <c r="V20" i="11"/>
  <c r="U20" i="11"/>
  <c r="AT53" i="11"/>
  <c r="AV20" i="11"/>
  <c r="W53" i="11"/>
  <c r="AS48" i="11"/>
  <c r="AU48" i="11"/>
  <c r="AW48" i="11"/>
  <c r="AV48" i="11"/>
  <c r="AY48" i="11"/>
  <c r="AX48" i="11"/>
  <c r="AO36" i="1"/>
  <c r="AV34" i="1"/>
  <c r="AB36" i="1"/>
  <c r="L34" i="1"/>
  <c r="AO34" i="1"/>
  <c r="AB34" i="1"/>
  <c r="L36" i="1"/>
  <c r="AG36" i="1"/>
  <c r="AG40" i="1"/>
  <c r="F40" i="1"/>
  <c r="F36" i="1"/>
  <c r="AC40" i="1"/>
  <c r="AC34" i="1"/>
  <c r="AC36" i="1"/>
  <c r="AA40" i="1"/>
  <c r="AA34" i="1"/>
  <c r="AA36" i="1"/>
  <c r="AQ40" i="1"/>
  <c r="AX34" i="1"/>
  <c r="AQ36" i="1"/>
  <c r="O40" i="1"/>
  <c r="O34" i="1"/>
  <c r="O36" i="1"/>
  <c r="AT40" i="1"/>
  <c r="BA34" i="1"/>
  <c r="AT36" i="1"/>
  <c r="Z34" i="1"/>
  <c r="Z36" i="1"/>
  <c r="AG34" i="1"/>
  <c r="AS40" i="1"/>
  <c r="AZ34" i="1"/>
  <c r="AS36" i="1"/>
  <c r="AN40" i="1"/>
  <c r="AU34" i="1"/>
  <c r="AN34" i="1"/>
  <c r="AN36" i="1"/>
  <c r="N40" i="1"/>
  <c r="N34" i="1"/>
  <c r="N36" i="1"/>
  <c r="Q40" i="1"/>
  <c r="Q34" i="1"/>
  <c r="Q36" i="1"/>
  <c r="S40" i="1"/>
  <c r="S34" i="1"/>
  <c r="S36" i="1"/>
  <c r="E40" i="1"/>
  <c r="E36" i="1"/>
  <c r="R40" i="1"/>
  <c r="R34" i="1"/>
  <c r="R36" i="1"/>
  <c r="AI40" i="1"/>
  <c r="AI34" i="1"/>
  <c r="AI36" i="1"/>
  <c r="AP34" i="1"/>
  <c r="J40" i="1"/>
  <c r="J36" i="1"/>
  <c r="T34" i="1"/>
  <c r="T36" i="1"/>
  <c r="V40" i="1"/>
  <c r="V34" i="1"/>
  <c r="V36" i="1"/>
  <c r="AH34" i="1"/>
  <c r="AH36" i="1"/>
  <c r="U40" i="1"/>
  <c r="U34" i="1"/>
  <c r="U36" i="1"/>
  <c r="T56" i="11"/>
  <c r="T49" i="11"/>
  <c r="AN52" i="11"/>
  <c r="AN47" i="11"/>
  <c r="O56" i="11"/>
  <c r="O49" i="11"/>
  <c r="AP56" i="11"/>
  <c r="AP49" i="11"/>
  <c r="AQ56" i="11"/>
  <c r="AQ49" i="11"/>
  <c r="J49" i="11"/>
  <c r="J56" i="11"/>
  <c r="H54" i="11"/>
  <c r="AS56" i="11"/>
  <c r="AS49" i="11"/>
  <c r="D56" i="11"/>
  <c r="D49" i="11"/>
  <c r="AB49" i="11"/>
  <c r="AB56" i="11"/>
  <c r="AO56" i="11"/>
  <c r="AO49" i="11"/>
  <c r="AB54" i="11"/>
  <c r="AH40" i="1"/>
  <c r="T40" i="1"/>
  <c r="Z40" i="1"/>
  <c r="L45" i="1"/>
  <c r="O45" i="1"/>
  <c r="N45" i="1"/>
  <c r="AC45" i="1"/>
  <c r="V45" i="1"/>
  <c r="Z45" i="1"/>
  <c r="M45" i="1"/>
  <c r="AA45" i="1"/>
  <c r="AB45" i="1"/>
  <c r="D45" i="1"/>
  <c r="K45" i="1"/>
  <c r="AV26" i="11" l="1"/>
  <c r="AG26" i="11"/>
  <c r="AG29" i="11"/>
  <c r="AL26" i="11"/>
  <c r="AH26" i="11"/>
  <c r="AI26" i="11"/>
  <c r="AK26" i="11"/>
  <c r="AJ26" i="11"/>
  <c r="AX26" i="11"/>
  <c r="AY26" i="11"/>
  <c r="AN26" i="11"/>
  <c r="AN29" i="11"/>
  <c r="AS26" i="11"/>
  <c r="AS29" i="11"/>
  <c r="AX30" i="11" s="1"/>
  <c r="S29" i="11"/>
  <c r="S26" i="11"/>
  <c r="X26" i="11"/>
  <c r="U26" i="11"/>
  <c r="W26" i="11"/>
  <c r="T26" i="11"/>
  <c r="V26" i="11"/>
  <c r="R26" i="11"/>
  <c r="R29" i="11"/>
  <c r="BA33" i="11"/>
  <c r="BA30" i="11"/>
  <c r="BA54" i="11"/>
  <c r="AW26" i="11"/>
  <c r="Y26" i="11"/>
  <c r="Y29" i="11"/>
  <c r="AZ30" i="11"/>
  <c r="AM26" i="11"/>
  <c r="AM29" i="11"/>
  <c r="AU26" i="11"/>
  <c r="L30" i="11"/>
  <c r="M30" i="11"/>
  <c r="N30" i="11"/>
  <c r="Q30" i="11"/>
  <c r="P30" i="11"/>
  <c r="O30" i="11"/>
  <c r="AR26" i="11"/>
  <c r="AQ26" i="11"/>
  <c r="AQ29" i="11"/>
  <c r="AT26" i="11"/>
  <c r="AT29" i="11"/>
  <c r="AP26" i="11"/>
  <c r="AO26" i="11"/>
  <c r="AO29" i="11"/>
  <c r="Z30" i="11"/>
  <c r="AA30" i="11"/>
  <c r="AC30" i="11"/>
  <c r="AE30" i="11"/>
  <c r="AB30" i="11"/>
  <c r="AD30" i="11"/>
  <c r="AF29" i="11"/>
  <c r="AF26" i="11"/>
  <c r="F54" i="11"/>
  <c r="N54" i="11"/>
  <c r="AC54" i="11"/>
  <c r="L54" i="11"/>
  <c r="D50" i="11"/>
  <c r="D51" i="11"/>
  <c r="P48" i="11"/>
  <c r="M54" i="11"/>
  <c r="E48" i="11"/>
  <c r="D48" i="11"/>
  <c r="AN53" i="11"/>
  <c r="Q48" i="11"/>
  <c r="J48" i="11"/>
  <c r="S48" i="11"/>
  <c r="O48" i="11"/>
  <c r="W48" i="11"/>
  <c r="V48" i="11"/>
  <c r="AD48" i="11"/>
  <c r="AC48" i="11"/>
  <c r="G48" i="11"/>
  <c r="F48" i="11"/>
  <c r="AB48" i="11"/>
  <c r="AA48" i="11"/>
  <c r="X48" i="11"/>
  <c r="N48" i="11"/>
  <c r="M48" i="11"/>
  <c r="L48" i="11"/>
  <c r="I48" i="11"/>
  <c r="H48" i="11"/>
  <c r="Z48" i="11"/>
  <c r="T48" i="11"/>
  <c r="U48" i="11"/>
  <c r="AH133" i="1"/>
  <c r="AB31" i="11"/>
  <c r="AB33" i="11" s="1"/>
  <c r="AG31" i="11"/>
  <c r="AJ31" i="11"/>
  <c r="AJ33" i="11" s="1"/>
  <c r="K31" i="11"/>
  <c r="H31" i="11"/>
  <c r="H33" i="11" s="1"/>
  <c r="E31" i="11"/>
  <c r="L31" i="11"/>
  <c r="L33" i="11" s="1"/>
  <c r="R56" i="11"/>
  <c r="R49" i="11"/>
  <c r="AG56" i="11"/>
  <c r="AG49" i="11"/>
  <c r="AS52" i="11"/>
  <c r="AS47" i="11"/>
  <c r="F56" i="11"/>
  <c r="F49" i="11"/>
  <c r="AC49" i="11"/>
  <c r="AC56" i="11"/>
  <c r="E49" i="11"/>
  <c r="E56" i="11"/>
  <c r="AP52" i="11"/>
  <c r="AP47" i="11"/>
  <c r="AP53" i="11"/>
  <c r="G56" i="11"/>
  <c r="G49" i="11"/>
  <c r="AO52" i="11"/>
  <c r="AO47" i="11"/>
  <c r="D52" i="11"/>
  <c r="D47" i="11"/>
  <c r="H49" i="11"/>
  <c r="H56" i="11"/>
  <c r="L56" i="11"/>
  <c r="L49" i="11"/>
  <c r="V49" i="11"/>
  <c r="V56" i="11"/>
  <c r="N56" i="11"/>
  <c r="N49" i="11"/>
  <c r="U56" i="11"/>
  <c r="U49" i="11"/>
  <c r="J47" i="11"/>
  <c r="J52" i="11"/>
  <c r="O52" i="11"/>
  <c r="O47" i="11"/>
  <c r="T52" i="11"/>
  <c r="T47" i="11"/>
  <c r="AQ52" i="11"/>
  <c r="AQ47" i="11"/>
  <c r="AB52" i="11"/>
  <c r="AB47" i="11"/>
  <c r="AB53" i="11"/>
  <c r="AI49" i="11"/>
  <c r="AI56" i="11"/>
  <c r="Y56" i="11"/>
  <c r="Y49" i="11"/>
  <c r="AH56" i="11"/>
  <c r="AH49" i="11"/>
  <c r="AA56" i="11"/>
  <c r="AA49" i="11"/>
  <c r="S49" i="11"/>
  <c r="S56" i="11"/>
  <c r="Z49" i="11"/>
  <c r="Z56" i="11"/>
  <c r="X56" i="11"/>
  <c r="X49" i="11"/>
  <c r="Q49" i="11"/>
  <c r="Q56" i="11"/>
  <c r="K56" i="11"/>
  <c r="K49" i="11"/>
  <c r="M56" i="11"/>
  <c r="M49" i="11"/>
  <c r="AA54" i="11"/>
  <c r="V54" i="11"/>
  <c r="U54" i="11"/>
  <c r="Q54" i="11"/>
  <c r="Z54" i="11"/>
  <c r="G31" i="11"/>
  <c r="T54" i="11"/>
  <c r="X54" i="11"/>
  <c r="AI54" i="11"/>
  <c r="O54" i="11"/>
  <c r="J54" i="11"/>
  <c r="E45" i="1"/>
  <c r="J45" i="1"/>
  <c r="G45" i="1"/>
  <c r="F45" i="1"/>
  <c r="H45" i="1"/>
  <c r="D9" i="1"/>
  <c r="D118" i="1" s="1"/>
  <c r="BA34" i="11" l="1"/>
  <c r="BA55" i="11"/>
  <c r="AY30" i="11"/>
  <c r="AR30" i="11"/>
  <c r="AQ30" i="11"/>
  <c r="AU30" i="11"/>
  <c r="S30" i="11"/>
  <c r="U30" i="11"/>
  <c r="T30" i="11"/>
  <c r="W30" i="11"/>
  <c r="V30" i="11"/>
  <c r="X30" i="11"/>
  <c r="S54" i="11"/>
  <c r="AF30" i="11"/>
  <c r="AS30" i="11"/>
  <c r="Y30" i="11"/>
  <c r="AN30" i="11"/>
  <c r="R30" i="11"/>
  <c r="AP30" i="11"/>
  <c r="AO30" i="11"/>
  <c r="AM30" i="11"/>
  <c r="AW30" i="11"/>
  <c r="AT33" i="11"/>
  <c r="AT30" i="11"/>
  <c r="AT54" i="11"/>
  <c r="AV30" i="11"/>
  <c r="AG33" i="11"/>
  <c r="AG30" i="11"/>
  <c r="AI30" i="11"/>
  <c r="AL30" i="11"/>
  <c r="AK30" i="11"/>
  <c r="AH30" i="11"/>
  <c r="AJ30" i="11"/>
  <c r="AH54" i="11"/>
  <c r="Y50" i="11"/>
  <c r="Y51" i="11"/>
  <c r="K50" i="11"/>
  <c r="K51" i="11"/>
  <c r="R50" i="11"/>
  <c r="R51" i="11"/>
  <c r="D120" i="1"/>
  <c r="D121" i="1" s="1"/>
  <c r="D167" i="11"/>
  <c r="D168" i="11" s="1"/>
  <c r="D177" i="11" s="1"/>
  <c r="AG54" i="11"/>
  <c r="Y48" i="11"/>
  <c r="K48" i="11"/>
  <c r="R48" i="11"/>
  <c r="O53" i="11"/>
  <c r="J53" i="11"/>
  <c r="AO53" i="11"/>
  <c r="AS53" i="11"/>
  <c r="T53" i="11"/>
  <c r="J31" i="11"/>
  <c r="J33" i="11" s="1"/>
  <c r="AF31" i="11"/>
  <c r="AF33" i="11" s="1"/>
  <c r="AF34" i="11" s="1"/>
  <c r="Z31" i="11"/>
  <c r="Z33" i="11" s="1"/>
  <c r="O31" i="11"/>
  <c r="O33" i="11" s="1"/>
  <c r="N31" i="11"/>
  <c r="N33" i="11" s="1"/>
  <c r="AM31" i="11"/>
  <c r="AM33" i="11" s="1"/>
  <c r="AM34" i="11" s="1"/>
  <c r="T31" i="11"/>
  <c r="T33" i="11" s="1"/>
  <c r="V47" i="11"/>
  <c r="V52" i="11"/>
  <c r="F52" i="11"/>
  <c r="F47" i="11"/>
  <c r="Q52" i="11"/>
  <c r="Q47" i="11"/>
  <c r="AA47" i="11"/>
  <c r="AA52" i="11"/>
  <c r="G52" i="11"/>
  <c r="G47" i="11"/>
  <c r="AI52" i="11"/>
  <c r="AI47" i="11"/>
  <c r="AI53" i="11"/>
  <c r="K47" i="11"/>
  <c r="K52" i="11"/>
  <c r="AQ53" i="11"/>
  <c r="X47" i="11"/>
  <c r="X52" i="11"/>
  <c r="AH52" i="11"/>
  <c r="AH47" i="11"/>
  <c r="L47" i="11"/>
  <c r="L52" i="11"/>
  <c r="H52" i="11"/>
  <c r="H47" i="11"/>
  <c r="E47" i="11"/>
  <c r="E52" i="11"/>
  <c r="AG52" i="11"/>
  <c r="AG47" i="11"/>
  <c r="Z52" i="11"/>
  <c r="Z47" i="11"/>
  <c r="U47" i="11"/>
  <c r="U52" i="11"/>
  <c r="U53" i="11"/>
  <c r="N52" i="11"/>
  <c r="N47" i="11"/>
  <c r="Y52" i="11"/>
  <c r="Y47" i="11"/>
  <c r="AC52" i="11"/>
  <c r="AC47" i="11"/>
  <c r="R52" i="11"/>
  <c r="R47" i="11"/>
  <c r="M52" i="11"/>
  <c r="M47" i="11"/>
  <c r="S47" i="11"/>
  <c r="S52" i="11"/>
  <c r="R31" i="11"/>
  <c r="R33" i="11" s="1"/>
  <c r="R34" i="11" s="1"/>
  <c r="S31" i="11"/>
  <c r="S33" i="11" s="1"/>
  <c r="AC31" i="11"/>
  <c r="AC33" i="11" s="1"/>
  <c r="M31" i="11"/>
  <c r="M33" i="11" s="1"/>
  <c r="F31" i="11"/>
  <c r="F33" i="11" s="1"/>
  <c r="AL31" i="11"/>
  <c r="AL33" i="11" s="1"/>
  <c r="D128" i="1"/>
  <c r="D129" i="1" s="1"/>
  <c r="D11" i="1"/>
  <c r="D12" i="1" s="1"/>
  <c r="D90" i="1"/>
  <c r="D130" i="1" s="1"/>
  <c r="D20" i="1"/>
  <c r="K21" i="1" s="1"/>
  <c r="P34" i="11" l="1"/>
  <c r="O34" i="11"/>
  <c r="N34" i="11"/>
  <c r="M34" i="11"/>
  <c r="AT34" i="11"/>
  <c r="AT55" i="11"/>
  <c r="L34" i="11"/>
  <c r="R54" i="11"/>
  <c r="Y54" i="11"/>
  <c r="BH193" i="11"/>
  <c r="BH197" i="11" s="1"/>
  <c r="AB55" i="11"/>
  <c r="D126" i="1"/>
  <c r="O55" i="11"/>
  <c r="T55" i="11"/>
  <c r="J55" i="11"/>
  <c r="Q53" i="11"/>
  <c r="V53" i="11"/>
  <c r="Y53" i="11"/>
  <c r="Z53" i="11"/>
  <c r="AH53" i="11"/>
  <c r="R53" i="11"/>
  <c r="X53" i="11"/>
  <c r="AA53" i="11"/>
  <c r="D22" i="1"/>
  <c r="M53" i="11"/>
  <c r="N53" i="11"/>
  <c r="N55" i="11"/>
  <c r="H53" i="11"/>
  <c r="L53" i="11"/>
  <c r="AC53" i="11"/>
  <c r="F53" i="11"/>
  <c r="AG53" i="11"/>
  <c r="S53" i="11"/>
  <c r="AI31" i="11"/>
  <c r="AI33" i="11" s="1"/>
  <c r="AH31" i="11"/>
  <c r="AH33" i="11" s="1"/>
  <c r="AL34" i="11" s="1"/>
  <c r="AE31" i="11"/>
  <c r="AE33" i="11" s="1"/>
  <c r="X31" i="11"/>
  <c r="X33" i="11" s="1"/>
  <c r="U31" i="11"/>
  <c r="U33" i="11" s="1"/>
  <c r="Q31" i="11"/>
  <c r="Q33" i="11" s="1"/>
  <c r="Q34" i="11" s="1"/>
  <c r="V31" i="11"/>
  <c r="V33" i="11" s="1"/>
  <c r="AA31" i="11"/>
  <c r="AA33" i="11" s="1"/>
  <c r="Y31" i="11"/>
  <c r="Y33" i="11" s="1"/>
  <c r="Y34" i="11" s="1"/>
  <c r="D109" i="1"/>
  <c r="D25" i="1"/>
  <c r="K26" i="1" s="1"/>
  <c r="D56" i="1"/>
  <c r="D132" i="1" s="1"/>
  <c r="Z34" i="11" l="1"/>
  <c r="AG34" i="11"/>
  <c r="BH207" i="11"/>
  <c r="BH209" i="11" s="1"/>
  <c r="BH211" i="11" s="1"/>
  <c r="BH203" i="11"/>
  <c r="BH21" i="11"/>
  <c r="AD34" i="11"/>
  <c r="AB34" i="11"/>
  <c r="AA34" i="11"/>
  <c r="X34" i="11"/>
  <c r="BH22" i="11"/>
  <c r="BH25" i="11"/>
  <c r="W34" i="11"/>
  <c r="V34" i="11"/>
  <c r="AE34" i="11"/>
  <c r="T34" i="11"/>
  <c r="AI34" i="11"/>
  <c r="AH34" i="11"/>
  <c r="AK34" i="11"/>
  <c r="AJ34" i="11"/>
  <c r="U34" i="11"/>
  <c r="AC34" i="11"/>
  <c r="S34" i="11"/>
  <c r="BH194" i="11"/>
  <c r="AI55" i="11"/>
  <c r="U55" i="11"/>
  <c r="D181" i="11"/>
  <c r="D173" i="11"/>
  <c r="D27" i="1"/>
  <c r="Y72" i="1"/>
  <c r="D58" i="1"/>
  <c r="D61" i="1" s="1"/>
  <c r="D71" i="1" s="1"/>
  <c r="D29" i="1"/>
  <c r="K30" i="1" s="1"/>
  <c r="BH26" i="11" l="1"/>
  <c r="BH29" i="11"/>
  <c r="BH56" i="11"/>
  <c r="BH52" i="11"/>
  <c r="BH53" i="11"/>
  <c r="AC55" i="11"/>
  <c r="AG55" i="11"/>
  <c r="V55" i="11"/>
  <c r="F55" i="11"/>
  <c r="X55" i="11"/>
  <c r="Y55" i="11"/>
  <c r="AA55" i="11"/>
  <c r="Q55" i="11"/>
  <c r="R55" i="11"/>
  <c r="Z55" i="11"/>
  <c r="S55" i="11"/>
  <c r="L55" i="11"/>
  <c r="AH55" i="11"/>
  <c r="H55" i="11"/>
  <c r="M55" i="11"/>
  <c r="I183" i="11"/>
  <c r="D182" i="11"/>
  <c r="D183" i="11" s="1"/>
  <c r="D17" i="11" s="1"/>
  <c r="G183" i="11"/>
  <c r="E183" i="11"/>
  <c r="E17" i="11" s="1"/>
  <c r="K183" i="11"/>
  <c r="K17" i="11" s="1"/>
  <c r="K182" i="11"/>
  <c r="D31" i="1"/>
  <c r="R72" i="1"/>
  <c r="D33" i="1"/>
  <c r="G17" i="11" l="1"/>
  <c r="G19" i="11" s="1"/>
  <c r="G25" i="11" s="1"/>
  <c r="G29" i="11" s="1"/>
  <c r="G33" i="11" s="1"/>
  <c r="G55" i="11" s="1"/>
  <c r="K18" i="11"/>
  <c r="K19" i="11"/>
  <c r="BH30" i="11"/>
  <c r="BH33" i="11"/>
  <c r="BH34" i="11" s="1"/>
  <c r="E18" i="11"/>
  <c r="E19" i="11"/>
  <c r="I18" i="11"/>
  <c r="G18" i="11"/>
  <c r="F18" i="11"/>
  <c r="H18" i="11"/>
  <c r="J18" i="11"/>
  <c r="D18" i="11"/>
  <c r="D19" i="11"/>
  <c r="I17" i="11"/>
  <c r="I19" i="11" s="1"/>
  <c r="I25" i="11" s="1"/>
  <c r="I29" i="11" s="1"/>
  <c r="I33" i="11" s="1"/>
  <c r="I55" i="11" s="1"/>
  <c r="G53" i="11"/>
  <c r="D40" i="1"/>
  <c r="D36" i="1"/>
  <c r="K34" i="1"/>
  <c r="I54" i="11" l="1"/>
  <c r="I53" i="11"/>
  <c r="D20" i="11"/>
  <c r="D25" i="11"/>
  <c r="K20" i="11"/>
  <c r="K25" i="11"/>
  <c r="E20" i="11"/>
  <c r="E25" i="11"/>
  <c r="H20" i="11"/>
  <c r="F20" i="11"/>
  <c r="J20" i="11"/>
  <c r="I20" i="11"/>
  <c r="G20" i="11"/>
  <c r="G54" i="11"/>
  <c r="E53" i="11"/>
  <c r="D53" i="11"/>
  <c r="E26" i="11" l="1"/>
  <c r="E29" i="11"/>
  <c r="G26" i="11"/>
  <c r="I26" i="11"/>
  <c r="H26" i="11"/>
  <c r="J26" i="11"/>
  <c r="F26" i="11"/>
  <c r="K26" i="11"/>
  <c r="K29" i="11"/>
  <c r="D29" i="11"/>
  <c r="D26" i="11"/>
  <c r="BH40" i="11"/>
  <c r="BH192" i="11" s="1"/>
  <c r="K53" i="11"/>
  <c r="BI194" i="11" l="1"/>
  <c r="BI193" i="11" s="1"/>
  <c r="BI197" i="11" s="1"/>
  <c r="BH195" i="11"/>
  <c r="K30" i="11"/>
  <c r="K33" i="11"/>
  <c r="K34" i="11" s="1"/>
  <c r="K54" i="11"/>
  <c r="E33" i="11"/>
  <c r="E30" i="11"/>
  <c r="F30" i="11"/>
  <c r="H30" i="11"/>
  <c r="G30" i="11"/>
  <c r="I30" i="11"/>
  <c r="J30" i="11"/>
  <c r="E54" i="11"/>
  <c r="D33" i="11"/>
  <c r="D34" i="11" s="1"/>
  <c r="D30" i="11"/>
  <c r="D54" i="11"/>
  <c r="BH41" i="11"/>
  <c r="BI203" i="11" l="1"/>
  <c r="BI207" i="11"/>
  <c r="BI209" i="11" s="1"/>
  <c r="BI211" i="11" s="1"/>
  <c r="E34" i="11"/>
  <c r="I34" i="11"/>
  <c r="H34" i="11"/>
  <c r="G34" i="11"/>
  <c r="J34" i="11"/>
  <c r="F34" i="11"/>
  <c r="E55" i="11"/>
  <c r="D55" i="11"/>
  <c r="BH42" i="11"/>
  <c r="BH54" i="11"/>
  <c r="BH55" i="11"/>
  <c r="BH47" i="11"/>
  <c r="BH48" i="11"/>
  <c r="K55" i="11"/>
  <c r="BH44" i="11" l="1"/>
  <c r="BH51" i="11" s="1"/>
  <c r="BH50" i="11"/>
  <c r="BH49" i="11"/>
  <c r="AS90" i="3" l="1"/>
  <c r="AS136" i="1" s="1"/>
  <c r="AC136" i="1"/>
  <c r="M136" i="1"/>
  <c r="AP85" i="3"/>
  <c r="O136" i="1"/>
  <c r="X136" i="1"/>
  <c r="O85" i="3"/>
  <c r="Y90" i="3"/>
  <c r="Y136" i="1" s="1"/>
  <c r="AB136" i="1"/>
  <c r="L136" i="1"/>
  <c r="G136" i="1"/>
  <c r="G85" i="3"/>
  <c r="Q136" i="1"/>
  <c r="S136" i="1"/>
  <c r="AQ85" i="3"/>
  <c r="AQ86" i="3" s="1"/>
  <c r="N136" i="1"/>
  <c r="H136" i="1"/>
  <c r="AA136" i="1"/>
  <c r="K90" i="3"/>
  <c r="K136" i="1" s="1"/>
  <c r="AG85" i="3"/>
  <c r="AJ85" i="3"/>
  <c r="AJ86" i="3" s="1"/>
  <c r="N85" i="3"/>
  <c r="F136" i="1"/>
  <c r="T136" i="1"/>
  <c r="R90" i="3"/>
  <c r="R136" i="1" s="1"/>
  <c r="X85" i="3"/>
  <c r="V136" i="1"/>
  <c r="Y85" i="3"/>
  <c r="Y91" i="3" s="1"/>
  <c r="Y137" i="1" s="1"/>
  <c r="Z85" i="3"/>
  <c r="Z136" i="1"/>
  <c r="J136" i="1"/>
  <c r="AI85" i="3"/>
  <c r="AI86" i="3" s="1"/>
  <c r="D90" i="3"/>
  <c r="D136" i="1" s="1"/>
  <c r="U136" i="1"/>
  <c r="F85" i="3"/>
  <c r="Q85" i="3"/>
  <c r="S85" i="3"/>
  <c r="H85" i="3"/>
  <c r="L85" i="3"/>
  <c r="AB85" i="3"/>
  <c r="AL85" i="3"/>
  <c r="AL86" i="3" s="1"/>
  <c r="AH85" i="3"/>
  <c r="AH86" i="3" s="1"/>
  <c r="AE85" i="3"/>
  <c r="AS85" i="3"/>
  <c r="AS91" i="3" s="1"/>
  <c r="AS137" i="1" s="1"/>
  <c r="V85" i="3"/>
  <c r="J85" i="3"/>
  <c r="E136" i="1"/>
  <c r="AM85" i="3"/>
  <c r="AM86" i="3" s="1"/>
  <c r="T85" i="3"/>
  <c r="AN85" i="3"/>
  <c r="E85" i="3"/>
  <c r="K85" i="3"/>
  <c r="K91" i="3" s="1"/>
  <c r="K137" i="1" s="1"/>
  <c r="M85" i="3"/>
  <c r="D85" i="3"/>
  <c r="D91" i="3" s="1"/>
  <c r="D137" i="1" s="1"/>
  <c r="AA85" i="3"/>
  <c r="U85" i="3"/>
  <c r="AF85" i="3"/>
  <c r="AO85" i="3"/>
  <c r="AC85" i="3"/>
  <c r="R85" i="3"/>
  <c r="R91" i="3" s="1"/>
  <c r="R137" i="1" s="1"/>
  <c r="X86" i="3" l="1"/>
  <c r="X91" i="3"/>
  <c r="L91" i="3"/>
  <c r="L137" i="1" s="1"/>
  <c r="V91" i="3"/>
  <c r="V137" i="1" s="1"/>
  <c r="H91" i="3"/>
  <c r="H137" i="1" s="1"/>
  <c r="AE86" i="3"/>
  <c r="AE92" i="3" s="1"/>
  <c r="AE91" i="3"/>
  <c r="AA91" i="3"/>
  <c r="AA137" i="1" s="1"/>
  <c r="Q91" i="3"/>
  <c r="Q137" i="1" s="1"/>
  <c r="J86" i="3"/>
  <c r="J91" i="3"/>
  <c r="O86" i="3"/>
  <c r="O91" i="3"/>
  <c r="O137" i="1" s="1"/>
  <c r="Z86" i="3"/>
  <c r="Z91" i="3"/>
  <c r="Z137" i="1" s="1"/>
  <c r="AC86" i="3"/>
  <c r="AC91" i="3"/>
  <c r="AC137" i="1" s="1"/>
  <c r="U86" i="3"/>
  <c r="U91" i="3"/>
  <c r="U137" i="1" s="1"/>
  <c r="M86" i="3"/>
  <c r="M91" i="3"/>
  <c r="M137" i="1" s="1"/>
  <c r="F86" i="3"/>
  <c r="F91" i="3"/>
  <c r="F137" i="1" s="1"/>
  <c r="G86" i="3"/>
  <c r="G91" i="3"/>
  <c r="G137" i="1" s="1"/>
  <c r="AB86" i="3"/>
  <c r="AB91" i="3"/>
  <c r="AB137" i="1" s="1"/>
  <c r="N91" i="3"/>
  <c r="N137" i="1" s="1"/>
  <c r="S91" i="3"/>
  <c r="S137" i="1" s="1"/>
  <c r="E91" i="3"/>
  <c r="E137" i="1" s="1"/>
  <c r="T86" i="3"/>
  <c r="T91" i="3"/>
  <c r="T137" i="1" s="1"/>
  <c r="K86" i="3"/>
  <c r="K92" i="3" s="1"/>
  <c r="K138" i="1" s="1"/>
  <c r="W136" i="1"/>
  <c r="V86" i="3"/>
  <c r="P136" i="1"/>
  <c r="AN86" i="3"/>
  <c r="R86" i="3"/>
  <c r="R92" i="3" s="1"/>
  <c r="R138" i="1" s="1"/>
  <c r="I136" i="1"/>
  <c r="D86" i="3"/>
  <c r="D92" i="3" s="1"/>
  <c r="D138" i="1" s="1"/>
  <c r="AA86" i="3"/>
  <c r="AF86" i="3"/>
  <c r="Q86" i="3"/>
  <c r="Q92" i="3" s="1"/>
  <c r="AO86" i="3"/>
  <c r="L86" i="3"/>
  <c r="H86" i="3"/>
  <c r="AP86" i="3"/>
  <c r="E86" i="3"/>
  <c r="AS86" i="3"/>
  <c r="AS92" i="3" s="1"/>
  <c r="AS138" i="1" s="1"/>
  <c r="Y86" i="3"/>
  <c r="Y92" i="3" s="1"/>
  <c r="Y138" i="1" s="1"/>
  <c r="N86" i="3"/>
  <c r="AG86" i="3"/>
  <c r="S86" i="3"/>
  <c r="P137" i="1" l="1"/>
  <c r="AB92" i="3"/>
  <c r="AB138" i="1" s="1"/>
  <c r="S92" i="3"/>
  <c r="S138" i="1" s="1"/>
  <c r="T92" i="3"/>
  <c r="T138" i="1" s="1"/>
  <c r="J92" i="3"/>
  <c r="I138" i="1" s="1"/>
  <c r="H92" i="3"/>
  <c r="H138" i="1" s="1"/>
  <c r="L92" i="3"/>
  <c r="L138" i="1" s="1"/>
  <c r="AA92" i="3"/>
  <c r="AA138" i="1" s="1"/>
  <c r="AC92" i="3"/>
  <c r="AC138" i="1" s="1"/>
  <c r="G92" i="3"/>
  <c r="G138" i="1" s="1"/>
  <c r="V92" i="3"/>
  <c r="V138" i="1" s="1"/>
  <c r="N92" i="3"/>
  <c r="N138" i="1" s="1"/>
  <c r="Z92" i="3"/>
  <c r="Z138" i="1" s="1"/>
  <c r="M92" i="3"/>
  <c r="M138" i="1" s="1"/>
  <c r="U92" i="3"/>
  <c r="U138" i="1" s="1"/>
  <c r="E92" i="3"/>
  <c r="E138" i="1" s="1"/>
  <c r="F92" i="3"/>
  <c r="F138" i="1" s="1"/>
  <c r="O92" i="3"/>
  <c r="O138" i="1" s="1"/>
  <c r="X92" i="3"/>
  <c r="W138" i="1" s="1"/>
  <c r="J137" i="1"/>
  <c r="I137" i="1"/>
  <c r="Q138" i="1"/>
  <c r="P138" i="1"/>
  <c r="X137" i="1"/>
  <c r="W137" i="1"/>
  <c r="J138" i="1" l="1"/>
  <c r="X138" i="1"/>
  <c r="AK20" i="10" l="1"/>
  <c r="AK16" i="10"/>
  <c r="Y16" i="10"/>
  <c r="AI16" i="10"/>
  <c r="AT68" i="2"/>
  <c r="AN16" i="10"/>
  <c r="K16" i="10"/>
  <c r="M16" i="10"/>
  <c r="K68" i="2"/>
  <c r="J16" i="10"/>
  <c r="Q16" i="10"/>
  <c r="R68" i="2"/>
  <c r="P16" i="10"/>
  <c r="D62" i="2"/>
  <c r="AX55" i="2"/>
  <c r="K70" i="2" l="1"/>
  <c r="K69" i="2"/>
  <c r="AX56" i="2"/>
  <c r="AX59" i="2"/>
  <c r="BE56" i="2"/>
  <c r="R69" i="2"/>
  <c r="R70" i="2"/>
  <c r="AT70" i="2"/>
  <c r="J20" i="10"/>
  <c r="AN20" i="10"/>
  <c r="Y22" i="10"/>
  <c r="Q20" i="10"/>
  <c r="Y20" i="10"/>
  <c r="P20" i="10"/>
  <c r="M20" i="10"/>
  <c r="AX62" i="2"/>
  <c r="R77" i="2"/>
  <c r="AK22" i="10"/>
  <c r="K77" i="2"/>
  <c r="AT77" i="2"/>
  <c r="Z16" i="10"/>
  <c r="R16" i="10"/>
  <c r="F16" i="10"/>
  <c r="AU68" i="2"/>
  <c r="AO16" i="10"/>
  <c r="AV68" i="2"/>
  <c r="AP16" i="10"/>
  <c r="W16" i="10"/>
  <c r="AI20" i="10"/>
  <c r="AW68" i="2"/>
  <c r="AQ16" i="10"/>
  <c r="K20" i="10"/>
  <c r="E16" i="10"/>
  <c r="T16" i="10"/>
  <c r="BA68" i="2"/>
  <c r="BH69" i="2" s="1"/>
  <c r="AT16" i="10"/>
  <c r="Y68" i="2"/>
  <c r="V16" i="10"/>
  <c r="G16" i="10"/>
  <c r="S16" i="10"/>
  <c r="AR14" i="10"/>
  <c r="X16" i="10"/>
  <c r="L16" i="10"/>
  <c r="AL20" i="10"/>
  <c r="AL16" i="10"/>
  <c r="U16" i="10"/>
  <c r="D68" i="2"/>
  <c r="D70" i="2" s="1"/>
  <c r="D16" i="10"/>
  <c r="AT79" i="2" l="1"/>
  <c r="AW69" i="2"/>
  <c r="AW70" i="2"/>
  <c r="BD69" i="2"/>
  <c r="K79" i="2"/>
  <c r="K78" i="2"/>
  <c r="BA69" i="2"/>
  <c r="BA70" i="2"/>
  <c r="R78" i="2"/>
  <c r="R79" i="2"/>
  <c r="AV69" i="2"/>
  <c r="AV70" i="2"/>
  <c r="BC69" i="2"/>
  <c r="AU69" i="2"/>
  <c r="AU70" i="2"/>
  <c r="BB69" i="2"/>
  <c r="Y69" i="2"/>
  <c r="Y70" i="2"/>
  <c r="Z20" i="10"/>
  <c r="X20" i="10"/>
  <c r="AN22" i="10"/>
  <c r="G20" i="10"/>
  <c r="J22" i="10"/>
  <c r="M22" i="10"/>
  <c r="U20" i="10"/>
  <c r="BA77" i="2"/>
  <c r="BH78" i="2" s="1"/>
  <c r="L20" i="10"/>
  <c r="Q22" i="10"/>
  <c r="V20" i="10"/>
  <c r="R20" i="10"/>
  <c r="P22" i="10"/>
  <c r="AQ20" i="10"/>
  <c r="R85" i="2"/>
  <c r="R86" i="2" s="1"/>
  <c r="AV77" i="2"/>
  <c r="K85" i="2"/>
  <c r="K86" i="2" s="1"/>
  <c r="AT85" i="2"/>
  <c r="AT86" i="2" s="1"/>
  <c r="AW77" i="2"/>
  <c r="Y77" i="2"/>
  <c r="AT22" i="10"/>
  <c r="H16" i="10"/>
  <c r="AP20" i="10"/>
  <c r="P26" i="10"/>
  <c r="D77" i="2"/>
  <c r="D79" i="2" s="1"/>
  <c r="D20" i="10"/>
  <c r="AT20" i="10"/>
  <c r="AO20" i="10"/>
  <c r="AU77" i="2"/>
  <c r="O16" i="10"/>
  <c r="T20" i="10"/>
  <c r="F20" i="10"/>
  <c r="AX68" i="2"/>
  <c r="AR16" i="10"/>
  <c r="AK26" i="10"/>
  <c r="AN26" i="10"/>
  <c r="AT19" i="4"/>
  <c r="AT28" i="4" s="1"/>
  <c r="AL22" i="10"/>
  <c r="S20" i="10"/>
  <c r="AI22" i="10"/>
  <c r="Q26" i="10"/>
  <c r="E20" i="10"/>
  <c r="AM16" i="10"/>
  <c r="AZ68" i="2"/>
  <c r="AS16" i="10"/>
  <c r="W20" i="10"/>
  <c r="AJ20" i="10"/>
  <c r="AJ16" i="10"/>
  <c r="K22" i="10"/>
  <c r="N16" i="10"/>
  <c r="Y26" i="10"/>
  <c r="I16" i="10"/>
  <c r="AZ69" i="2" l="1"/>
  <c r="AZ70" i="2"/>
  <c r="Y79" i="2"/>
  <c r="Y78" i="2"/>
  <c r="AX69" i="2"/>
  <c r="AX70" i="2"/>
  <c r="BE69" i="2"/>
  <c r="AU79" i="2"/>
  <c r="AU78" i="2"/>
  <c r="BB78" i="2"/>
  <c r="BA78" i="2"/>
  <c r="BA79" i="2"/>
  <c r="AV79" i="2"/>
  <c r="AV78" i="2"/>
  <c r="BC78" i="2"/>
  <c r="AW78" i="2"/>
  <c r="AW79" i="2"/>
  <c r="BD78" i="2"/>
  <c r="K90" i="2"/>
  <c r="AT90" i="2"/>
  <c r="BA85" i="2"/>
  <c r="BA86" i="2" s="1"/>
  <c r="R22" i="10"/>
  <c r="Z22" i="10"/>
  <c r="I20" i="10"/>
  <c r="S22" i="10"/>
  <c r="AD42" i="1"/>
  <c r="AD43" i="1" s="1"/>
  <c r="R90" i="2"/>
  <c r="H20" i="10"/>
  <c r="E22" i="10"/>
  <c r="L22" i="10"/>
  <c r="V22" i="10"/>
  <c r="N20" i="10"/>
  <c r="G22" i="10"/>
  <c r="X22" i="10"/>
  <c r="U22" i="10"/>
  <c r="AT29" i="4"/>
  <c r="M26" i="10"/>
  <c r="J26" i="10"/>
  <c r="AP22" i="10"/>
  <c r="AV85" i="2"/>
  <c r="AV86" i="2" s="1"/>
  <c r="AQ22" i="10"/>
  <c r="Y85" i="2"/>
  <c r="Y86" i="2" s="1"/>
  <c r="AZ77" i="2"/>
  <c r="AW85" i="2"/>
  <c r="AW86" i="2" s="1"/>
  <c r="AJ22" i="10"/>
  <c r="AO22" i="10"/>
  <c r="AU85" i="2"/>
  <c r="AU86" i="2" s="1"/>
  <c r="AR20" i="10"/>
  <c r="W22" i="10"/>
  <c r="K133" i="1"/>
  <c r="S133" i="1"/>
  <c r="R133" i="1"/>
  <c r="AD133" i="1"/>
  <c r="O20" i="10"/>
  <c r="S42" i="1"/>
  <c r="Q28" i="10"/>
  <c r="AT28" i="10"/>
  <c r="BA42" i="1"/>
  <c r="BH43" i="1" s="1"/>
  <c r="N133" i="1"/>
  <c r="J28" i="10"/>
  <c r="K42" i="1"/>
  <c r="K26" i="10"/>
  <c r="Z26" i="10"/>
  <c r="AS22" i="10"/>
  <c r="AI26" i="10"/>
  <c r="AT133" i="1"/>
  <c r="AT71" i="4"/>
  <c r="AT75" i="4" s="1"/>
  <c r="AB133" i="1"/>
  <c r="AS20" i="10"/>
  <c r="F22" i="10"/>
  <c r="D85" i="2"/>
  <c r="D86" i="2" s="1"/>
  <c r="D22" i="10"/>
  <c r="Y28" i="10"/>
  <c r="AB42" i="1"/>
  <c r="AP42" i="1"/>
  <c r="AK28" i="10"/>
  <c r="AN28" i="10"/>
  <c r="AT42" i="1"/>
  <c r="AX77" i="2"/>
  <c r="M28" i="10"/>
  <c r="N42" i="1"/>
  <c r="AM20" i="10"/>
  <c r="AP133" i="1"/>
  <c r="T22" i="10"/>
  <c r="BA19" i="4"/>
  <c r="BA28" i="4" s="1"/>
  <c r="AT26" i="10"/>
  <c r="AX78" i="2" l="1"/>
  <c r="AX79" i="2"/>
  <c r="BE78" i="2"/>
  <c r="AZ79" i="2"/>
  <c r="AZ78" i="2"/>
  <c r="K91" i="2"/>
  <c r="K94" i="2"/>
  <c r="R94" i="2"/>
  <c r="R91" i="2"/>
  <c r="AT94" i="2"/>
  <c r="BA90" i="2"/>
  <c r="BH91" i="2" s="1"/>
  <c r="AW90" i="2"/>
  <c r="AV90" i="2"/>
  <c r="P28" i="10"/>
  <c r="AP26" i="10"/>
  <c r="R42" i="1"/>
  <c r="R43" i="1" s="1"/>
  <c r="BJ30" i="4"/>
  <c r="BL30" i="4"/>
  <c r="AD46" i="1"/>
  <c r="AD47" i="1" s="1"/>
  <c r="K46" i="1"/>
  <c r="N46" i="1"/>
  <c r="N50" i="1" s="1"/>
  <c r="N22" i="10"/>
  <c r="AB46" i="1"/>
  <c r="AB50" i="1" s="1"/>
  <c r="BA46" i="1"/>
  <c r="BH47" i="1" s="1"/>
  <c r="U26" i="10"/>
  <c r="BA31" i="4"/>
  <c r="BA29" i="4"/>
  <c r="BH31" i="4"/>
  <c r="AT86" i="4"/>
  <c r="V26" i="10"/>
  <c r="E26" i="10"/>
  <c r="E133" i="1"/>
  <c r="AQ26" i="10"/>
  <c r="L26" i="10"/>
  <c r="AR22" i="10"/>
  <c r="Y90" i="2"/>
  <c r="AL26" i="10"/>
  <c r="AZ85" i="2"/>
  <c r="AZ86" i="2" s="1"/>
  <c r="G26" i="10"/>
  <c r="S26" i="10"/>
  <c r="I22" i="10"/>
  <c r="R26" i="10"/>
  <c r="H22" i="10"/>
  <c r="X26" i="10"/>
  <c r="AX85" i="2"/>
  <c r="AX86" i="2" s="1"/>
  <c r="AC42" i="1"/>
  <c r="Z28" i="10"/>
  <c r="K28" i="10"/>
  <c r="L42" i="1"/>
  <c r="S43" i="1" s="1"/>
  <c r="AJ26" i="10"/>
  <c r="T26" i="10"/>
  <c r="F26" i="10"/>
  <c r="L133" i="1"/>
  <c r="AW42" i="1"/>
  <c r="BD43" i="1" s="1"/>
  <c r="AQ28" i="10"/>
  <c r="D26" i="10"/>
  <c r="D90" i="2"/>
  <c r="D94" i="2" s="1"/>
  <c r="AM22" i="10"/>
  <c r="AO26" i="10"/>
  <c r="AU90" i="2"/>
  <c r="Y133" i="1"/>
  <c r="W26" i="10"/>
  <c r="BA133" i="1"/>
  <c r="BA71" i="4"/>
  <c r="BA75" i="4" s="1"/>
  <c r="AP54" i="11"/>
  <c r="AP46" i="1"/>
  <c r="AI28" i="10"/>
  <c r="AN42" i="1"/>
  <c r="T133" i="1"/>
  <c r="R28" i="10"/>
  <c r="T42" i="1"/>
  <c r="AV42" i="1"/>
  <c r="BC43" i="1" s="1"/>
  <c r="AP28" i="10"/>
  <c r="E42" i="1"/>
  <c r="E28" i="10"/>
  <c r="AA42" i="1"/>
  <c r="X28" i="10"/>
  <c r="I26" i="10"/>
  <c r="AC133" i="1"/>
  <c r="AR133" i="1"/>
  <c r="M42" i="1"/>
  <c r="L28" i="10"/>
  <c r="AT45" i="1"/>
  <c r="AT46" i="1"/>
  <c r="AV133" i="1"/>
  <c r="AR42" i="1"/>
  <c r="O22" i="10"/>
  <c r="K50" i="1"/>
  <c r="AN133" i="1"/>
  <c r="S28" i="10"/>
  <c r="U42" i="1"/>
  <c r="U43" i="1" s="1"/>
  <c r="AQ42" i="1"/>
  <c r="AL28" i="10"/>
  <c r="BA43" i="1"/>
  <c r="X133" i="1"/>
  <c r="BA45" i="1"/>
  <c r="R95" i="2" l="1"/>
  <c r="K95" i="2"/>
  <c r="Y91" i="2"/>
  <c r="Y94" i="2"/>
  <c r="Y95" i="2" s="1"/>
  <c r="AV94" i="2"/>
  <c r="AV91" i="2"/>
  <c r="BC91" i="2"/>
  <c r="AW94" i="2"/>
  <c r="AW91" i="2"/>
  <c r="BD91" i="2"/>
  <c r="AU94" i="2"/>
  <c r="AU91" i="2"/>
  <c r="BB91" i="2"/>
  <c r="BA94" i="2"/>
  <c r="BA91" i="2"/>
  <c r="AR26" i="10"/>
  <c r="BA50" i="1"/>
  <c r="R46" i="1"/>
  <c r="AD50" i="1"/>
  <c r="BE30" i="4"/>
  <c r="BC30" i="4"/>
  <c r="BL87" i="4"/>
  <c r="BJ87" i="4"/>
  <c r="L46" i="1"/>
  <c r="L50" i="1" s="1"/>
  <c r="AW46" i="1"/>
  <c r="BD47" i="1" s="1"/>
  <c r="G42" i="1"/>
  <c r="N43" i="1" s="1"/>
  <c r="S46" i="1"/>
  <c r="S50" i="1" s="1"/>
  <c r="M46" i="1"/>
  <c r="M50" i="1" s="1"/>
  <c r="Y42" i="1"/>
  <c r="Y43" i="1" s="1"/>
  <c r="V28" i="10"/>
  <c r="AS26" i="10"/>
  <c r="BA30" i="4"/>
  <c r="BH30" i="4"/>
  <c r="M133" i="1"/>
  <c r="AQ133" i="1"/>
  <c r="AW133" i="1"/>
  <c r="BA85" i="4"/>
  <c r="BA86" i="4"/>
  <c r="BH85" i="4"/>
  <c r="AA133" i="1"/>
  <c r="G133" i="1"/>
  <c r="U133" i="1"/>
  <c r="AA46" i="1"/>
  <c r="AA50" i="1" s="1"/>
  <c r="AZ90" i="2"/>
  <c r="AV33" i="11"/>
  <c r="U28" i="10"/>
  <c r="X42" i="1"/>
  <c r="H26" i="10"/>
  <c r="N26" i="10"/>
  <c r="G28" i="10"/>
  <c r="AR46" i="1"/>
  <c r="AR50" i="1" s="1"/>
  <c r="AX90" i="2"/>
  <c r="AW54" i="11"/>
  <c r="AW43" i="1"/>
  <c r="AV54" i="11"/>
  <c r="AA43" i="1"/>
  <c r="AB43" i="1"/>
  <c r="L43" i="1"/>
  <c r="AN46" i="1"/>
  <c r="AU133" i="1"/>
  <c r="F42" i="1"/>
  <c r="M43" i="1" s="1"/>
  <c r="F28" i="10"/>
  <c r="O133" i="1"/>
  <c r="AQ54" i="11"/>
  <c r="F133" i="1"/>
  <c r="AP31" i="11"/>
  <c r="AP33" i="11" s="1"/>
  <c r="V42" i="1"/>
  <c r="AC43" i="1" s="1"/>
  <c r="T28" i="10"/>
  <c r="AP50" i="1"/>
  <c r="AT50" i="1"/>
  <c r="W28" i="10"/>
  <c r="Z42" i="1"/>
  <c r="AM26" i="10"/>
  <c r="V133" i="1"/>
  <c r="O26" i="10"/>
  <c r="T46" i="1"/>
  <c r="Z133" i="1"/>
  <c r="AJ28" i="10"/>
  <c r="AO42" i="1"/>
  <c r="U46" i="1"/>
  <c r="BA47" i="1"/>
  <c r="T43" i="1"/>
  <c r="AN54" i="11"/>
  <c r="Q45" i="1"/>
  <c r="R45" i="1"/>
  <c r="I133" i="1"/>
  <c r="J133" i="1"/>
  <c r="J42" i="1"/>
  <c r="P43" i="1" s="1"/>
  <c r="I28" i="10"/>
  <c r="I42" i="1"/>
  <c r="AY43" i="1"/>
  <c r="AU42" i="1"/>
  <c r="AO28" i="10"/>
  <c r="AC46" i="1"/>
  <c r="Y46" i="1"/>
  <c r="H133" i="1"/>
  <c r="D42" i="1"/>
  <c r="K43" i="1" s="1"/>
  <c r="D28" i="10"/>
  <c r="AO133" i="1"/>
  <c r="R50" i="1"/>
  <c r="R47" i="1"/>
  <c r="AQ46" i="1"/>
  <c r="AV46" i="1"/>
  <c r="BC47" i="1" s="1"/>
  <c r="E46" i="1"/>
  <c r="E50" i="1" s="1"/>
  <c r="D133" i="1"/>
  <c r="AF45" i="1"/>
  <c r="AW95" i="2" l="1"/>
  <c r="BD95" i="2"/>
  <c r="AZ94" i="2"/>
  <c r="AZ91" i="2"/>
  <c r="BA95" i="2"/>
  <c r="BH95" i="2"/>
  <c r="AX94" i="2"/>
  <c r="AX91" i="2"/>
  <c r="BE91" i="2"/>
  <c r="AV95" i="2"/>
  <c r="BC95" i="2"/>
  <c r="AU95" i="2"/>
  <c r="BB95" i="2"/>
  <c r="AW47" i="1"/>
  <c r="S47" i="1"/>
  <c r="AW50" i="1"/>
  <c r="BE87" i="4"/>
  <c r="BC87" i="4"/>
  <c r="G46" i="1"/>
  <c r="G50" i="1" s="1"/>
  <c r="V46" i="1"/>
  <c r="N28" i="10"/>
  <c r="AS28" i="10"/>
  <c r="X46" i="1"/>
  <c r="X50" i="1" s="1"/>
  <c r="BA87" i="4"/>
  <c r="BH87" i="4"/>
  <c r="H42" i="1"/>
  <c r="AA47" i="1"/>
  <c r="AZ42" i="1"/>
  <c r="BG43" i="1" s="1"/>
  <c r="H28" i="10"/>
  <c r="AU31" i="11"/>
  <c r="AU33" i="11" s="1"/>
  <c r="AY47" i="1"/>
  <c r="O42" i="1"/>
  <c r="V43" i="1" s="1"/>
  <c r="AR28" i="10"/>
  <c r="AX42" i="1"/>
  <c r="BE43" i="1" s="1"/>
  <c r="AX54" i="11"/>
  <c r="AU54" i="11"/>
  <c r="L47" i="1"/>
  <c r="AM45" i="1"/>
  <c r="AO54" i="11"/>
  <c r="BB43" i="1"/>
  <c r="AU43" i="1"/>
  <c r="AS42" i="1"/>
  <c r="AM28" i="10"/>
  <c r="AS133" i="1"/>
  <c r="P133" i="1"/>
  <c r="Q133" i="1"/>
  <c r="AN50" i="1"/>
  <c r="V50" i="1"/>
  <c r="AN31" i="11"/>
  <c r="AN33" i="11" s="1"/>
  <c r="AN34" i="11" s="1"/>
  <c r="Q42" i="1"/>
  <c r="O28" i="10"/>
  <c r="AU46" i="1"/>
  <c r="D46" i="1"/>
  <c r="Z46" i="1"/>
  <c r="AQ50" i="1"/>
  <c r="AV50" i="1"/>
  <c r="AB47" i="1"/>
  <c r="U50" i="1"/>
  <c r="U47" i="1"/>
  <c r="T47" i="1"/>
  <c r="T50" i="1"/>
  <c r="AC50" i="1"/>
  <c r="AC47" i="1"/>
  <c r="F46" i="1"/>
  <c r="AO46" i="1"/>
  <c r="AO50" i="1" s="1"/>
  <c r="Y50" i="1"/>
  <c r="Y47" i="1"/>
  <c r="Z43" i="1"/>
  <c r="I46" i="1"/>
  <c r="I50" i="1" s="1"/>
  <c r="J46" i="1"/>
  <c r="AQ31" i="11"/>
  <c r="AQ33" i="11" s="1"/>
  <c r="X45" i="1"/>
  <c r="Y45" i="1"/>
  <c r="AV43" i="1"/>
  <c r="AW31" i="11" l="1"/>
  <c r="AW33" i="11" s="1"/>
  <c r="AW55" i="11" s="1"/>
  <c r="AX95" i="2"/>
  <c r="BE95" i="2"/>
  <c r="AZ95" i="2"/>
  <c r="BG95" i="2"/>
  <c r="N47" i="1"/>
  <c r="AZ46" i="1"/>
  <c r="BG47" i="1" s="1"/>
  <c r="AZ54" i="11"/>
  <c r="O46" i="1"/>
  <c r="V47" i="1" s="1"/>
  <c r="AX133" i="1"/>
  <c r="H46" i="1"/>
  <c r="H50" i="1" s="1"/>
  <c r="AX46" i="1"/>
  <c r="AX50" i="1" s="1"/>
  <c r="O43" i="1"/>
  <c r="AX43" i="1"/>
  <c r="AZ50" i="1"/>
  <c r="AP55" i="11"/>
  <c r="AX31" i="11"/>
  <c r="AX33" i="11" s="1"/>
  <c r="AZ31" i="11"/>
  <c r="AZ33" i="11" s="1"/>
  <c r="AS46" i="1"/>
  <c r="F50" i="1"/>
  <c r="M47" i="1"/>
  <c r="D50" i="1"/>
  <c r="K47" i="1"/>
  <c r="AZ43" i="1"/>
  <c r="BB47" i="1"/>
  <c r="AU50" i="1"/>
  <c r="AU47" i="1"/>
  <c r="Z47" i="1"/>
  <c r="Z50" i="1"/>
  <c r="AO31" i="11"/>
  <c r="AO33" i="11" s="1"/>
  <c r="Q46" i="1"/>
  <c r="J50" i="1"/>
  <c r="P47" i="1"/>
  <c r="AV47" i="1"/>
  <c r="Q43" i="1"/>
  <c r="X43" i="1"/>
  <c r="BB34" i="11" l="1"/>
  <c r="BE34" i="11"/>
  <c r="BD34" i="11"/>
  <c r="BF34" i="11"/>
  <c r="BC34" i="11"/>
  <c r="O50" i="1"/>
  <c r="AP34" i="11"/>
  <c r="AO34" i="11"/>
  <c r="AZ34" i="11"/>
  <c r="AQ34" i="11"/>
  <c r="AR34" i="11"/>
  <c r="AS54" i="11"/>
  <c r="O47" i="1"/>
  <c r="BE47" i="1"/>
  <c r="AX47" i="1"/>
  <c r="AQ55" i="11"/>
  <c r="AV55" i="11"/>
  <c r="AN55" i="11"/>
  <c r="Q47" i="1"/>
  <c r="Q50" i="1"/>
  <c r="X47" i="1"/>
  <c r="AS50" i="1"/>
  <c r="AZ47" i="1"/>
  <c r="AS31" i="11"/>
  <c r="AS33" i="11" s="1"/>
  <c r="AS34" i="11" l="1"/>
  <c r="AU34" i="11"/>
  <c r="AV34" i="11"/>
  <c r="AW34" i="11"/>
  <c r="AX34" i="11"/>
  <c r="AY34" i="11"/>
  <c r="AZ55" i="11"/>
  <c r="AX55" i="11"/>
  <c r="AU55" i="11"/>
  <c r="AO55" i="11"/>
  <c r="AS55" i="11" l="1"/>
  <c r="D2" i="11" l="1"/>
  <c r="D5" i="13" s="1"/>
  <c r="C36" i="11" l="1"/>
  <c r="C58" i="11"/>
  <c r="C190" i="11"/>
  <c r="C46" i="11"/>
  <c r="C185" i="11"/>
  <c r="C205" i="11"/>
  <c r="D27" i="13" l="1"/>
  <c r="BI21" i="11" l="1"/>
  <c r="BI22" i="11"/>
  <c r="BI25" i="11"/>
  <c r="BI26" i="11" l="1"/>
  <c r="BI56" i="11" l="1"/>
  <c r="BI52" i="11" l="1"/>
  <c r="BJ27" i="11" l="1"/>
  <c r="BK187" i="11"/>
  <c r="BK188" i="11" s="1"/>
  <c r="BI27" i="11"/>
  <c r="BM187" i="11" l="1"/>
  <c r="BM188" i="11" s="1"/>
  <c r="BJ28" i="11"/>
  <c r="BK28" i="11"/>
  <c r="BM28" i="11"/>
  <c r="BL28" i="11"/>
  <c r="BN28" i="11"/>
  <c r="BP28" i="11"/>
  <c r="BI28" i="11"/>
  <c r="BI29" i="11"/>
  <c r="BM27" i="11"/>
  <c r="BI53" i="11"/>
  <c r="BK27" i="11"/>
  <c r="BI30" i="11" l="1"/>
  <c r="BI33" i="11"/>
  <c r="BI34" i="11" s="1"/>
  <c r="BI40" i="11" l="1"/>
  <c r="BI192" i="11" s="1"/>
  <c r="BJ194" i="11" s="1"/>
  <c r="BJ193" i="11" s="1"/>
  <c r="BJ197" i="11" s="1"/>
  <c r="BJ203" i="11" l="1"/>
  <c r="BJ207" i="11"/>
  <c r="BJ209" i="11" s="1"/>
  <c r="BJ211" i="11" s="1"/>
  <c r="BJ21" i="11"/>
  <c r="BI41" i="11"/>
  <c r="BI42" i="11" s="1"/>
  <c r="BK22" i="11"/>
  <c r="BJ22" i="11"/>
  <c r="BJ25" i="11"/>
  <c r="BI54" i="11"/>
  <c r="BI55" i="11"/>
  <c r="BK193" i="11"/>
  <c r="BK197" i="11" s="1"/>
  <c r="BI48" i="11"/>
  <c r="BI47" i="11"/>
  <c r="BK207" i="11" l="1"/>
  <c r="BK209" i="11" s="1"/>
  <c r="BK211" i="11" s="1"/>
  <c r="BK203" i="11"/>
  <c r="BK21" i="11"/>
  <c r="BK25" i="11" s="1"/>
  <c r="BK29" i="11" s="1"/>
  <c r="BK33" i="11" s="1"/>
  <c r="BK26" i="11"/>
  <c r="BJ26" i="11"/>
  <c r="BJ29" i="11"/>
  <c r="BK194" i="11"/>
  <c r="BJ56" i="11"/>
  <c r="BJ52" i="11"/>
  <c r="BJ53" i="11"/>
  <c r="BI44" i="11"/>
  <c r="BI51" i="11" s="1"/>
  <c r="BI49" i="11"/>
  <c r="BI50" i="11"/>
  <c r="BJ33" i="11" l="1"/>
  <c r="BK30" i="11"/>
  <c r="BJ30" i="11"/>
  <c r="BJ40" i="11"/>
  <c r="BJ192" i="11" s="1"/>
  <c r="BK34" i="11" l="1"/>
  <c r="BJ34" i="11"/>
  <c r="BJ41" i="11"/>
  <c r="BJ42" i="11" l="1"/>
  <c r="BJ54" i="11"/>
  <c r="BJ55" i="11"/>
  <c r="BJ47" i="11"/>
  <c r="BJ48" i="11"/>
  <c r="BK52" i="11" l="1"/>
  <c r="BK53" i="11"/>
  <c r="BK56" i="11"/>
  <c r="BJ49" i="11"/>
  <c r="BJ44" i="11"/>
  <c r="BJ51" i="11" s="1"/>
  <c r="BJ50" i="11"/>
  <c r="BK40" i="11" l="1"/>
  <c r="BK192" i="11" s="1"/>
  <c r="BL194" i="11" l="1"/>
  <c r="BL193" i="11" s="1"/>
  <c r="BL197" i="11" s="1"/>
  <c r="BK195" i="11"/>
  <c r="BK41" i="11"/>
  <c r="BL203" i="11" l="1"/>
  <c r="BL207" i="11"/>
  <c r="BL209" i="11" s="1"/>
  <c r="BL211" i="11" s="1"/>
  <c r="BK42" i="11"/>
  <c r="BK54" i="11"/>
  <c r="BK55" i="11"/>
  <c r="BK48" i="11"/>
  <c r="BK47" i="11"/>
  <c r="BL21" i="11" l="1"/>
  <c r="BM22" i="11"/>
  <c r="BL22" i="11"/>
  <c r="BL25" i="11"/>
  <c r="BM193" i="11"/>
  <c r="BM197" i="11" s="1"/>
  <c r="BK49" i="11"/>
  <c r="BK44" i="11"/>
  <c r="BK51" i="11" s="1"/>
  <c r="BK50" i="11"/>
  <c r="BL56" i="11"/>
  <c r="BL52" i="11"/>
  <c r="BL53" i="11"/>
  <c r="BM207" i="11" l="1"/>
  <c r="BM209" i="11" s="1"/>
  <c r="BM211" i="11" s="1"/>
  <c r="BM203" i="11"/>
  <c r="BM21" i="11"/>
  <c r="BM25" i="11" s="1"/>
  <c r="BM29" i="11" s="1"/>
  <c r="BM33" i="11" s="1"/>
  <c r="BM26" i="11"/>
  <c r="BL26" i="11"/>
  <c r="BL29" i="11"/>
  <c r="BM53" i="11"/>
  <c r="BM194" i="11"/>
  <c r="BL33" i="11" l="1"/>
  <c r="BM30" i="11"/>
  <c r="BL30" i="11"/>
  <c r="BM56" i="11"/>
  <c r="BM52" i="11"/>
  <c r="BM34" i="11" l="1"/>
  <c r="BL34" i="11"/>
  <c r="BL40" i="11"/>
  <c r="BL192" i="11" s="1"/>
  <c r="BM40" i="11"/>
  <c r="BM192" i="11" s="1"/>
  <c r="BN194" i="11" l="1"/>
  <c r="BN193" i="11" s="1"/>
  <c r="BN197" i="11" s="1"/>
  <c r="BM195" i="11"/>
  <c r="BM41" i="11"/>
  <c r="BL41" i="11"/>
  <c r="BN203" i="11" l="1"/>
  <c r="BN207" i="11"/>
  <c r="BN209" i="11" s="1"/>
  <c r="BN211" i="11" s="1"/>
  <c r="BN21" i="11"/>
  <c r="BN22" i="11" s="1"/>
  <c r="BM42" i="11"/>
  <c r="BM54" i="11"/>
  <c r="BL42" i="11"/>
  <c r="BL54" i="11"/>
  <c r="BL55" i="11"/>
  <c r="BM55" i="11"/>
  <c r="BO193" i="11"/>
  <c r="BO21" i="11" s="1"/>
  <c r="BO22" i="11" s="1"/>
  <c r="BL47" i="11"/>
  <c r="BL48" i="11"/>
  <c r="BM47" i="11"/>
  <c r="BM48" i="11"/>
  <c r="BN25" i="11" l="1"/>
  <c r="BN26" i="11" s="1"/>
  <c r="BO194" i="11"/>
  <c r="BN56" i="11"/>
  <c r="BN52" i="11"/>
  <c r="BN53" i="11"/>
  <c r="BM50" i="11"/>
  <c r="BM49" i="11"/>
  <c r="BM44" i="11"/>
  <c r="BM51" i="11" s="1"/>
  <c r="BL49" i="11"/>
  <c r="BL44" i="11"/>
  <c r="BL51" i="11" s="1"/>
  <c r="BL50" i="11"/>
  <c r="BN29" i="11" l="1"/>
  <c r="BN33" i="11" s="1"/>
  <c r="BN34" i="11" s="1"/>
  <c r="BN30" i="11" l="1"/>
  <c r="BN40" i="11"/>
  <c r="BN192" i="11" s="1"/>
  <c r="BN41" i="11" l="1"/>
  <c r="BN42" i="11" s="1"/>
  <c r="BN47" i="11" l="1"/>
  <c r="BN48" i="11"/>
  <c r="BN55" i="11"/>
  <c r="BN54" i="11"/>
  <c r="BN50" i="11"/>
  <c r="BN49" i="11"/>
  <c r="BN44" i="11"/>
  <c r="BN51" i="11" s="1"/>
  <c r="AD14" i="10" l="1"/>
  <c r="AE14" i="10"/>
  <c r="AF15" i="1"/>
  <c r="AB11" i="10"/>
  <c r="AC14" i="10"/>
  <c r="AK15" i="1"/>
  <c r="AM15" i="1"/>
  <c r="AH11" i="10"/>
  <c r="AD16" i="10" l="1"/>
  <c r="AE16" i="10"/>
  <c r="AC16" i="10"/>
  <c r="AL15" i="1"/>
  <c r="AG11" i="10"/>
  <c r="AJ15" i="1"/>
  <c r="AF11" i="10"/>
  <c r="AK16" i="1"/>
  <c r="AK79" i="3"/>
  <c r="AF16" i="1"/>
  <c r="AB12" i="10"/>
  <c r="AF79" i="3"/>
  <c r="AF81" i="3" s="1"/>
  <c r="AM79" i="3"/>
  <c r="AM81" i="3" s="1"/>
  <c r="AM16" i="1"/>
  <c r="AH12" i="10"/>
  <c r="AE15" i="1"/>
  <c r="AA11" i="10"/>
  <c r="AM55" i="2"/>
  <c r="AF55" i="2"/>
  <c r="AF56" i="2" l="1"/>
  <c r="AF59" i="2"/>
  <c r="AM59" i="2"/>
  <c r="AM56" i="2"/>
  <c r="AT56" i="2"/>
  <c r="AM62" i="2"/>
  <c r="AG14" i="10"/>
  <c r="AD20" i="10"/>
  <c r="AB14" i="10"/>
  <c r="AM17" i="1"/>
  <c r="AM20" i="1"/>
  <c r="AC20" i="10"/>
  <c r="AF17" i="1"/>
  <c r="AF20" i="1"/>
  <c r="AE20" i="10"/>
  <c r="AH14" i="10"/>
  <c r="AK17" i="1"/>
  <c r="AK20" i="1"/>
  <c r="AK56" i="1" s="1"/>
  <c r="AK58" i="1" s="1"/>
  <c r="AK61" i="1" s="1"/>
  <c r="AK71" i="1" s="1"/>
  <c r="AK72" i="1" s="1"/>
  <c r="AM89" i="3"/>
  <c r="AM135" i="1" s="1"/>
  <c r="AM88" i="3"/>
  <c r="AM134" i="1" s="1"/>
  <c r="AM90" i="3"/>
  <c r="AM136" i="1" s="1"/>
  <c r="AM92" i="3"/>
  <c r="AM138" i="1" s="1"/>
  <c r="AM91" i="3"/>
  <c r="AM137" i="1" s="1"/>
  <c r="AF89" i="3"/>
  <c r="AF135" i="1" s="1"/>
  <c r="AF88" i="3"/>
  <c r="AF134" i="1" s="1"/>
  <c r="AF90" i="3"/>
  <c r="AF136" i="1" s="1"/>
  <c r="AF91" i="3"/>
  <c r="AF137" i="1" s="1"/>
  <c r="AF92" i="3"/>
  <c r="AF138" i="1" s="1"/>
  <c r="AJ79" i="3"/>
  <c r="AJ16" i="1"/>
  <c r="AF12" i="10"/>
  <c r="AL79" i="3"/>
  <c r="AL16" i="1"/>
  <c r="AG12" i="10"/>
  <c r="AH16" i="10"/>
  <c r="AE16" i="1"/>
  <c r="AA12" i="10"/>
  <c r="AK81" i="3"/>
  <c r="AF62" i="2"/>
  <c r="AM68" i="2" l="1"/>
  <c r="AH20" i="10"/>
  <c r="AF14" i="10"/>
  <c r="AD22" i="10"/>
  <c r="AK88" i="3"/>
  <c r="AK134" i="1" s="1"/>
  <c r="AK91" i="3"/>
  <c r="AK137" i="1" s="1"/>
  <c r="AK89" i="3"/>
  <c r="AK135" i="1" s="1"/>
  <c r="AK90" i="3"/>
  <c r="AK136" i="1" s="1"/>
  <c r="AK92" i="3"/>
  <c r="AK138" i="1" s="1"/>
  <c r="AF68" i="2"/>
  <c r="AB16" i="10"/>
  <c r="AF22" i="1"/>
  <c r="AF25" i="1"/>
  <c r="AF21" i="1"/>
  <c r="AF56" i="1"/>
  <c r="AL17" i="1"/>
  <c r="AL20" i="1"/>
  <c r="AL56" i="1" s="1"/>
  <c r="AL58" i="1" s="1"/>
  <c r="AL61" i="1" s="1"/>
  <c r="AL71" i="1" s="1"/>
  <c r="AL72" i="1" s="1"/>
  <c r="AJ17" i="1"/>
  <c r="AJ20" i="1"/>
  <c r="AJ56" i="1" s="1"/>
  <c r="AJ58" i="1" s="1"/>
  <c r="AJ61" i="1" s="1"/>
  <c r="AJ71" i="1" s="1"/>
  <c r="AJ72" i="1" s="1"/>
  <c r="AK21" i="1"/>
  <c r="AK22" i="1"/>
  <c r="AK25" i="1"/>
  <c r="AR21" i="1"/>
  <c r="AR81" i="3"/>
  <c r="AN81" i="3"/>
  <c r="AL81" i="3"/>
  <c r="AP81" i="3"/>
  <c r="AO81" i="3"/>
  <c r="AQ81" i="3"/>
  <c r="AJ81" i="3"/>
  <c r="AC22" i="10"/>
  <c r="AD26" i="10"/>
  <c r="AE22" i="10"/>
  <c r="AG16" i="10"/>
  <c r="AG81" i="3"/>
  <c r="AI81" i="3"/>
  <c r="AH81" i="3"/>
  <c r="AM22" i="1"/>
  <c r="AM56" i="1"/>
  <c r="AT21" i="1"/>
  <c r="AM21" i="1"/>
  <c r="AM25" i="1"/>
  <c r="AM77" i="2"/>
  <c r="AA14" i="10"/>
  <c r="AE17" i="1"/>
  <c r="AE20" i="1"/>
  <c r="AM79" i="2" l="1"/>
  <c r="AT78" i="2"/>
  <c r="AF69" i="2"/>
  <c r="AF70" i="2"/>
  <c r="AM70" i="2"/>
  <c r="AM69" i="2"/>
  <c r="AT69" i="2"/>
  <c r="AB20" i="10"/>
  <c r="AG22" i="10"/>
  <c r="AH22" i="10"/>
  <c r="AG20" i="10"/>
  <c r="AF77" i="2"/>
  <c r="AM85" i="2"/>
  <c r="AM86" i="2" s="1"/>
  <c r="AI133" i="1"/>
  <c r="AN89" i="3"/>
  <c r="AN135" i="1" s="1"/>
  <c r="AN88" i="3"/>
  <c r="AN134" i="1" s="1"/>
  <c r="AN90" i="3"/>
  <c r="AN136" i="1" s="1"/>
  <c r="AN91" i="3"/>
  <c r="AN137" i="1" s="1"/>
  <c r="AN92" i="3"/>
  <c r="AN138" i="1" s="1"/>
  <c r="AI89" i="3"/>
  <c r="AI135" i="1" s="1"/>
  <c r="AI88" i="3"/>
  <c r="AI134" i="1" s="1"/>
  <c r="AI90" i="3"/>
  <c r="AI136" i="1" s="1"/>
  <c r="AI92" i="3"/>
  <c r="AI138" i="1" s="1"/>
  <c r="AI91" i="3"/>
  <c r="AI137" i="1" s="1"/>
  <c r="AR92" i="3"/>
  <c r="AR138" i="1" s="1"/>
  <c r="AR89" i="3"/>
  <c r="AR135" i="1" s="1"/>
  <c r="AR91" i="3"/>
  <c r="AR137" i="1" s="1"/>
  <c r="AR88" i="3"/>
  <c r="AR134" i="1" s="1"/>
  <c r="AR90" i="3"/>
  <c r="AR136" i="1" s="1"/>
  <c r="AF26" i="1"/>
  <c r="AF27" i="1"/>
  <c r="AF29" i="1"/>
  <c r="AF132" i="1"/>
  <c r="AF58" i="1"/>
  <c r="AF61" i="1" s="1"/>
  <c r="AF71" i="1" s="1"/>
  <c r="AF72" i="1" s="1"/>
  <c r="AE21" i="1"/>
  <c r="AE56" i="1"/>
  <c r="AE22" i="1"/>
  <c r="AE25" i="1"/>
  <c r="AK26" i="1"/>
  <c r="AK27" i="1"/>
  <c r="AR26" i="1"/>
  <c r="AK29" i="1"/>
  <c r="AE26" i="10"/>
  <c r="AO89" i="3"/>
  <c r="AO135" i="1" s="1"/>
  <c r="AO88" i="3"/>
  <c r="AO134" i="1" s="1"/>
  <c r="AO90" i="3"/>
  <c r="AO136" i="1" s="1"/>
  <c r="AO91" i="3"/>
  <c r="AO137" i="1" s="1"/>
  <c r="AO92" i="3"/>
  <c r="AO138" i="1" s="1"/>
  <c r="AH42" i="1"/>
  <c r="AD28" i="10"/>
  <c r="AP89" i="3"/>
  <c r="AP135" i="1" s="1"/>
  <c r="AP88" i="3"/>
  <c r="AP134" i="1" s="1"/>
  <c r="AP90" i="3"/>
  <c r="AP136" i="1" s="1"/>
  <c r="AP91" i="3"/>
  <c r="AP137" i="1" s="1"/>
  <c r="AP92" i="3"/>
  <c r="AP138" i="1" s="1"/>
  <c r="AA16" i="10"/>
  <c r="AK132" i="1"/>
  <c r="AM153" i="11"/>
  <c r="AH26" i="10"/>
  <c r="AK153" i="11"/>
  <c r="AF153" i="11"/>
  <c r="AQ89" i="3"/>
  <c r="AQ135" i="1" s="1"/>
  <c r="AQ88" i="3"/>
  <c r="AQ134" i="1" s="1"/>
  <c r="AQ90" i="3"/>
  <c r="AQ136" i="1" s="1"/>
  <c r="AQ91" i="3"/>
  <c r="AQ137" i="1" s="1"/>
  <c r="AQ92" i="3"/>
  <c r="AQ138" i="1" s="1"/>
  <c r="AM132" i="1"/>
  <c r="AM58" i="1"/>
  <c r="AM61" i="1" s="1"/>
  <c r="AM71" i="1" s="1"/>
  <c r="AM72" i="1" s="1"/>
  <c r="AL89" i="3"/>
  <c r="AL135" i="1" s="1"/>
  <c r="AL88" i="3"/>
  <c r="AL134" i="1" s="1"/>
  <c r="AL90" i="3"/>
  <c r="AL136" i="1" s="1"/>
  <c r="AL91" i="3"/>
  <c r="AL137" i="1" s="1"/>
  <c r="AL92" i="3"/>
  <c r="AL138" i="1" s="1"/>
  <c r="AJ89" i="3"/>
  <c r="AJ135" i="1" s="1"/>
  <c r="AJ88" i="3"/>
  <c r="AJ134" i="1" s="1"/>
  <c r="AJ90" i="3"/>
  <c r="AJ136" i="1" s="1"/>
  <c r="AJ91" i="3"/>
  <c r="AJ137" i="1" s="1"/>
  <c r="AJ92" i="3"/>
  <c r="AJ138" i="1" s="1"/>
  <c r="AJ21" i="1"/>
  <c r="AQ21" i="1"/>
  <c r="AJ22" i="1"/>
  <c r="AJ25" i="1"/>
  <c r="AL25" i="1"/>
  <c r="AS21" i="1"/>
  <c r="AL22" i="1"/>
  <c r="AL21" i="1"/>
  <c r="AH89" i="3"/>
  <c r="AH135" i="1" s="1"/>
  <c r="AH88" i="3"/>
  <c r="AH134" i="1" s="1"/>
  <c r="AH90" i="3"/>
  <c r="AH136" i="1" s="1"/>
  <c r="AH91" i="3"/>
  <c r="AH137" i="1" s="1"/>
  <c r="AH92" i="3"/>
  <c r="AH138" i="1" s="1"/>
  <c r="AG89" i="3"/>
  <c r="AG135" i="1" s="1"/>
  <c r="AG88" i="3"/>
  <c r="AG134" i="1" s="1"/>
  <c r="AG90" i="3"/>
  <c r="AG136" i="1" s="1"/>
  <c r="AG91" i="3"/>
  <c r="AG137" i="1" s="1"/>
  <c r="AG92" i="3"/>
  <c r="AG138" i="1" s="1"/>
  <c r="AC26" i="10"/>
  <c r="AF16" i="10"/>
  <c r="AT26" i="1"/>
  <c r="AM26" i="1"/>
  <c r="AM27" i="1"/>
  <c r="AM29" i="1"/>
  <c r="AF78" i="2" l="1"/>
  <c r="AF79" i="2"/>
  <c r="AM78" i="2"/>
  <c r="AB22" i="10"/>
  <c r="AA20" i="10"/>
  <c r="AF20" i="10"/>
  <c r="AF85" i="2"/>
  <c r="AF86" i="2" s="1"/>
  <c r="AM90" i="2"/>
  <c r="AT31" i="4"/>
  <c r="AL132" i="1"/>
  <c r="AH43" i="1"/>
  <c r="AO43" i="1"/>
  <c r="AD138" i="1"/>
  <c r="AE138" i="1"/>
  <c r="AE134" i="1"/>
  <c r="AD134" i="1"/>
  <c r="AE137" i="1"/>
  <c r="AD137" i="1"/>
  <c r="AG42" i="1"/>
  <c r="AC28" i="10"/>
  <c r="AJ132" i="1"/>
  <c r="AE132" i="1"/>
  <c r="AE58" i="1"/>
  <c r="AE61" i="1" s="1"/>
  <c r="AE71" i="1" s="1"/>
  <c r="AB26" i="10"/>
  <c r="AM133" i="1"/>
  <c r="AE26" i="1"/>
  <c r="AE27" i="1"/>
  <c r="AE29" i="1"/>
  <c r="AG26" i="10"/>
  <c r="AD135" i="1"/>
  <c r="AE135" i="1"/>
  <c r="AL153" i="11"/>
  <c r="AE153" i="11"/>
  <c r="AL29" i="1"/>
  <c r="AL27" i="1"/>
  <c r="AL26" i="1"/>
  <c r="AS26" i="1"/>
  <c r="AD136" i="1"/>
  <c r="AE136" i="1"/>
  <c r="AG133" i="1"/>
  <c r="AE28" i="10"/>
  <c r="AI42" i="1"/>
  <c r="AF30" i="1"/>
  <c r="AF31" i="1"/>
  <c r="AF33" i="1"/>
  <c r="AK30" i="1"/>
  <c r="AK33" i="1"/>
  <c r="AR30" i="1"/>
  <c r="AK31" i="1"/>
  <c r="AJ27" i="1"/>
  <c r="AJ26" i="1"/>
  <c r="AQ26" i="1"/>
  <c r="AJ29" i="1"/>
  <c r="AJ153" i="11"/>
  <c r="AM33" i="1"/>
  <c r="AM30" i="1"/>
  <c r="AT30" i="1"/>
  <c r="AM31" i="1"/>
  <c r="AH46" i="1"/>
  <c r="AJ133" i="1"/>
  <c r="AA22" i="10"/>
  <c r="AH28" i="10" l="1"/>
  <c r="AM94" i="2"/>
  <c r="AT91" i="2"/>
  <c r="AM42" i="1"/>
  <c r="AX30" i="4"/>
  <c r="AT85" i="4"/>
  <c r="AV30" i="4"/>
  <c r="AF90" i="2"/>
  <c r="AM46" i="1"/>
  <c r="AK42" i="1"/>
  <c r="AR43" i="1" s="1"/>
  <c r="AF22" i="10"/>
  <c r="AT30" i="4"/>
  <c r="AT87" i="4"/>
  <c r="AT34" i="1"/>
  <c r="AM40" i="1"/>
  <c r="AM36" i="1"/>
  <c r="AM34" i="1"/>
  <c r="AF26" i="10"/>
  <c r="AF49" i="11"/>
  <c r="AF56" i="11"/>
  <c r="AE30" i="1"/>
  <c r="AE33" i="1"/>
  <c r="AE31" i="1"/>
  <c r="AF40" i="1"/>
  <c r="AF34" i="1"/>
  <c r="AF36" i="1"/>
  <c r="AQ30" i="1"/>
  <c r="AJ33" i="1"/>
  <c r="AJ30" i="1"/>
  <c r="AJ31" i="1"/>
  <c r="AI43" i="1"/>
  <c r="AP43" i="1"/>
  <c r="AF133" i="1"/>
  <c r="AK34" i="1"/>
  <c r="AR34" i="1"/>
  <c r="AK40" i="1"/>
  <c r="AK36" i="1"/>
  <c r="AA26" i="10"/>
  <c r="AL33" i="1"/>
  <c r="AS30" i="1"/>
  <c r="AL31" i="1"/>
  <c r="AL30" i="1"/>
  <c r="AG46" i="1"/>
  <c r="AF42" i="1"/>
  <c r="AF43" i="1" s="1"/>
  <c r="AB28" i="10"/>
  <c r="AN43" i="1"/>
  <c r="AG43" i="1"/>
  <c r="AK56" i="11"/>
  <c r="AK49" i="11"/>
  <c r="AT43" i="1"/>
  <c r="AM49" i="11"/>
  <c r="AM56" i="11"/>
  <c r="AG28" i="10"/>
  <c r="AL42" i="1"/>
  <c r="AI46" i="1"/>
  <c r="AL133" i="1"/>
  <c r="AO47" i="1"/>
  <c r="AH50" i="1"/>
  <c r="AH47" i="1"/>
  <c r="AT95" i="2" l="1"/>
  <c r="AF94" i="2"/>
  <c r="AF95" i="2" s="1"/>
  <c r="AF91" i="2"/>
  <c r="AM91" i="2"/>
  <c r="AK43" i="1"/>
  <c r="AX87" i="4"/>
  <c r="AV87" i="4"/>
  <c r="AF46" i="1"/>
  <c r="AF47" i="1" s="1"/>
  <c r="AK46" i="1"/>
  <c r="AK50" i="1" s="1"/>
  <c r="AL46" i="1"/>
  <c r="AL50" i="1" s="1"/>
  <c r="AM50" i="11"/>
  <c r="AM51" i="11"/>
  <c r="AK133" i="1"/>
  <c r="AM43" i="1"/>
  <c r="AS43" i="1"/>
  <c r="AS34" i="1"/>
  <c r="AL40" i="1"/>
  <c r="AL36" i="1"/>
  <c r="AL34" i="1"/>
  <c r="AE42" i="1"/>
  <c r="AE43" i="1" s="1"/>
  <c r="AA28" i="10"/>
  <c r="AG50" i="1"/>
  <c r="AN47" i="1"/>
  <c r="AG47" i="1"/>
  <c r="AJ34" i="1"/>
  <c r="AQ34" i="1"/>
  <c r="AJ40" i="1"/>
  <c r="AJ36" i="1"/>
  <c r="AE133" i="1"/>
  <c r="AT47" i="1"/>
  <c r="AM50" i="1"/>
  <c r="AM47" i="1"/>
  <c r="AL49" i="11"/>
  <c r="AL56" i="11"/>
  <c r="AF51" i="11"/>
  <c r="AF50" i="11"/>
  <c r="AK52" i="11"/>
  <c r="AK47" i="11"/>
  <c r="AE34" i="1"/>
  <c r="AE36" i="1"/>
  <c r="AE40" i="1"/>
  <c r="AE49" i="11"/>
  <c r="AE56" i="11"/>
  <c r="AM47" i="11"/>
  <c r="AM52" i="11"/>
  <c r="AM48" i="11"/>
  <c r="AF52" i="11"/>
  <c r="AF47" i="11"/>
  <c r="AF48" i="11"/>
  <c r="AJ56" i="11"/>
  <c r="AJ49" i="11"/>
  <c r="AJ42" i="1"/>
  <c r="AF28" i="10"/>
  <c r="AP47" i="1"/>
  <c r="AI47" i="1"/>
  <c r="AI50" i="1"/>
  <c r="AM95" i="2" l="1"/>
  <c r="AK47" i="1"/>
  <c r="AR47" i="1"/>
  <c r="AS47" i="1"/>
  <c r="AF50" i="1"/>
  <c r="AL43" i="1"/>
  <c r="AE50" i="11"/>
  <c r="AE51" i="11"/>
  <c r="AK48" i="11"/>
  <c r="AJ48" i="11"/>
  <c r="AJ47" i="11"/>
  <c r="AJ52" i="11"/>
  <c r="AQ51" i="11"/>
  <c r="AQ50" i="11"/>
  <c r="AP48" i="11"/>
  <c r="AL47" i="11"/>
  <c r="AN48" i="11"/>
  <c r="AR48" i="11"/>
  <c r="AL52" i="11"/>
  <c r="AL48" i="11"/>
  <c r="AQ48" i="11"/>
  <c r="AO48" i="11"/>
  <c r="AF53" i="11"/>
  <c r="AL50" i="11"/>
  <c r="AL51" i="11"/>
  <c r="AE48" i="11"/>
  <c r="AI48" i="11"/>
  <c r="AE47" i="11"/>
  <c r="AH48" i="11"/>
  <c r="AG48" i="11"/>
  <c r="AE52" i="11"/>
  <c r="AI50" i="11"/>
  <c r="AI51" i="11"/>
  <c r="AJ46" i="1"/>
  <c r="AG50" i="11"/>
  <c r="AG51" i="11"/>
  <c r="AN50" i="11"/>
  <c r="AN51" i="11"/>
  <c r="AK54" i="11"/>
  <c r="AK53" i="11"/>
  <c r="AQ43" i="1"/>
  <c r="AJ43" i="1"/>
  <c r="AJ51" i="11"/>
  <c r="AJ50" i="11"/>
  <c r="AK50" i="11"/>
  <c r="AK51" i="11"/>
  <c r="AP50" i="11"/>
  <c r="AP51" i="11"/>
  <c r="AH51" i="11"/>
  <c r="AH50" i="11"/>
  <c r="AR51" i="11"/>
  <c r="AR50" i="11"/>
  <c r="AO50" i="11"/>
  <c r="AO51" i="11"/>
  <c r="AE46" i="1"/>
  <c r="AM53" i="11"/>
  <c r="AT76" i="4" l="1"/>
  <c r="AT80" i="4" s="1"/>
  <c r="AT82" i="4" s="1"/>
  <c r="AU76" i="4"/>
  <c r="AU80" i="4" s="1"/>
  <c r="AL53" i="11"/>
  <c r="AE50" i="1"/>
  <c r="AE47" i="1"/>
  <c r="AL47" i="1"/>
  <c r="AJ50" i="1"/>
  <c r="AQ47" i="1"/>
  <c r="AJ47" i="1"/>
  <c r="AK55" i="11"/>
  <c r="AE53" i="11"/>
  <c r="AF54" i="11"/>
  <c r="AJ53" i="11"/>
  <c r="AM54" i="11"/>
  <c r="AU82" i="4" l="1"/>
  <c r="AV76" i="4"/>
  <c r="AV80" i="4" s="1"/>
  <c r="AV82" i="4" s="1"/>
  <c r="BA76" i="4"/>
  <c r="BA80" i="4" s="1"/>
  <c r="BH76" i="4" s="1"/>
  <c r="BH80" i="4" s="1"/>
  <c r="AY76" i="4"/>
  <c r="AY80" i="4" s="1"/>
  <c r="BB76" i="4"/>
  <c r="BB80" i="4" s="1"/>
  <c r="AW76" i="4"/>
  <c r="AW80" i="4" s="1"/>
  <c r="AJ54" i="11"/>
  <c r="AF55" i="11"/>
  <c r="AE54" i="11"/>
  <c r="AM55" i="11"/>
  <c r="AL54" i="11"/>
  <c r="AY82" i="4" l="1"/>
  <c r="AZ76" i="4"/>
  <c r="AZ80" i="4" s="1"/>
  <c r="AZ82" i="4" s="1"/>
  <c r="BI76" i="4"/>
  <c r="BO76" i="4"/>
  <c r="BO80" i="4" s="1"/>
  <c r="BA82" i="4"/>
  <c r="BI80" i="4"/>
  <c r="BM76" i="4"/>
  <c r="BM80" i="4" s="1"/>
  <c r="BK76" i="4"/>
  <c r="BK80" i="4" s="1"/>
  <c r="BB82" i="4"/>
  <c r="BC76" i="4"/>
  <c r="BC80" i="4" s="1"/>
  <c r="BC82" i="4" s="1"/>
  <c r="AW82" i="4"/>
  <c r="AX76" i="4"/>
  <c r="AX80" i="4" s="1"/>
  <c r="AX82" i="4" s="1"/>
  <c r="BF76" i="4"/>
  <c r="BF80" i="4" s="1"/>
  <c r="BD76" i="4"/>
  <c r="BD80" i="4" s="1"/>
  <c r="BH82" i="4"/>
  <c r="AE55" i="11"/>
  <c r="AL55" i="11"/>
  <c r="AJ55" i="11"/>
  <c r="BF82" i="4" l="1"/>
  <c r="BG76" i="4"/>
  <c r="BG80" i="4" s="1"/>
  <c r="BG82" i="4" s="1"/>
  <c r="BT76" i="4"/>
  <c r="BT80" i="4" s="1"/>
  <c r="BR76" i="4"/>
  <c r="BR80" i="4" s="1"/>
  <c r="BP76" i="4"/>
  <c r="BP80" i="4" s="1"/>
  <c r="BO82" i="4"/>
  <c r="BM82" i="4"/>
  <c r="BN76" i="4"/>
  <c r="BN80" i="4" s="1"/>
  <c r="BN82" i="4" s="1"/>
  <c r="BI82" i="4"/>
  <c r="BJ76" i="4"/>
  <c r="BJ80" i="4" s="1"/>
  <c r="BJ82" i="4" s="1"/>
  <c r="BL76" i="4"/>
  <c r="BL80" i="4" s="1"/>
  <c r="BL82" i="4" s="1"/>
  <c r="BK82" i="4"/>
  <c r="BE76" i="4"/>
  <c r="BE80" i="4" s="1"/>
  <c r="BE82" i="4" s="1"/>
  <c r="BD82" i="4"/>
  <c r="BP82" i="4" l="1"/>
  <c r="BQ76" i="4"/>
  <c r="BQ80" i="4" s="1"/>
  <c r="BQ82" i="4" s="1"/>
  <c r="BS76" i="4"/>
  <c r="BS80" i="4" s="1"/>
  <c r="BS82" i="4" s="1"/>
  <c r="BR82" i="4"/>
  <c r="BU76" i="4"/>
  <c r="BU80" i="4" s="1"/>
  <c r="BU82" i="4" s="1"/>
  <c r="BT82" i="4"/>
  <c r="BO67" i="11" l="1"/>
  <c r="BO68" i="11" s="1"/>
  <c r="BV68" i="11" l="1"/>
  <c r="BV137" i="11" s="1"/>
  <c r="BO137" i="11"/>
  <c r="BO76" i="11"/>
  <c r="BO138" i="11" s="1"/>
  <c r="BO188" i="11" l="1"/>
  <c r="BV188" i="11"/>
  <c r="BO145" i="11"/>
  <c r="BO177" i="11"/>
  <c r="BO181" i="11" s="1"/>
  <c r="BV145" i="11"/>
  <c r="BV177" i="11"/>
  <c r="BV181" i="11" s="1"/>
  <c r="BV76" i="11"/>
  <c r="BV138" i="11" s="1"/>
  <c r="BO150" i="11"/>
  <c r="BO141" i="11"/>
  <c r="BO143" i="11"/>
  <c r="BV143" i="11"/>
  <c r="BV141" i="11"/>
  <c r="BV150" i="11" l="1"/>
  <c r="BO183" i="11"/>
  <c r="BO17" i="11" s="1"/>
  <c r="BO18" i="11" s="1"/>
  <c r="BP183" i="11"/>
  <c r="BP17" i="11" s="1"/>
  <c r="BO182" i="11"/>
  <c r="BR183" i="11"/>
  <c r="BR17" i="11" s="1"/>
  <c r="BR19" i="11" s="1"/>
  <c r="BT183" i="11"/>
  <c r="BT17" i="11" s="1"/>
  <c r="BT19" i="11" s="1"/>
  <c r="BV182" i="11"/>
  <c r="BV183" i="11"/>
  <c r="BV17" i="11" s="1"/>
  <c r="BV18" i="11" s="1"/>
  <c r="BV148" i="11"/>
  <c r="BV152" i="11"/>
  <c r="BO148" i="11"/>
  <c r="BO197" i="11" s="1"/>
  <c r="BO152" i="11"/>
  <c r="BO203" i="11" l="1"/>
  <c r="BO207" i="11"/>
  <c r="BO209" i="11" s="1"/>
  <c r="BO211" i="11" s="1"/>
  <c r="BP19" i="11"/>
  <c r="BT18" i="11"/>
  <c r="BU18" i="11"/>
  <c r="BS18" i="11"/>
  <c r="BP18" i="11"/>
  <c r="BR18" i="11"/>
  <c r="BQ18" i="11"/>
  <c r="BV151" i="11"/>
  <c r="BV155" i="11"/>
  <c r="BO151" i="11"/>
  <c r="BO155" i="11"/>
  <c r="BS20" i="11" l="1"/>
  <c r="BT20" i="11"/>
  <c r="BU20" i="11"/>
  <c r="BP20" i="11"/>
  <c r="BQ20" i="11"/>
  <c r="BR20" i="11"/>
  <c r="BO154" i="11"/>
  <c r="BO11" i="11"/>
  <c r="BO56" i="11" s="1"/>
  <c r="BV154" i="11"/>
  <c r="BV11" i="11"/>
  <c r="BV15" i="11" l="1"/>
  <c r="BV12" i="11"/>
  <c r="BO12" i="11"/>
  <c r="BO15" i="11"/>
  <c r="BO19" i="11" l="1"/>
  <c r="BO16" i="11"/>
  <c r="BO52" i="11"/>
  <c r="BV19" i="11"/>
  <c r="BV16" i="11"/>
  <c r="BO53" i="11"/>
  <c r="BV20" i="11" l="1"/>
  <c r="BO25" i="11"/>
  <c r="BO20" i="11"/>
  <c r="BO29" i="11" l="1"/>
  <c r="BO26" i="11"/>
  <c r="BO33" i="11" l="1"/>
  <c r="BO30" i="11"/>
  <c r="BO34" i="11" l="1"/>
  <c r="BO40" i="11"/>
  <c r="BO192" i="11" s="1"/>
  <c r="BP194" i="11" l="1"/>
  <c r="BP193" i="11" s="1"/>
  <c r="BP197" i="11" s="1"/>
  <c r="BO195" i="11"/>
  <c r="BO41" i="11"/>
  <c r="BP203" i="11" l="1"/>
  <c r="BP207" i="11"/>
  <c r="BP209" i="11" s="1"/>
  <c r="BP211" i="11" s="1"/>
  <c r="BO42" i="11"/>
  <c r="BO48" i="11"/>
  <c r="D42" i="13" s="1"/>
  <c r="BO47" i="11"/>
  <c r="BO55" i="11"/>
  <c r="BO54" i="11"/>
  <c r="BP21" i="11" l="1"/>
  <c r="BO44" i="11"/>
  <c r="BO51" i="11" s="1"/>
  <c r="BO50" i="11"/>
  <c r="BO49" i="11"/>
  <c r="BP22" i="11" l="1"/>
  <c r="BP25" i="11"/>
  <c r="BP56" i="11"/>
  <c r="BP53" i="11"/>
  <c r="BP52" i="11"/>
  <c r="BP29" i="11" l="1"/>
  <c r="BP26" i="11"/>
  <c r="BP33" i="11" l="1"/>
  <c r="BP30" i="11"/>
  <c r="BP34" i="11" l="1"/>
  <c r="BP40" i="11"/>
  <c r="BP192" i="11" s="1"/>
  <c r="BQ194" i="11" s="1"/>
  <c r="BQ193" i="11" s="1"/>
  <c r="BQ197" i="11" s="1"/>
  <c r="BQ203" i="11" l="1"/>
  <c r="BQ207" i="11"/>
  <c r="BQ209" i="11" s="1"/>
  <c r="BQ211" i="11" s="1"/>
  <c r="BP41" i="11"/>
  <c r="BP42" i="11" l="1"/>
  <c r="BP47" i="11"/>
  <c r="BP48" i="11"/>
  <c r="BP54" i="11"/>
  <c r="BP55" i="11"/>
  <c r="BQ21" i="11"/>
  <c r="BR193" i="11"/>
  <c r="BR197" i="11" s="1"/>
  <c r="BR207" i="11" l="1"/>
  <c r="BR209" i="11" s="1"/>
  <c r="BR211" i="11" s="1"/>
  <c r="BR203" i="11"/>
  <c r="BR21" i="11"/>
  <c r="BR194" i="11"/>
  <c r="BR22" i="11"/>
  <c r="BQ22" i="11"/>
  <c r="BQ25" i="11"/>
  <c r="BQ56" i="11"/>
  <c r="BQ52" i="11"/>
  <c r="BQ53" i="11"/>
  <c r="BP50" i="11"/>
  <c r="BP49" i="11"/>
  <c r="BP44" i="11"/>
  <c r="BP51" i="11" s="1"/>
  <c r="BQ29" i="11" l="1"/>
  <c r="BQ26" i="11"/>
  <c r="BR26" i="11"/>
  <c r="BR25" i="11"/>
  <c r="BR29" i="11" s="1"/>
  <c r="BR53" i="11"/>
  <c r="BR56" i="11"/>
  <c r="BR52" i="11"/>
  <c r="BR33" i="11" l="1"/>
  <c r="BQ33" i="11"/>
  <c r="BR30" i="11"/>
  <c r="BQ30" i="11"/>
  <c r="BR34" i="11" l="1"/>
  <c r="BQ34" i="11"/>
  <c r="BQ40" i="11"/>
  <c r="BQ192" i="11" s="1"/>
  <c r="BQ41" i="11" l="1"/>
  <c r="BR40" i="11"/>
  <c r="BR192" i="11" s="1"/>
  <c r="BS194" i="11" l="1"/>
  <c r="BS193" i="11" s="1"/>
  <c r="BS197" i="11" s="1"/>
  <c r="BR195" i="11"/>
  <c r="BR41" i="11"/>
  <c r="BQ47" i="11"/>
  <c r="BQ48" i="11"/>
  <c r="BQ42" i="11"/>
  <c r="BQ54" i="11"/>
  <c r="BQ55" i="11"/>
  <c r="BS203" i="11" l="1"/>
  <c r="BS207" i="11"/>
  <c r="BS209" i="11" s="1"/>
  <c r="BS211" i="11" s="1"/>
  <c r="BQ50" i="11"/>
  <c r="BQ49" i="11"/>
  <c r="BQ44" i="11"/>
  <c r="BQ51" i="11" s="1"/>
  <c r="BR48" i="11"/>
  <c r="BR47" i="11"/>
  <c r="BR42" i="11"/>
  <c r="BR54" i="11"/>
  <c r="BR55" i="11"/>
  <c r="BR49" i="11" l="1"/>
  <c r="BR44" i="11"/>
  <c r="BR51" i="11" s="1"/>
  <c r="BR50" i="11"/>
  <c r="BS21" i="11"/>
  <c r="BT193" i="11"/>
  <c r="BT197" i="11" s="1"/>
  <c r="BT207" i="11" l="1"/>
  <c r="BT209" i="11" s="1"/>
  <c r="BT211" i="11" s="1"/>
  <c r="BT203" i="11"/>
  <c r="BS22" i="11"/>
  <c r="BT22" i="11"/>
  <c r="BS25" i="11"/>
  <c r="BS56" i="11"/>
  <c r="BS53" i="11"/>
  <c r="BS52" i="11"/>
  <c r="BT21" i="11"/>
  <c r="BT194" i="11"/>
  <c r="BT26" i="11" l="1"/>
  <c r="BS26" i="11"/>
  <c r="BS29" i="11"/>
  <c r="BT25" i="11"/>
  <c r="BT29" i="11" s="1"/>
  <c r="BT52" i="11"/>
  <c r="BT53" i="11"/>
  <c r="BT56" i="11"/>
  <c r="BT33" i="11" l="1"/>
  <c r="BS33" i="11"/>
  <c r="BT30" i="11"/>
  <c r="BS30" i="11"/>
  <c r="BT34" i="11" l="1"/>
  <c r="BS34" i="11"/>
  <c r="BS40" i="11"/>
  <c r="BS192" i="11" s="1"/>
  <c r="BT40" i="11"/>
  <c r="BT192" i="11" s="1"/>
  <c r="BU194" i="11" l="1"/>
  <c r="BU193" i="11" s="1"/>
  <c r="BU197" i="11" s="1"/>
  <c r="BT195" i="11"/>
  <c r="BS41" i="11"/>
  <c r="BT41" i="11"/>
  <c r="BU203" i="11" l="1"/>
  <c r="BU207" i="11"/>
  <c r="BU209" i="11" s="1"/>
  <c r="BU211" i="11" s="1"/>
  <c r="BT48" i="11"/>
  <c r="BT47" i="11"/>
  <c r="BT42" i="11"/>
  <c r="BT54" i="11"/>
  <c r="BT55" i="11"/>
  <c r="BS42" i="11"/>
  <c r="BS47" i="11"/>
  <c r="BS48" i="11"/>
  <c r="BS54" i="11"/>
  <c r="BS55" i="11"/>
  <c r="BS44" i="11" l="1"/>
  <c r="BS51" i="11" s="1"/>
  <c r="BS49" i="11"/>
  <c r="BS50" i="11"/>
  <c r="BU21" i="11"/>
  <c r="BV193" i="11"/>
  <c r="BV197" i="11" s="1"/>
  <c r="BT49" i="11"/>
  <c r="BT44" i="11"/>
  <c r="BT51" i="11" s="1"/>
  <c r="BT50" i="11"/>
  <c r="BV203" i="11" l="1"/>
  <c r="BV207" i="11"/>
  <c r="BV209" i="11" s="1"/>
  <c r="BV211" i="11" s="1"/>
  <c r="BU22" i="11"/>
  <c r="BU25" i="11"/>
  <c r="BU52" i="11"/>
  <c r="BU53" i="11"/>
  <c r="BU56" i="11"/>
  <c r="BV21" i="11"/>
  <c r="BV194" i="11"/>
  <c r="BU26" i="11" l="1"/>
  <c r="BU29" i="11"/>
  <c r="BV22" i="11"/>
  <c r="BV25" i="11"/>
  <c r="BV56" i="11"/>
  <c r="BV53" i="11"/>
  <c r="BV52" i="11"/>
  <c r="BU30" i="11" l="1"/>
  <c r="BU33" i="11"/>
  <c r="BV26" i="11"/>
  <c r="BV29" i="11"/>
  <c r="BV30" i="11" l="1"/>
  <c r="BV33" i="11"/>
  <c r="BU34" i="11"/>
  <c r="BU40" i="11"/>
  <c r="BU192" i="11" s="1"/>
  <c r="BU41" i="11" l="1"/>
  <c r="BV34" i="11"/>
  <c r="BV40" i="11"/>
  <c r="BV192" i="11" s="1"/>
  <c r="BV195" i="11" s="1"/>
  <c r="BV41" i="11" l="1"/>
  <c r="BU48" i="11"/>
  <c r="BU47" i="11"/>
  <c r="BU42" i="11"/>
  <c r="BU54" i="11"/>
  <c r="BU55" i="11"/>
  <c r="BU44" i="11" l="1"/>
  <c r="BU51" i="11" s="1"/>
  <c r="BU49" i="11"/>
  <c r="BU50" i="11"/>
  <c r="BV48" i="11"/>
  <c r="BV47" i="11"/>
  <c r="BV42" i="11"/>
  <c r="BV54" i="11"/>
  <c r="BV55" i="11"/>
  <c r="BV50" i="11" l="1"/>
  <c r="BV49" i="11"/>
  <c r="BV44" i="11"/>
  <c r="BV51" i="1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Patrick Hughes</author>
  </authors>
  <commentList>
    <comment ref="A6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Patrick Hughes:</t>
        </r>
        <r>
          <rPr>
            <sz val="9"/>
            <color indexed="81"/>
            <rFont val="Tahoma"/>
            <family val="2"/>
          </rPr>
          <t xml:space="preserve">
Associates + net financial investments</t>
        </r>
      </text>
    </comment>
    <comment ref="A67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Patrick Hughes:</t>
        </r>
        <r>
          <rPr>
            <sz val="9"/>
            <color indexed="81"/>
            <rFont val="Tahoma"/>
            <family val="2"/>
          </rPr>
          <t xml:space="preserve">
Includes assumed debt in acquired companies and the FX impact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Malachy English</author>
  </authors>
  <commentList>
    <comment ref="A6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Patrick Hughes:
</t>
        </r>
        <r>
          <rPr>
            <sz val="9"/>
            <color indexed="81"/>
            <rFont val="Tahoma"/>
            <family val="2"/>
          </rPr>
          <t>incl.
gains/losses on disposal of assets, impairments, restructuring expenses, litigation provisions.</t>
        </r>
      </text>
    </comment>
    <comment ref="AT128" authorId="0" shapeId="0" xr:uid="{70C33A3C-F772-4B0F-AC29-E9AD8583EF55}">
      <text>
        <r>
          <rPr>
            <b/>
            <sz val="9"/>
            <color indexed="81"/>
            <rFont val="Tahoma"/>
            <family val="2"/>
          </rPr>
          <t>Malachy English:</t>
        </r>
        <r>
          <rPr>
            <sz val="9"/>
            <color indexed="81"/>
            <rFont val="Tahoma"/>
            <family val="2"/>
          </rPr>
          <t xml:space="preserve">
SHAGY:  Had to estimate this from historical margins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Malachy English</author>
  </authors>
  <commentList>
    <comment ref="A89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Malachy English:</t>
        </r>
        <r>
          <rPr>
            <sz val="9"/>
            <color indexed="81"/>
            <rFont val="Tahoma"/>
            <family val="2"/>
          </rPr>
          <t xml:space="preserve">
Input interest and tax expenses as a minus figure to ensure correct flow to summary sheet FCF calculation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Malachy English</author>
  </authors>
  <commentList>
    <comment ref="A182" authorId="0" shapeId="0" xr:uid="{00000000-0006-0000-0400-000004000000}">
      <text>
        <r>
          <rPr>
            <b/>
            <sz val="9"/>
            <color indexed="81"/>
            <rFont val="Tahoma"/>
            <family val="2"/>
          </rPr>
          <t>Malachy English:</t>
        </r>
        <r>
          <rPr>
            <sz val="9"/>
            <color indexed="81"/>
            <rFont val="Tahoma"/>
            <family val="2"/>
          </rPr>
          <t xml:space="preserve">
Calculated from the B/S. Likely to not match the SCF number due to nonarticulation (M&amp;A, FX etc.)</t>
        </r>
      </text>
    </comment>
    <comment ref="A187" authorId="0" shapeId="0" xr:uid="{00000000-0006-0000-0400-000005000000}">
      <text>
        <r>
          <rPr>
            <b/>
            <sz val="9"/>
            <color indexed="81"/>
            <rFont val="Tahoma"/>
            <family val="2"/>
          </rPr>
          <t>Malachy English:</t>
        </r>
        <r>
          <rPr>
            <sz val="9"/>
            <color indexed="81"/>
            <rFont val="Tahoma"/>
            <family val="2"/>
          </rPr>
          <t xml:space="preserve">
Only want maintenance capex. Find this (and potentially add to SCF)</t>
        </r>
      </text>
    </comment>
  </commentList>
</comments>
</file>

<file path=xl/sharedStrings.xml><?xml version="1.0" encoding="utf-8"?>
<sst xmlns="http://schemas.openxmlformats.org/spreadsheetml/2006/main" count="906" uniqueCount="527">
  <si>
    <t>PROFIT &amp; LOSS</t>
  </si>
  <si>
    <t>Sales</t>
  </si>
  <si>
    <t>Total sales growth (%)</t>
  </si>
  <si>
    <t>Organic sales growth (%)</t>
  </si>
  <si>
    <t>Other income</t>
  </si>
  <si>
    <t>Total revenues</t>
  </si>
  <si>
    <t>CoGS</t>
  </si>
  <si>
    <t>Gross profit</t>
  </si>
  <si>
    <t>Gross profit margin (%)</t>
  </si>
  <si>
    <t>Staff costs</t>
  </si>
  <si>
    <t>Staff costs as % sales</t>
  </si>
  <si>
    <t>Other costs</t>
  </si>
  <si>
    <t>EBITDAR</t>
  </si>
  <si>
    <t>EBITDAR margin (%)</t>
  </si>
  <si>
    <t>Rental payments</t>
  </si>
  <si>
    <t>Rental costs as % sales</t>
  </si>
  <si>
    <t>EBITDA</t>
  </si>
  <si>
    <t>EBITDA growth (%)</t>
  </si>
  <si>
    <t>EBITDA margin (%)</t>
  </si>
  <si>
    <t>Depreciation &amp; Amortisation</t>
  </si>
  <si>
    <t>D&amp;A as % sales</t>
  </si>
  <si>
    <t>EBIT growth (%)</t>
  </si>
  <si>
    <t>EBIT margin (%)</t>
  </si>
  <si>
    <t>EBIT adjustments</t>
  </si>
  <si>
    <t>Operating profit growth (%)</t>
  </si>
  <si>
    <t>Operating profit margin (%)</t>
  </si>
  <si>
    <t>Net interest payable</t>
  </si>
  <si>
    <t>Pre-tax profit</t>
  </si>
  <si>
    <t>Underlying PBT growth (%)</t>
  </si>
  <si>
    <t>Tax charge</t>
  </si>
  <si>
    <t>Effective tax rate (%)</t>
  </si>
  <si>
    <t>Profit/(loss) from associates/JVs</t>
  </si>
  <si>
    <t>Net profit</t>
  </si>
  <si>
    <t>2010A</t>
  </si>
  <si>
    <t>2011A</t>
  </si>
  <si>
    <t>2012A</t>
  </si>
  <si>
    <t>2013A</t>
  </si>
  <si>
    <t>2014A</t>
  </si>
  <si>
    <t>Minority interest</t>
  </si>
  <si>
    <t>Reported net attributable profit</t>
  </si>
  <si>
    <t>Weighted avg shares o/s</t>
  </si>
  <si>
    <t>Reported EPS</t>
  </si>
  <si>
    <t>EPS growth (%)</t>
  </si>
  <si>
    <t>Net DPS</t>
  </si>
  <si>
    <t>Dividend cover (x)</t>
  </si>
  <si>
    <t>CASHFLOW STATEMENT</t>
  </si>
  <si>
    <t>Working capital movement</t>
  </si>
  <si>
    <t>Net cash inflow from operations</t>
  </si>
  <si>
    <t>Net interest paid</t>
  </si>
  <si>
    <t>Tax paid</t>
  </si>
  <si>
    <t>Net cash flow</t>
  </si>
  <si>
    <t>Capex</t>
  </si>
  <si>
    <t>Acquisitions</t>
  </si>
  <si>
    <t>Divested businesses</t>
  </si>
  <si>
    <t>Divested fixed assets</t>
  </si>
  <si>
    <t>Net investment in JVs</t>
  </si>
  <si>
    <t>Non-cash items</t>
  </si>
  <si>
    <t>Dividends paid</t>
  </si>
  <si>
    <t>Shares bought back</t>
  </si>
  <si>
    <t>Capital increase</t>
  </si>
  <si>
    <t>Net debt (increase)/decrease</t>
  </si>
  <si>
    <t>Net (debt)/cash</t>
  </si>
  <si>
    <t>BALANCE SHEET</t>
  </si>
  <si>
    <t>Intangible fixed assets</t>
  </si>
  <si>
    <t>Tangible fixed assets</t>
  </si>
  <si>
    <t>Investments</t>
  </si>
  <si>
    <t>Total fixed assets</t>
  </si>
  <si>
    <t>Inventories</t>
  </si>
  <si>
    <t>Trade Debtors</t>
  </si>
  <si>
    <t>Other debtors</t>
  </si>
  <si>
    <t>Cash &amp; cash equiv.</t>
  </si>
  <si>
    <t>Current assets</t>
  </si>
  <si>
    <t>Total assets</t>
  </si>
  <si>
    <t>Trade creditors</t>
  </si>
  <si>
    <t>Other creditors</t>
  </si>
  <si>
    <t>Short term debt</t>
  </si>
  <si>
    <t>Current liabilities</t>
  </si>
  <si>
    <t>Other long term creditors</t>
  </si>
  <si>
    <t>Long term debt</t>
  </si>
  <si>
    <t>Long term liabilities</t>
  </si>
  <si>
    <t>Stockholders' equity</t>
  </si>
  <si>
    <t>Provisions</t>
  </si>
  <si>
    <t>Total liabilities</t>
  </si>
  <si>
    <t>Check</t>
  </si>
  <si>
    <t>WORKING CAPITAL AND GEARING</t>
  </si>
  <si>
    <t>52W</t>
  </si>
  <si>
    <t>Inventory turnover (days)</t>
  </si>
  <si>
    <t>Net working capital / sales (%)</t>
  </si>
  <si>
    <t>ND / EBITDA</t>
  </si>
  <si>
    <t>Adj. ND / EBITDAR</t>
  </si>
  <si>
    <t>Account receivables turnover (days)</t>
  </si>
  <si>
    <t>Account payables turnover (days)</t>
  </si>
  <si>
    <t>Equity</t>
  </si>
  <si>
    <t>DPS growth (%)</t>
  </si>
  <si>
    <t>Income statement</t>
  </si>
  <si>
    <t>1Q</t>
  </si>
  <si>
    <t>2Q</t>
  </si>
  <si>
    <t>1H</t>
  </si>
  <si>
    <t>3Q</t>
  </si>
  <si>
    <t>4Q</t>
  </si>
  <si>
    <t>Cashflow statement</t>
  </si>
  <si>
    <t>Balance sheet</t>
  </si>
  <si>
    <t xml:space="preserve">     Growth (%)</t>
  </si>
  <si>
    <t>Total sales</t>
  </si>
  <si>
    <t xml:space="preserve">             Organic growth (%)</t>
  </si>
  <si>
    <t xml:space="preserve">         Ex-FX growth (%)</t>
  </si>
  <si>
    <t xml:space="preserve">     Gross profit margin (%)</t>
  </si>
  <si>
    <t>Misc. operating costs</t>
  </si>
  <si>
    <t>SG&amp;A</t>
  </si>
  <si>
    <t xml:space="preserve">     EBITDA margin (%)</t>
  </si>
  <si>
    <t xml:space="preserve">     D&amp;A as % sales (%)</t>
  </si>
  <si>
    <t xml:space="preserve">     EBIT margin (%)</t>
  </si>
  <si>
    <t xml:space="preserve"> Other operating income/(expenses)</t>
  </si>
  <si>
    <t>Net interest</t>
  </si>
  <si>
    <t>Other financial revenues/costs</t>
  </si>
  <si>
    <t>Net financial expense</t>
  </si>
  <si>
    <t xml:space="preserve">     PBT margin (%)</t>
  </si>
  <si>
    <t>Tax on underlying profits</t>
  </si>
  <si>
    <t>Tax on exceptionals</t>
  </si>
  <si>
    <t>Profit after tax</t>
  </si>
  <si>
    <t xml:space="preserve">     PAT margin (%)</t>
  </si>
  <si>
    <t>Associates/JVs</t>
  </si>
  <si>
    <t>Income from discontinued operations</t>
  </si>
  <si>
    <t>Minority interests</t>
  </si>
  <si>
    <t>Attributable net profit</t>
  </si>
  <si>
    <t xml:space="preserve">     Margin (%)</t>
  </si>
  <si>
    <t>EPS</t>
  </si>
  <si>
    <t>Weighted average shares (mn)</t>
  </si>
  <si>
    <t>Dividends received from associates</t>
  </si>
  <si>
    <t>Other</t>
  </si>
  <si>
    <t>(Increase)/decrease in inventories</t>
  </si>
  <si>
    <t>(Increase)/decrease in trade receivables</t>
  </si>
  <si>
    <t>Increase/(decrease) in trade payables</t>
  </si>
  <si>
    <t>Capital expenditure</t>
  </si>
  <si>
    <t>Fixed asset disposals</t>
  </si>
  <si>
    <t>Acquisition of new businesses</t>
  </si>
  <si>
    <t>Disposal of operations</t>
  </si>
  <si>
    <t>Acquisition of investments</t>
  </si>
  <si>
    <t>Disposal of investments</t>
  </si>
  <si>
    <t>Dividends paid to minorities</t>
  </si>
  <si>
    <t>Share buybacks</t>
  </si>
  <si>
    <t>Sale of treasury shares</t>
  </si>
  <si>
    <t>Increase in financial debt</t>
  </si>
  <si>
    <t>Repayment of financial debt</t>
  </si>
  <si>
    <t>Net cash flow from investment</t>
  </si>
  <si>
    <t>Net cash flow from financing</t>
  </si>
  <si>
    <t>FX translation adjustments</t>
  </si>
  <si>
    <t>less: Restricted cash</t>
  </si>
  <si>
    <t>less: cash acquired via M&amp;A</t>
  </si>
  <si>
    <t>Net cash and cash equiv. at start of period</t>
  </si>
  <si>
    <t>Net change in cash and cash equiv.</t>
  </si>
  <si>
    <t>Goodwill</t>
  </si>
  <si>
    <t>Other intangible assets</t>
  </si>
  <si>
    <t>PP&amp;E</t>
  </si>
  <si>
    <t>Investments in associates</t>
  </si>
  <si>
    <t>Financial assets</t>
  </si>
  <si>
    <t>Derivative instruments</t>
  </si>
  <si>
    <t>Fixed assets</t>
  </si>
  <si>
    <t>Inventory</t>
  </si>
  <si>
    <t>Trade receivables</t>
  </si>
  <si>
    <t>Assets held for sale</t>
  </si>
  <si>
    <t>Cash and cash equiv.</t>
  </si>
  <si>
    <t>Shareholders funds</t>
  </si>
  <si>
    <t>Non-current financial liabilities</t>
  </si>
  <si>
    <t>Trade payables</t>
  </si>
  <si>
    <t>Current financial liabilities</t>
  </si>
  <si>
    <t>o/w bank overdrafts</t>
  </si>
  <si>
    <t>Tax payable</t>
  </si>
  <si>
    <t>Other current liabilities</t>
  </si>
  <si>
    <t>NET DEBT</t>
  </si>
  <si>
    <t>Bonds</t>
  </si>
  <si>
    <t>Bank loans</t>
  </si>
  <si>
    <t>Senior secured</t>
  </si>
  <si>
    <t>Finance leases</t>
  </si>
  <si>
    <t>Net derivatives</t>
  </si>
  <si>
    <t>Derivative liabilities</t>
  </si>
  <si>
    <t>Net debt/(cash)</t>
  </si>
  <si>
    <t>Net debt/EBITDA (x)</t>
  </si>
  <si>
    <t>Adj. net debt/EBITDAR (x)</t>
  </si>
  <si>
    <t>Lease adj. net debt/(cash)</t>
  </si>
  <si>
    <r>
      <t xml:space="preserve">Net </t>
    </r>
    <r>
      <rPr>
        <sz val="10"/>
        <color theme="1"/>
        <rFont val="Calibri"/>
        <family val="2"/>
      </rPr>
      <t>∆ W/K</t>
    </r>
  </si>
  <si>
    <t>Reported net profit growth (%)</t>
  </si>
  <si>
    <t>Underlying EPS</t>
  </si>
  <si>
    <t>2015A</t>
  </si>
  <si>
    <t>Extraordinary items</t>
  </si>
  <si>
    <t>Cash Paid for Interest in the period</t>
  </si>
  <si>
    <t>Cash Paid for income taxes in the period</t>
  </si>
  <si>
    <t>Other LT assets</t>
  </si>
  <si>
    <t>Deferred tax assets</t>
  </si>
  <si>
    <t>Inventory turnover (raw)</t>
  </si>
  <si>
    <t>Time conversion</t>
  </si>
  <si>
    <t>Inventory turnover (annual)</t>
  </si>
  <si>
    <t>Receivables turnover (raw)</t>
  </si>
  <si>
    <t>Receivables turnover (annual)</t>
  </si>
  <si>
    <t>Payables turnover (raw)</t>
  </si>
  <si>
    <t>Payables turnover (annual)</t>
  </si>
  <si>
    <t>Cash conversion cycle</t>
  </si>
  <si>
    <t>Sales LTM</t>
  </si>
  <si>
    <t>Net gearing (%) - ND/(Assets - cash)</t>
  </si>
  <si>
    <t>LTM EBITDA (4 quarters)</t>
  </si>
  <si>
    <t>LTM Rents (4 quarters)</t>
  </si>
  <si>
    <t>ND / Capitalisation (%)</t>
  </si>
  <si>
    <t>Provisions (current)</t>
  </si>
  <si>
    <t>Provisions (long-term)</t>
  </si>
  <si>
    <t>Net cash generated from operaing activities (CFO)</t>
  </si>
  <si>
    <t>P&amp;L</t>
  </si>
  <si>
    <t>Fiscal Year Ending</t>
  </si>
  <si>
    <t>Balance Sheet</t>
  </si>
  <si>
    <t>Increase in perpetuals</t>
  </si>
  <si>
    <t>Provisions - other</t>
  </si>
  <si>
    <t>Misc. operating income</t>
  </si>
  <si>
    <t>Restricted cash</t>
  </si>
  <si>
    <t>Investments in subsidiaries</t>
  </si>
  <si>
    <t>Payment of perpetuals</t>
  </si>
  <si>
    <t>less: cash for discontinued operations</t>
  </si>
  <si>
    <t>Current assets of discontinued operations</t>
  </si>
  <si>
    <t>LT assets of discontinued operations</t>
  </si>
  <si>
    <t>Net cash (used in) provided by operating activities - discontinued</t>
  </si>
  <si>
    <t>Gain/(loss) on debt extinguishment</t>
  </si>
  <si>
    <t>Investments in unconsolidated affiliates</t>
  </si>
  <si>
    <t>LT trade and other payables</t>
  </si>
  <si>
    <t>Total liabilities &amp; equity</t>
  </si>
  <si>
    <t>Net interest and other financial expenses paid</t>
  </si>
  <si>
    <t>Cash flow from operations from continuing operations</t>
  </si>
  <si>
    <t>Net cash flow from investment - continuing operations</t>
  </si>
  <si>
    <t>Net cash (used in) provided by investing activities - discontinued</t>
  </si>
  <si>
    <t>Net cash (used in) provided by financing activities - discontinued</t>
  </si>
  <si>
    <t>Net cash flow from financing - continuing operations</t>
  </si>
  <si>
    <t>Pension &amp; lease adj. net debt</t>
  </si>
  <si>
    <t>Pension and rent adj. leverage</t>
  </si>
  <si>
    <t>Pension deficit/(surplus)</t>
  </si>
  <si>
    <t>Rental payments / leases</t>
  </si>
  <si>
    <t>Pension and lease adj. leverage</t>
  </si>
  <si>
    <t>KEY</t>
  </si>
  <si>
    <t>Adjusted - Trading profit (EBIT)</t>
  </si>
  <si>
    <t>Reported operating profit (EBIT)</t>
  </si>
  <si>
    <t>LT liabilities of discontinued operations</t>
  </si>
  <si>
    <t>Change in deferred tax assets/liabilities</t>
  </si>
  <si>
    <t>(Gains)/losses on disposals</t>
  </si>
  <si>
    <t>Share of equity interest profits</t>
  </si>
  <si>
    <t>Aggregate cash flows</t>
  </si>
  <si>
    <t>Adjusted-operating profit (EBIT)</t>
  </si>
  <si>
    <t>Reported operating profit</t>
  </si>
  <si>
    <t>Discontinued LT liabilities</t>
  </si>
  <si>
    <t>Discontinued LT assets</t>
  </si>
  <si>
    <t>Interest cover - EBITDA / cash interest</t>
  </si>
  <si>
    <t>Profit before tax</t>
  </si>
  <si>
    <t>W/K movements:</t>
  </si>
  <si>
    <t>Provisions - write-downs etc.</t>
  </si>
  <si>
    <t>Provisions - employee related</t>
  </si>
  <si>
    <t>Black - Calculation</t>
  </si>
  <si>
    <t>Bear</t>
  </si>
  <si>
    <t>Red - From other sheet</t>
  </si>
  <si>
    <t>Base</t>
  </si>
  <si>
    <t>Green - Historic user input</t>
  </si>
  <si>
    <t>Bull</t>
  </si>
  <si>
    <t>December y/e</t>
  </si>
  <si>
    <t>Fiscal Year Ending December</t>
  </si>
  <si>
    <t>Forecasts - Cash Flows</t>
  </si>
  <si>
    <t>Rents</t>
  </si>
  <si>
    <t>Pre-distribution FCF</t>
  </si>
  <si>
    <t>Ordinary dividends paid</t>
  </si>
  <si>
    <t>Post-distribution FCF</t>
  </si>
  <si>
    <t>Forecasts - Net Debt</t>
  </si>
  <si>
    <t>Unrestricted cash balance</t>
  </si>
  <si>
    <t>Acquisitions/(Divestitures)/Other</t>
  </si>
  <si>
    <t>Net (debt issuance)/repurchase</t>
  </si>
  <si>
    <t>Total debt</t>
  </si>
  <si>
    <t>Net debt</t>
  </si>
  <si>
    <t>Lease-adjusted net debt</t>
  </si>
  <si>
    <t>Pension liability/(asset)</t>
  </si>
  <si>
    <t>Pension &amp; lease-adjusted net debt</t>
  </si>
  <si>
    <t>Forecasts - Credit Statistics</t>
  </si>
  <si>
    <t>Lease and pension adj. Leverage</t>
  </si>
  <si>
    <t>Interest cover (EBITDA/Interest)</t>
  </si>
  <si>
    <t>Interest cover (CFO-Capex/Interest)</t>
  </si>
  <si>
    <t>Pre-distribution FCF/Net debt</t>
  </si>
  <si>
    <t>Post-distribution FCF/Net debt</t>
  </si>
  <si>
    <t>Fixed charge coverage (EBITDAR + Rents) / (Rents + Interest)</t>
  </si>
  <si>
    <t>Assumptions - P&amp;L</t>
  </si>
  <si>
    <t>Bear case</t>
  </si>
  <si>
    <t>Base case</t>
  </si>
  <si>
    <t>Bull case</t>
  </si>
  <si>
    <t>EBIT ($mn)</t>
  </si>
  <si>
    <t>EBITDA ($mn)</t>
  </si>
  <si>
    <t>EBITDAR ($mn)</t>
  </si>
  <si>
    <t>Assumptions - W/K</t>
  </si>
  <si>
    <t>Receivables</t>
  </si>
  <si>
    <t>Payables</t>
  </si>
  <si>
    <t>W/K</t>
  </si>
  <si>
    <t>Assumptions - Capex</t>
  </si>
  <si>
    <t>Capex as % sales</t>
  </si>
  <si>
    <t>Assumptions - Interest, Tax &amp; Others</t>
  </si>
  <si>
    <t>Total debt balance</t>
  </si>
  <si>
    <t>Interest expense</t>
  </si>
  <si>
    <t>Effective interest rate (%)</t>
  </si>
  <si>
    <t>Exceptionals/other</t>
  </si>
  <si>
    <t>Profit from  Associates</t>
  </si>
  <si>
    <t>Tax (paid)/refund - P&amp;L disclosure</t>
  </si>
  <si>
    <t>Tax (paid)/refund - SCF disclosure</t>
  </si>
  <si>
    <t>Assumptions - Distributions</t>
  </si>
  <si>
    <t>Net Income</t>
  </si>
  <si>
    <t>Shares o/s</t>
  </si>
  <si>
    <t>DPS</t>
  </si>
  <si>
    <t>DPS as % of EPS</t>
  </si>
  <si>
    <t>Ordinary dividends (mn)</t>
  </si>
  <si>
    <t>Ordinary dividends (mn) - post toggle</t>
  </si>
  <si>
    <t>Share buybacks (mn)</t>
  </si>
  <si>
    <t>Share buybacks (mn) - post toggle</t>
  </si>
  <si>
    <t>Revenue growth (%)</t>
  </si>
  <si>
    <t>Revenue (EUR mn)</t>
  </si>
  <si>
    <t>Revenue growth - post toggle</t>
  </si>
  <si>
    <t>Revenue growth - selected case</t>
  </si>
  <si>
    <t>SEGMENTS:</t>
  </si>
  <si>
    <t>Rent and leases as % sales</t>
  </si>
  <si>
    <t>Rent/lease expense (mn)</t>
  </si>
  <si>
    <t>Income from discontinueds</t>
  </si>
  <si>
    <t>Depreciation &amp; amortisation (from SCF)</t>
  </si>
  <si>
    <t>Current liabilities of discontinued operations</t>
  </si>
  <si>
    <t>Group equity + mezzanine</t>
  </si>
  <si>
    <t>Stock based compensation</t>
  </si>
  <si>
    <t>Net cash (used) provided by discontinued operations</t>
  </si>
  <si>
    <t>(Gains)/losses on investments</t>
  </si>
  <si>
    <t>Supplementary Disclosure</t>
  </si>
  <si>
    <t>2016A</t>
  </si>
  <si>
    <t>Deferred tax liabilities</t>
  </si>
  <si>
    <t>Other LT liabilities</t>
  </si>
  <si>
    <t>CFO - capex</t>
  </si>
  <si>
    <t>Current liabilities of assets held for sale</t>
  </si>
  <si>
    <t>Other current assets</t>
  </si>
  <si>
    <t>Tax receivables</t>
  </si>
  <si>
    <t>Secured leverage/EBITDA (x)</t>
  </si>
  <si>
    <t>Gross debt/EBITDA (x)</t>
  </si>
  <si>
    <t>Secured leverage / EBITDA</t>
  </si>
  <si>
    <t>Gross debt / EBITDAR</t>
  </si>
  <si>
    <t>LIQUIDITY</t>
  </si>
  <si>
    <t>Revolver size</t>
  </si>
  <si>
    <t>Borrow base</t>
  </si>
  <si>
    <t>Amount drawn</t>
  </si>
  <si>
    <t>Letters of credit</t>
  </si>
  <si>
    <t>Amount unutilised</t>
  </si>
  <si>
    <t>Cash and investments</t>
  </si>
  <si>
    <t>Liquidity</t>
  </si>
  <si>
    <t>Dividends on preferred stock</t>
  </si>
  <si>
    <t>Other debtors / prepaid expenses</t>
  </si>
  <si>
    <t>Preferred stock</t>
  </si>
  <si>
    <t>Provisions - pensions &amp; OPEB</t>
  </si>
  <si>
    <t>Deferred revenue / advanced billings</t>
  </si>
  <si>
    <t>Dividends paid - preferred</t>
  </si>
  <si>
    <t>Increase in share capital - preferred</t>
  </si>
  <si>
    <t>Increase in share capital - common</t>
  </si>
  <si>
    <t>Cash trasferred from escrow</t>
  </si>
  <si>
    <t>Net cash and cash equiv. at end of period (including restricted cash)</t>
  </si>
  <si>
    <t>3Y CAGR</t>
  </si>
  <si>
    <t>FY19 EBITDA</t>
  </si>
  <si>
    <t>EV Multiple Scenario</t>
  </si>
  <si>
    <t>Implied EV</t>
  </si>
  <si>
    <t>Amount repaid</t>
  </si>
  <si>
    <t>Remaining funds</t>
  </si>
  <si>
    <t>Recovery</t>
  </si>
  <si>
    <t>Total Debt</t>
  </si>
  <si>
    <t>Unsecured recovery estimates under different scenarios</t>
  </si>
  <si>
    <t>BEAR</t>
  </si>
  <si>
    <t>Exit multiple</t>
  </si>
  <si>
    <t>BASE</t>
  </si>
  <si>
    <t>Secured Debt</t>
  </si>
  <si>
    <t>Subsidiary debt</t>
  </si>
  <si>
    <t>Unsecured debt</t>
  </si>
  <si>
    <t>2018E</t>
  </si>
  <si>
    <t>EBITDA - 2017</t>
  </si>
  <si>
    <t>2017A</t>
  </si>
  <si>
    <t>User Input</t>
  </si>
  <si>
    <t>ND / LTM EBITDA</t>
  </si>
  <si>
    <t>Adj. ND / LTM EBITDAR</t>
  </si>
  <si>
    <t>EBITDA - LTM</t>
  </si>
  <si>
    <t>Rents - LTM</t>
  </si>
  <si>
    <t>EBITDAR - LTM</t>
  </si>
  <si>
    <t>Net cash inflow from operations (CFO)</t>
  </si>
  <si>
    <t>Working capital movement - LTM</t>
  </si>
  <si>
    <t>Interest expense - annualised</t>
  </si>
  <si>
    <t>3QE</t>
  </si>
  <si>
    <t>1HA</t>
  </si>
  <si>
    <t>4QE</t>
  </si>
  <si>
    <t>1QA</t>
  </si>
  <si>
    <t>2QA</t>
  </si>
  <si>
    <t>Net CFO - LTM</t>
  </si>
  <si>
    <t>Net interest paid - LTM</t>
  </si>
  <si>
    <t>Tax paid - LTM</t>
  </si>
  <si>
    <t>Capex - LTM</t>
  </si>
  <si>
    <t>Net cash flow - LTM</t>
  </si>
  <si>
    <r>
      <t xml:space="preserve">Net </t>
    </r>
    <r>
      <rPr>
        <sz val="10"/>
        <color theme="1"/>
        <rFont val="Calibri"/>
        <family val="2"/>
      </rPr>
      <t>∆ W/K - yoy</t>
    </r>
  </si>
  <si>
    <r>
      <t xml:space="preserve">Net </t>
    </r>
    <r>
      <rPr>
        <sz val="10"/>
        <color theme="1"/>
        <rFont val="Calibri"/>
        <family val="2"/>
      </rPr>
      <t>∆ W/K - sequentially</t>
    </r>
  </si>
  <si>
    <t>Working capital movement - sequentially</t>
  </si>
  <si>
    <t>COGS (%)</t>
  </si>
  <si>
    <t>Inventory from b/s</t>
  </si>
  <si>
    <t>Receivables from b/s</t>
  </si>
  <si>
    <t>Payables from b/s</t>
  </si>
  <si>
    <t>2020E</t>
  </si>
  <si>
    <t>2019E</t>
  </si>
  <si>
    <t>*</t>
  </si>
  <si>
    <t>Sensitivity Toggles for Key Assumptions:</t>
  </si>
  <si>
    <t>Share buybacks (mn):</t>
  </si>
  <si>
    <t>Total</t>
  </si>
  <si>
    <t>Revenue growth:</t>
  </si>
  <si>
    <t>GM%:</t>
  </si>
  <si>
    <t>SG&amp;A%:</t>
  </si>
  <si>
    <t>Dividends (mn):</t>
  </si>
  <si>
    <t>Case:</t>
  </si>
  <si>
    <t>Sensitivity - 2018 - Leverage - Revenue growth vs. GM margin:</t>
  </si>
  <si>
    <t>Sensitivity - 2019 - Leverage - Revenue growth vs. GM margin:</t>
  </si>
  <si>
    <t>9ME</t>
  </si>
  <si>
    <t>9M</t>
  </si>
  <si>
    <t>Post distribution FCF - LTM</t>
  </si>
  <si>
    <t>Pre-distribution FCF - LTM</t>
  </si>
  <si>
    <t>Revenue growth - 2019:</t>
  </si>
  <si>
    <t>Revenue growth - 2018:</t>
  </si>
  <si>
    <t>GM % - 2018</t>
  </si>
  <si>
    <t>GM % - 2019</t>
  </si>
  <si>
    <t>Rev growth (%)</t>
  </si>
  <si>
    <t>SG&amp;A (%)</t>
  </si>
  <si>
    <t>2017 ACTUALS</t>
  </si>
  <si>
    <t>ACTUALS</t>
  </si>
  <si>
    <t>Estimate - BEAR</t>
  </si>
  <si>
    <t>Estimate - BASE</t>
  </si>
  <si>
    <t>Estimate - BULL</t>
  </si>
  <si>
    <t>Completed - 25/10/17</t>
  </si>
  <si>
    <t>Sensitivity - 2018 - Adjusted Leverage - Revenue growth vs. COGS %:</t>
  </si>
  <si>
    <t>COGS % - 2018</t>
  </si>
  <si>
    <t>Sensitivity - 2019 - Leverage - Revenue growth vs. COGS %:</t>
  </si>
  <si>
    <t>COGS % - 2019</t>
  </si>
  <si>
    <t>USER INPUT</t>
  </si>
  <si>
    <t>ST finance receivables</t>
  </si>
  <si>
    <t>Redemption of noncontrolling interests</t>
  </si>
  <si>
    <t>INPUTS</t>
  </si>
  <si>
    <t>IMPLICATIONS</t>
  </si>
  <si>
    <t>Lease-adjusted
LEVERAGE</t>
  </si>
  <si>
    <t>Net
LEVERAGE</t>
  </si>
  <si>
    <t>Adjust the offer premium to see leverage implications</t>
  </si>
  <si>
    <t>Assumed share price</t>
  </si>
  <si>
    <t>Current Situation:</t>
  </si>
  <si>
    <t>Offer premium</t>
  </si>
  <si>
    <t>Adjust the % debt to see leverage implications</t>
  </si>
  <si>
    <t>Offer price per share</t>
  </si>
  <si>
    <t>% Debt</t>
  </si>
  <si>
    <t>Lease-adjusted debt</t>
  </si>
  <si>
    <t>% Equity</t>
  </si>
  <si>
    <t>LEVERAGE SENSITIVITIES</t>
  </si>
  <si>
    <t>Adjusted leverage</t>
  </si>
  <si>
    <t>% DEBT</t>
  </si>
  <si>
    <t>Rental expense</t>
  </si>
  <si>
    <t>Enterprise Value</t>
  </si>
  <si>
    <t>EV / EBITDA multiple</t>
  </si>
  <si>
    <t>Basic shares outstanding (mm)</t>
  </si>
  <si>
    <t>Debt required</t>
  </si>
  <si>
    <t>Current equity value</t>
  </si>
  <si>
    <t>Equity required</t>
  </si>
  <si>
    <t>PREMIUM</t>
  </si>
  <si>
    <t>Offer equity value</t>
  </si>
  <si>
    <t>Diluted shares outstanding</t>
  </si>
  <si>
    <t>Post-purchase Net Debt</t>
  </si>
  <si>
    <t>Diluted equity value</t>
  </si>
  <si>
    <t>Plus: Debt</t>
  </si>
  <si>
    <t>CoC price @ 101</t>
  </si>
  <si>
    <t>Post-LBO net-leverage</t>
  </si>
  <si>
    <t>Plus: Preferred stock</t>
  </si>
  <si>
    <t>Post-LBO adjusted-leverage</t>
  </si>
  <si>
    <t>Plus: Minority Interests</t>
  </si>
  <si>
    <t>Plus: Other liabilities</t>
  </si>
  <si>
    <t>Less: Cash and equivalents</t>
  </si>
  <si>
    <t>Gross margin delta - bps - yoy</t>
  </si>
  <si>
    <t>Simplified FCF</t>
  </si>
  <si>
    <t>(plus) Delta W/C</t>
  </si>
  <si>
    <t>= FFO</t>
  </si>
  <si>
    <t>(less) Interest</t>
  </si>
  <si>
    <t>(less) Tax</t>
  </si>
  <si>
    <t>= CFO</t>
  </si>
  <si>
    <t>(less) Capex</t>
  </si>
  <si>
    <t>(less) Dividends</t>
  </si>
  <si>
    <t>(less) Buybacks</t>
  </si>
  <si>
    <t>= FCF</t>
  </si>
  <si>
    <t>FCF growth analysis</t>
  </si>
  <si>
    <t xml:space="preserve">     Growth (%) - yoy</t>
  </si>
  <si>
    <t>FCF - LTM</t>
  </si>
  <si>
    <t xml:space="preserve">     LTM Growth (%) - yoy</t>
  </si>
  <si>
    <t>CFF - LTM</t>
  </si>
  <si>
    <t>CFI - LTM</t>
  </si>
  <si>
    <t>CFO - LTM</t>
  </si>
  <si>
    <t>Industrial</t>
  </si>
  <si>
    <t>Other financial debt</t>
  </si>
  <si>
    <t>Research &amp; Development</t>
  </si>
  <si>
    <t>Other financial assets</t>
  </si>
  <si>
    <t>Liabilities held for sale</t>
  </si>
  <si>
    <t>Other financial liabilities</t>
  </si>
  <si>
    <t>EBIT</t>
  </si>
  <si>
    <t>Tax related</t>
  </si>
  <si>
    <t>Acquisition of intangibles</t>
  </si>
  <si>
    <t>Dividends paid - common</t>
  </si>
  <si>
    <t>Depreciation/Capex</t>
  </si>
  <si>
    <t>Dividend per share - basic non-voting</t>
  </si>
  <si>
    <t>Dividend per share - voting</t>
  </si>
  <si>
    <t>Automotive OEM</t>
  </si>
  <si>
    <t>Automotive aftermarket</t>
  </si>
  <si>
    <t>Automotive</t>
  </si>
  <si>
    <t xml:space="preserve">     Percent total sales (%)</t>
  </si>
  <si>
    <t xml:space="preserve">     margin (%)</t>
  </si>
  <si>
    <t>Revenues</t>
  </si>
  <si>
    <t>SUPPLEMENTARY INFORMATION</t>
  </si>
  <si>
    <t>Revenue - total</t>
  </si>
  <si>
    <t>EBIT - total</t>
  </si>
  <si>
    <t>% total EBIT</t>
  </si>
  <si>
    <t>EBIT:</t>
  </si>
  <si>
    <t>EBIT (mn)</t>
  </si>
  <si>
    <t>EBIT margin  % - post toggle</t>
  </si>
  <si>
    <t>EBIT - selected case (mn)</t>
  </si>
  <si>
    <t>Automotive Aftermarket</t>
  </si>
  <si>
    <t>Revenues - Group total</t>
  </si>
  <si>
    <t>EBIT - Group total</t>
  </si>
  <si>
    <t>Depreciation as % sales</t>
  </si>
  <si>
    <t>COGS as % expenses</t>
  </si>
  <si>
    <t>COGS expense (mn)</t>
  </si>
  <si>
    <t>Depreciation expense (mn)</t>
  </si>
  <si>
    <t xml:space="preserve">SUPPLEMENTARY: </t>
  </si>
  <si>
    <t>Victoria Secrets</t>
  </si>
  <si>
    <t>Bed, bath and body works</t>
  </si>
  <si>
    <t>International</t>
  </si>
  <si>
    <t>Period ending Feb</t>
  </si>
  <si>
    <t>2018A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</si>
</sst>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0_ %_);\(0_ %\);0_ %_);@_)"/>
    <numFmt numFmtId="165" formatCode="0.0\x"/>
    <numFmt numFmtId="166" formatCode="0.00\x"/>
    <numFmt numFmtId="167" formatCode="_-* #,##0_-;\-* #,##0_-;_-* &quot;-&quot;??_-;_-@_-"/>
    <numFmt numFmtId="168" formatCode="#,##0.00_ ;\-#,##0.00\ "/>
    <numFmt numFmtId="169" formatCode="0.0%"/>
    <numFmt numFmtId="170" formatCode="_-[$$-409]* #,##0_ ;_-[$$-409]* \-#,##0\ ;_-[$$-409]* &quot;-&quot;??_ ;_-@_ "/>
    <numFmt numFmtId="171" formatCode="0.0"/>
    <numFmt numFmtId="172" formatCode="_-[$$-409]* #,##0.00_ ;_-[$$-409]* \-#,##0.00\ ;_-[$$-409]* &quot;-&quot;??_ ;_-@_ "/>
    <numFmt numFmtId="173" formatCode="0.0%;\(0.0%\);\-_)_%;@_)_%"/>
    <numFmt numFmtId="174" formatCode="0.0%;\(0.0%\)"/>
    <numFmt numFmtId="175" formatCode="0.00\x__"/>
    <numFmt numFmtId="176" formatCode="0.0\x__"/>
  </numFmts>
  <fonts count="4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color rgb="FFFF0000"/>
      <name val="Calibri"/>
      <family val="2"/>
      <scheme val="minor"/>
    </font>
    <font>
      <i/>
      <sz val="10"/>
      <color rgb="FF0066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B05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name val="Calibri"/>
      <family val="2"/>
      <scheme val="minor"/>
    </font>
    <font>
      <i/>
      <sz val="10"/>
      <color rgb="FFFF3399"/>
      <name val="Calibri"/>
      <family val="2"/>
      <scheme val="minor"/>
    </font>
    <font>
      <i/>
      <sz val="10"/>
      <name val="Calibri"/>
      <family val="2"/>
      <scheme val="minor"/>
    </font>
    <font>
      <i/>
      <sz val="10"/>
      <color rgb="FFFF993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66FF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.5"/>
      <color theme="0"/>
      <name val="Calibri"/>
      <family val="2"/>
      <scheme val="minor"/>
    </font>
    <font>
      <sz val="10.5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C00000"/>
      <name val="Calibri"/>
      <family val="2"/>
      <scheme val="minor"/>
    </font>
    <font>
      <sz val="10"/>
      <color rgb="FF0066FF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6FF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0"/>
      <color theme="9" tint="-0.249977111117893"/>
      <name val="Calibri"/>
      <family val="2"/>
      <scheme val="minor"/>
    </font>
    <font>
      <i/>
      <sz val="11"/>
      <color theme="9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i/>
      <sz val="10"/>
      <color theme="8" tint="-0.249977111117893"/>
      <name val="Calibri"/>
      <family val="2"/>
      <scheme val="minor"/>
    </font>
    <font>
      <i/>
      <sz val="10"/>
      <color theme="4" tint="-0.499984740745262"/>
      <name val="Calibri"/>
      <family val="2"/>
      <scheme val="minor"/>
    </font>
    <font>
      <sz val="10"/>
      <color theme="9" tint="-0.249977111117893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C7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002060"/>
        <bgColor indexed="64"/>
      </patternFill>
    </fill>
    <fill>
      <patternFill patternType="solid">
        <fgColor theme="4" tint="-0.499984740745262"/>
        <bgColor indexed="64"/>
      </patternFill>
    </fill>
  </fills>
  <borders count="6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Dashed">
        <color theme="9" tint="-0.24994659260841701"/>
      </left>
      <right style="mediumDashed">
        <color theme="9" tint="-0.24994659260841701"/>
      </right>
      <top style="medium">
        <color indexed="64"/>
      </top>
      <bottom/>
      <diagonal/>
    </border>
    <border>
      <left style="mediumDashed">
        <color theme="9" tint="-0.24994659260841701"/>
      </left>
      <right style="mediumDashed">
        <color theme="9" tint="-0.24994659260841701"/>
      </right>
      <top/>
      <bottom/>
      <diagonal/>
    </border>
    <border>
      <left style="medium">
        <color indexed="64"/>
      </left>
      <right/>
      <top style="mediumDashed">
        <color theme="9" tint="-0.24994659260841701"/>
      </top>
      <bottom style="mediumDashed">
        <color theme="9" tint="-0.24994659260841701"/>
      </bottom>
      <diagonal/>
    </border>
    <border>
      <left/>
      <right/>
      <top style="mediumDashed">
        <color theme="9" tint="-0.24994659260841701"/>
      </top>
      <bottom style="mediumDashed">
        <color theme="9" tint="-0.24994659260841701"/>
      </bottom>
      <diagonal/>
    </border>
    <border>
      <left style="mediumDashed">
        <color theme="9" tint="-0.24994659260841701"/>
      </left>
      <right style="mediumDashed">
        <color theme="9" tint="-0.24994659260841701"/>
      </right>
      <top style="mediumDashed">
        <color theme="9" tint="-0.24994659260841701"/>
      </top>
      <bottom style="mediumDashed">
        <color theme="9" tint="-0.24994659260841701"/>
      </bottom>
      <diagonal/>
    </border>
    <border>
      <left/>
      <right style="medium">
        <color indexed="64"/>
      </right>
      <top style="mediumDashed">
        <color theme="9" tint="-0.24994659260841701"/>
      </top>
      <bottom style="mediumDashed">
        <color theme="9" tint="-0.2499465926084170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Dashed">
        <color theme="9" tint="-0.24994659260841701"/>
      </left>
      <right style="mediumDashed">
        <color theme="9" tint="-0.24994659260841701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slantDashDot">
        <color theme="4" tint="-0.24994659260841701"/>
      </left>
      <right style="slantDashDot">
        <color theme="4" tint="-0.24994659260841701"/>
      </right>
      <top style="thin">
        <color indexed="64"/>
      </top>
      <bottom/>
      <diagonal/>
    </border>
    <border>
      <left style="slantDashDot">
        <color theme="4" tint="-0.24994659260841701"/>
      </left>
      <right style="slantDashDot">
        <color theme="4" tint="-0.24994659260841701"/>
      </right>
      <top style="thin">
        <color indexed="64"/>
      </top>
      <bottom style="thin">
        <color indexed="64"/>
      </bottom>
      <diagonal/>
    </border>
    <border>
      <left style="slantDashDot">
        <color theme="4" tint="-0.24994659260841701"/>
      </left>
      <right style="slantDashDot">
        <color theme="4" tint="-0.2499465926084170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DashDot">
        <color theme="4" tint="-0.499984740745262"/>
      </left>
      <right style="mediumDashDot">
        <color theme="4" tint="-0.499984740745262"/>
      </right>
      <top style="thin">
        <color indexed="64"/>
      </top>
      <bottom/>
      <diagonal/>
    </border>
    <border>
      <left style="mediumDashDot">
        <color theme="4" tint="-0.499984740745262"/>
      </left>
      <right style="mediumDashDot">
        <color theme="4" tint="-0.499984740745262"/>
      </right>
      <top style="thin">
        <color indexed="64"/>
      </top>
      <bottom style="thin">
        <color indexed="64"/>
      </bottom>
      <diagonal/>
    </border>
    <border>
      <left style="mediumDashDot">
        <color theme="4" tint="-0.499984740745262"/>
      </left>
      <right style="mediumDashDot">
        <color theme="4" tint="-0.499984740745262"/>
      </right>
      <top/>
      <bottom/>
      <diagonal/>
    </border>
    <border>
      <left style="mediumDashDot">
        <color theme="4" tint="-0.24994659260841701"/>
      </left>
      <right style="mediumDashDot">
        <color theme="4" tint="-0.24994659260841701"/>
      </right>
      <top/>
      <bottom/>
      <diagonal/>
    </border>
    <border>
      <left style="mediumDashDot">
        <color theme="8" tint="-0.499984740745262"/>
      </left>
      <right style="mediumDashDot">
        <color theme="8" tint="-0.499984740745262"/>
      </right>
      <top/>
      <bottom/>
      <diagonal/>
    </border>
    <border>
      <left style="mediumDashDot">
        <color theme="4" tint="-0.499984740745262"/>
      </left>
      <right style="mediumDashDot">
        <color theme="4" tint="-0.499984740745262"/>
      </right>
      <top style="thin">
        <color indexed="64"/>
      </top>
      <bottom style="medium">
        <color indexed="64"/>
      </bottom>
      <diagonal/>
    </border>
    <border>
      <left style="mediumDashDot">
        <color theme="4" tint="-0.499984740745262"/>
      </left>
      <right style="mediumDashDot">
        <color theme="4" tint="-0.499984740745262"/>
      </right>
      <top/>
      <bottom style="thin">
        <color indexed="64"/>
      </bottom>
      <diagonal/>
    </border>
    <border>
      <left style="mediumDashDot">
        <color theme="4" tint="-0.499984740745262"/>
      </left>
      <right style="mediumDashDot">
        <color theme="4" tint="-0.499984740745262"/>
      </right>
      <top style="thin">
        <color indexed="64"/>
      </top>
      <bottom style="double">
        <color indexed="64"/>
      </bottom>
      <diagonal/>
    </border>
    <border>
      <left style="mediumDashDot">
        <color theme="4" tint="-0.499984740745262"/>
      </left>
      <right style="mediumDashDot">
        <color theme="4" tint="-0.499984740745262"/>
      </right>
      <top style="double">
        <color indexed="64"/>
      </top>
      <bottom style="double">
        <color indexed="64"/>
      </bottom>
      <diagonal/>
    </border>
    <border>
      <left style="mediumDashDot">
        <color theme="4" tint="-0.499984740745262"/>
      </left>
      <right style="mediumDashDot">
        <color theme="4" tint="-0.499984740745262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43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5" fillId="5" borderId="0" applyNumberFormat="0" applyBorder="0" applyAlignment="0" applyProtection="0"/>
    <xf numFmtId="0" fontId="30" fillId="12" borderId="0" applyNumberFormat="0" applyBorder="0" applyAlignment="0" applyProtection="0"/>
    <xf numFmtId="44" fontId="14" fillId="0" borderId="0" applyFont="0" applyFill="0" applyBorder="0" applyAlignment="0" applyProtection="0"/>
    <xf numFmtId="0" fontId="41" fillId="17" borderId="0" applyNumberFormat="0" applyBorder="0" applyAlignment="0" applyProtection="0"/>
  </cellStyleXfs>
  <cellXfs count="463">
    <xf numFmtId="0" fontId="0" fillId="0" borderId="0" xfId="0"/>
    <xf numFmtId="164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10" fontId="2" fillId="0" borderId="0" xfId="0" applyNumberFormat="1" applyFont="1"/>
    <xf numFmtId="10" fontId="4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 applyAlignment="1">
      <alignment horizontal="center"/>
    </xf>
    <xf numFmtId="166" fontId="2" fillId="0" borderId="0" xfId="0" applyNumberFormat="1" applyFont="1"/>
    <xf numFmtId="10" fontId="11" fillId="0" borderId="0" xfId="0" applyNumberFormat="1" applyFont="1"/>
    <xf numFmtId="10" fontId="13" fillId="0" borderId="0" xfId="0" applyNumberFormat="1" applyFont="1"/>
    <xf numFmtId="167" fontId="6" fillId="0" borderId="1" xfId="1" applyNumberFormat="1" applyFont="1" applyBorder="1"/>
    <xf numFmtId="167" fontId="6" fillId="0" borderId="1" xfId="1" applyNumberFormat="1" applyFont="1" applyBorder="1" applyAlignment="1">
      <alignment horizontal="center"/>
    </xf>
    <xf numFmtId="167" fontId="6" fillId="0" borderId="0" xfId="1" applyNumberFormat="1" applyFont="1" applyAlignment="1">
      <alignment horizontal="center"/>
    </xf>
    <xf numFmtId="167" fontId="6" fillId="0" borderId="0" xfId="1" applyNumberFormat="1" applyFont="1"/>
    <xf numFmtId="167" fontId="2" fillId="0" borderId="0" xfId="1" applyNumberFormat="1" applyFont="1"/>
    <xf numFmtId="167" fontId="2" fillId="0" borderId="0" xfId="1" applyNumberFormat="1" applyFont="1" applyAlignment="1">
      <alignment horizontal="center"/>
    </xf>
    <xf numFmtId="167" fontId="2" fillId="0" borderId="1" xfId="1" applyNumberFormat="1" applyFont="1" applyBorder="1"/>
    <xf numFmtId="167" fontId="2" fillId="0" borderId="1" xfId="1" applyNumberFormat="1" applyFont="1" applyBorder="1" applyAlignment="1">
      <alignment horizontal="center"/>
    </xf>
    <xf numFmtId="167" fontId="2" fillId="0" borderId="3" xfId="1" applyNumberFormat="1" applyFont="1" applyBorder="1"/>
    <xf numFmtId="167" fontId="2" fillId="0" borderId="3" xfId="1" applyNumberFormat="1" applyFont="1" applyBorder="1" applyAlignment="1">
      <alignment horizontal="center"/>
    </xf>
    <xf numFmtId="167" fontId="2" fillId="0" borderId="4" xfId="1" applyNumberFormat="1" applyFont="1" applyBorder="1"/>
    <xf numFmtId="167" fontId="2" fillId="0" borderId="4" xfId="1" applyNumberFormat="1" applyFont="1" applyBorder="1" applyAlignment="1">
      <alignment horizontal="center"/>
    </xf>
    <xf numFmtId="167" fontId="2" fillId="0" borderId="0" xfId="1" applyNumberFormat="1" applyFont="1" applyBorder="1"/>
    <xf numFmtId="167" fontId="2" fillId="0" borderId="0" xfId="1" applyNumberFormat="1" applyFont="1" applyBorder="1" applyAlignment="1">
      <alignment horizontal="center"/>
    </xf>
    <xf numFmtId="167" fontId="2" fillId="0" borderId="5" xfId="1" applyNumberFormat="1" applyFont="1" applyBorder="1"/>
    <xf numFmtId="167" fontId="2" fillId="0" borderId="5" xfId="1" applyNumberFormat="1" applyFont="1" applyBorder="1" applyAlignment="1">
      <alignment horizontal="center"/>
    </xf>
    <xf numFmtId="167" fontId="3" fillId="0" borderId="0" xfId="1" applyNumberFormat="1" applyFont="1"/>
    <xf numFmtId="167" fontId="2" fillId="2" borderId="0" xfId="1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3" fillId="2" borderId="0" xfId="0" applyNumberFormat="1" applyFont="1" applyFill="1" applyAlignment="1">
      <alignment horizontal="center"/>
    </xf>
    <xf numFmtId="167" fontId="3" fillId="2" borderId="0" xfId="1" applyNumberFormat="1" applyFont="1" applyFill="1" applyAlignment="1">
      <alignment horizontal="center"/>
    </xf>
    <xf numFmtId="2" fontId="2" fillId="0" borderId="0" xfId="0" applyNumberFormat="1" applyFont="1" applyAlignment="1">
      <alignment horizontal="center"/>
    </xf>
    <xf numFmtId="168" fontId="2" fillId="0" borderId="0" xfId="1" applyNumberFormat="1" applyFont="1" applyAlignment="1">
      <alignment horizontal="center"/>
    </xf>
    <xf numFmtId="167" fontId="4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2" fillId="0" borderId="0" xfId="0" applyFont="1" applyAlignment="1">
      <alignment horizontal="left" indent="1"/>
    </xf>
    <xf numFmtId="10" fontId="2" fillId="0" borderId="0" xfId="0" applyNumberFormat="1" applyFont="1" applyFill="1"/>
    <xf numFmtId="0" fontId="2" fillId="0" borderId="0" xfId="0" applyFont="1" applyFill="1"/>
    <xf numFmtId="0" fontId="2" fillId="0" borderId="0" xfId="0" applyFont="1" applyFill="1" applyAlignment="1">
      <alignment horizontal="left" indent="1"/>
    </xf>
    <xf numFmtId="167" fontId="6" fillId="0" borderId="1" xfId="1" applyNumberFormat="1" applyFont="1" applyFill="1" applyBorder="1"/>
    <xf numFmtId="167" fontId="6" fillId="0" borderId="1" xfId="1" applyNumberFormat="1" applyFont="1" applyFill="1" applyBorder="1" applyAlignment="1">
      <alignment horizontal="center"/>
    </xf>
    <xf numFmtId="167" fontId="3" fillId="0" borderId="0" xfId="1" applyNumberFormat="1" applyFont="1" applyAlignment="1">
      <alignment horizontal="left" indent="1"/>
    </xf>
    <xf numFmtId="0" fontId="6" fillId="6" borderId="7" xfId="0" applyFont="1" applyFill="1" applyBorder="1"/>
    <xf numFmtId="167" fontId="6" fillId="0" borderId="0" xfId="1" applyNumberFormat="1" applyFont="1" applyFill="1" applyBorder="1"/>
    <xf numFmtId="167" fontId="6" fillId="0" borderId="0" xfId="1" applyNumberFormat="1" applyFont="1" applyFill="1" applyBorder="1" applyAlignment="1">
      <alignment horizontal="center"/>
    </xf>
    <xf numFmtId="167" fontId="6" fillId="0" borderId="0" xfId="1" applyNumberFormat="1" applyFont="1" applyBorder="1"/>
    <xf numFmtId="167" fontId="6" fillId="0" borderId="0" xfId="1" applyNumberFormat="1" applyFont="1" applyBorder="1" applyAlignment="1">
      <alignment horizontal="center"/>
    </xf>
    <xf numFmtId="165" fontId="6" fillId="3" borderId="1" xfId="0" applyNumberFormat="1" applyFont="1" applyFill="1" applyBorder="1" applyAlignment="1">
      <alignment horizontal="left" indent="1"/>
    </xf>
    <xf numFmtId="165" fontId="6" fillId="3" borderId="1" xfId="0" applyNumberFormat="1" applyFont="1" applyFill="1" applyBorder="1" applyAlignment="1">
      <alignment horizontal="center"/>
    </xf>
    <xf numFmtId="0" fontId="10" fillId="0" borderId="0" xfId="0" applyFont="1" applyFill="1"/>
    <xf numFmtId="0" fontId="6" fillId="0" borderId="0" xfId="0" applyFont="1" applyFill="1" applyBorder="1"/>
    <xf numFmtId="167" fontId="2" fillId="0" borderId="0" xfId="1" applyNumberFormat="1" applyFont="1" applyFill="1" applyBorder="1"/>
    <xf numFmtId="167" fontId="3" fillId="0" borderId="0" xfId="1" applyNumberFormat="1" applyFont="1" applyFill="1" applyBorder="1" applyAlignment="1">
      <alignment horizontal="left" indent="1"/>
    </xf>
    <xf numFmtId="167" fontId="3" fillId="0" borderId="0" xfId="1" applyNumberFormat="1" applyFont="1" applyFill="1" applyBorder="1"/>
    <xf numFmtId="0" fontId="4" fillId="0" borderId="0" xfId="0" applyFont="1" applyFill="1" applyBorder="1"/>
    <xf numFmtId="0" fontId="2" fillId="0" borderId="0" xfId="0" applyFont="1" applyFill="1" applyBorder="1"/>
    <xf numFmtId="165" fontId="6" fillId="0" borderId="0" xfId="0" applyNumberFormat="1" applyFont="1" applyFill="1" applyBorder="1" applyAlignment="1">
      <alignment horizontal="left" indent="1"/>
    </xf>
    <xf numFmtId="0" fontId="16" fillId="4" borderId="0" xfId="0" applyFont="1" applyFill="1" applyAlignment="1">
      <alignment horizontal="center"/>
    </xf>
    <xf numFmtId="167" fontId="6" fillId="7" borderId="1" xfId="1" applyNumberFormat="1" applyFont="1" applyFill="1" applyBorder="1"/>
    <xf numFmtId="0" fontId="16" fillId="0" borderId="0" xfId="0" applyFont="1" applyFill="1" applyBorder="1" applyAlignment="1">
      <alignment horizontal="center"/>
    </xf>
    <xf numFmtId="0" fontId="16" fillId="8" borderId="1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/>
    </xf>
    <xf numFmtId="9" fontId="2" fillId="0" borderId="0" xfId="2" applyFont="1" applyAlignment="1">
      <alignment horizontal="center"/>
    </xf>
    <xf numFmtId="0" fontId="6" fillId="7" borderId="1" xfId="0" applyFont="1" applyFill="1" applyBorder="1"/>
    <xf numFmtId="9" fontId="6" fillId="7" borderId="1" xfId="2" applyFont="1" applyFill="1" applyBorder="1" applyAlignment="1">
      <alignment horizontal="center"/>
    </xf>
    <xf numFmtId="0" fontId="6" fillId="0" borderId="1" xfId="0" applyFont="1" applyFill="1" applyBorder="1"/>
    <xf numFmtId="9" fontId="2" fillId="0" borderId="0" xfId="2" applyFont="1" applyFill="1" applyBorder="1" applyAlignment="1">
      <alignment horizontal="center"/>
    </xf>
    <xf numFmtId="164" fontId="1" fillId="0" borderId="0" xfId="0" applyNumberFormat="1" applyFont="1" applyFill="1"/>
    <xf numFmtId="0" fontId="16" fillId="9" borderId="8" xfId="0" applyFont="1" applyFill="1" applyBorder="1" applyAlignment="1">
      <alignment horizontal="center"/>
    </xf>
    <xf numFmtId="0" fontId="7" fillId="0" borderId="0" xfId="0" applyFont="1" applyFill="1"/>
    <xf numFmtId="0" fontId="6" fillId="3" borderId="1" xfId="0" applyFont="1" applyFill="1" applyBorder="1"/>
    <xf numFmtId="0" fontId="6" fillId="0" borderId="0" xfId="0" applyFont="1" applyFill="1"/>
    <xf numFmtId="165" fontId="6" fillId="3" borderId="1" xfId="0" applyNumberFormat="1" applyFont="1" applyFill="1" applyBorder="1"/>
    <xf numFmtId="165" fontId="6" fillId="0" borderId="0" xfId="0" applyNumberFormat="1" applyFont="1" applyFill="1"/>
    <xf numFmtId="0" fontId="16" fillId="9" borderId="1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167" fontId="6" fillId="7" borderId="1" xfId="1" applyNumberFormat="1" applyFont="1" applyFill="1" applyBorder="1" applyAlignment="1">
      <alignment horizontal="center"/>
    </xf>
    <xf numFmtId="167" fontId="6" fillId="0" borderId="7" xfId="1" applyNumberFormat="1" applyFont="1" applyFill="1" applyBorder="1" applyAlignment="1">
      <alignment horizontal="center"/>
    </xf>
    <xf numFmtId="167" fontId="2" fillId="0" borderId="0" xfId="1" applyNumberFormat="1" applyFont="1" applyFill="1"/>
    <xf numFmtId="167" fontId="6" fillId="0" borderId="0" xfId="1" applyNumberFormat="1" applyFont="1" applyFill="1"/>
    <xf numFmtId="0" fontId="4" fillId="0" borderId="0" xfId="0" applyFont="1" applyFill="1"/>
    <xf numFmtId="167" fontId="2" fillId="0" borderId="0" xfId="1" applyNumberFormat="1" applyFont="1" applyFill="1" applyAlignment="1">
      <alignment horizontal="center"/>
    </xf>
    <xf numFmtId="167" fontId="2" fillId="10" borderId="0" xfId="1" applyNumberFormat="1" applyFont="1" applyFill="1" applyAlignment="1">
      <alignment horizontal="center"/>
    </xf>
    <xf numFmtId="167" fontId="3" fillId="10" borderId="0" xfId="1" applyNumberFormat="1" applyFont="1" applyFill="1" applyAlignment="1">
      <alignment horizontal="left" indent="1"/>
    </xf>
    <xf numFmtId="167" fontId="2" fillId="10" borderId="6" xfId="1" applyNumberFormat="1" applyFont="1" applyFill="1" applyBorder="1"/>
    <xf numFmtId="167" fontId="2" fillId="0" borderId="6" xfId="1" applyNumberFormat="1" applyFont="1" applyFill="1" applyBorder="1"/>
    <xf numFmtId="167" fontId="2" fillId="10" borderId="6" xfId="1" applyNumberFormat="1" applyFont="1" applyFill="1" applyBorder="1" applyAlignment="1">
      <alignment horizontal="center"/>
    </xf>
    <xf numFmtId="167" fontId="6" fillId="3" borderId="1" xfId="1" applyNumberFormat="1" applyFont="1" applyFill="1" applyBorder="1" applyAlignment="1">
      <alignment horizontal="center"/>
    </xf>
    <xf numFmtId="169" fontId="2" fillId="0" borderId="0" xfId="0" applyNumberFormat="1" applyFont="1" applyFill="1" applyAlignment="1">
      <alignment horizontal="center"/>
    </xf>
    <xf numFmtId="1" fontId="4" fillId="0" borderId="0" xfId="0" applyNumberFormat="1" applyFont="1" applyAlignment="1">
      <alignment horizontal="center"/>
    </xf>
    <xf numFmtId="0" fontId="0" fillId="0" borderId="0" xfId="0" applyFill="1" applyBorder="1"/>
    <xf numFmtId="0" fontId="0" fillId="0" borderId="0" xfId="0" applyFill="1"/>
    <xf numFmtId="0" fontId="17" fillId="0" borderId="9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8" fillId="2" borderId="7" xfId="0" applyFont="1" applyFill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0" xfId="0" applyFont="1" applyBorder="1"/>
    <xf numFmtId="0" fontId="19" fillId="10" borderId="9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21" fillId="0" borderId="12" xfId="0" applyFont="1" applyBorder="1" applyAlignment="1">
      <alignment horizontal="center"/>
    </xf>
    <xf numFmtId="0" fontId="21" fillId="0" borderId="0" xfId="0" applyFont="1" applyBorder="1"/>
    <xf numFmtId="0" fontId="22" fillId="0" borderId="9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23" fillId="0" borderId="9" xfId="0" applyFont="1" applyFill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21" fillId="0" borderId="14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24" fillId="0" borderId="0" xfId="0" applyFont="1"/>
    <xf numFmtId="0" fontId="24" fillId="0" borderId="0" xfId="0" applyFont="1" applyFill="1" applyBorder="1"/>
    <xf numFmtId="0" fontId="24" fillId="0" borderId="0" xfId="0" applyFont="1" applyFill="1"/>
    <xf numFmtId="0" fontId="25" fillId="0" borderId="0" xfId="0" applyFont="1" applyFill="1" applyAlignment="1">
      <alignment horizontal="center"/>
    </xf>
    <xf numFmtId="0" fontId="25" fillId="0" borderId="0" xfId="0" applyFont="1" applyFill="1" applyBorder="1" applyAlignment="1">
      <alignment horizontal="center"/>
    </xf>
    <xf numFmtId="0" fontId="26" fillId="0" borderId="0" xfId="0" applyFont="1"/>
    <xf numFmtId="167" fontId="27" fillId="0" borderId="0" xfId="1" applyNumberFormat="1" applyFont="1" applyAlignment="1">
      <alignment horizontal="center"/>
    </xf>
    <xf numFmtId="167" fontId="10" fillId="0" borderId="1" xfId="1" applyNumberFormat="1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7" fillId="0" borderId="0" xfId="0" applyFont="1" applyAlignment="1">
      <alignment horizontal="center"/>
    </xf>
    <xf numFmtId="167" fontId="28" fillId="0" borderId="0" xfId="1" applyNumberFormat="1" applyFont="1" applyAlignment="1">
      <alignment horizontal="center"/>
    </xf>
    <xf numFmtId="169" fontId="28" fillId="11" borderId="0" xfId="2" applyNumberFormat="1" applyFont="1" applyFill="1" applyAlignment="1">
      <alignment horizontal="center"/>
    </xf>
    <xf numFmtId="1" fontId="29" fillId="10" borderId="15" xfId="2" applyNumberFormat="1" applyFont="1" applyFill="1" applyBorder="1" applyAlignment="1">
      <alignment horizontal="center"/>
    </xf>
    <xf numFmtId="167" fontId="6" fillId="3" borderId="1" xfId="1" applyNumberFormat="1" applyFont="1" applyFill="1" applyBorder="1"/>
    <xf numFmtId="165" fontId="10" fillId="3" borderId="1" xfId="1" applyNumberFormat="1" applyFont="1" applyFill="1" applyBorder="1" applyAlignment="1">
      <alignment horizontal="center"/>
    </xf>
    <xf numFmtId="165" fontId="27" fillId="0" borderId="0" xfId="1" applyNumberFormat="1" applyFont="1" applyAlignment="1">
      <alignment horizontal="center"/>
    </xf>
    <xf numFmtId="9" fontId="27" fillId="0" borderId="0" xfId="2" applyFont="1" applyAlignment="1">
      <alignment horizontal="center"/>
    </xf>
    <xf numFmtId="167" fontId="2" fillId="0" borderId="0" xfId="1" applyNumberFormat="1" applyFont="1" applyAlignment="1">
      <alignment horizontal="left" indent="2"/>
    </xf>
    <xf numFmtId="167" fontId="2" fillId="0" borderId="0" xfId="1" applyNumberFormat="1" applyFont="1" applyFill="1" applyBorder="1" applyAlignment="1">
      <alignment horizontal="left" indent="2"/>
    </xf>
    <xf numFmtId="169" fontId="29" fillId="10" borderId="15" xfId="2" applyNumberFormat="1" applyFont="1" applyFill="1" applyBorder="1" applyAlignment="1">
      <alignment horizontal="center"/>
    </xf>
    <xf numFmtId="167" fontId="29" fillId="10" borderId="15" xfId="1" applyNumberFormat="1" applyFont="1" applyFill="1" applyBorder="1" applyAlignment="1">
      <alignment horizontal="center"/>
    </xf>
    <xf numFmtId="167" fontId="2" fillId="0" borderId="6" xfId="1" applyNumberFormat="1" applyFont="1" applyBorder="1" applyAlignment="1">
      <alignment horizontal="left"/>
    </xf>
    <xf numFmtId="169" fontId="12" fillId="0" borderId="0" xfId="2" applyNumberFormat="1" applyFont="1" applyFill="1" applyBorder="1" applyAlignment="1">
      <alignment horizontal="center"/>
    </xf>
    <xf numFmtId="169" fontId="12" fillId="0" borderId="0" xfId="2" applyNumberFormat="1" applyFont="1" applyAlignment="1">
      <alignment horizontal="center"/>
    </xf>
    <xf numFmtId="169" fontId="28" fillId="0" borderId="0" xfId="2" applyNumberFormat="1" applyFont="1" applyFill="1" applyBorder="1" applyAlignment="1">
      <alignment horizontal="center"/>
    </xf>
    <xf numFmtId="167" fontId="27" fillId="0" borderId="0" xfId="1" applyNumberFormat="1" applyFont="1" applyFill="1" applyAlignment="1">
      <alignment horizontal="center"/>
    </xf>
    <xf numFmtId="167" fontId="2" fillId="0" borderId="0" xfId="1" applyNumberFormat="1" applyFont="1" applyAlignment="1">
      <alignment horizontal="left" indent="1"/>
    </xf>
    <xf numFmtId="169" fontId="27" fillId="0" borderId="0" xfId="2" applyNumberFormat="1" applyFont="1" applyAlignment="1">
      <alignment horizontal="center"/>
    </xf>
    <xf numFmtId="167" fontId="2" fillId="0" borderId="0" xfId="1" applyNumberFormat="1" applyFont="1" applyFill="1" applyBorder="1" applyAlignment="1">
      <alignment horizontal="left" indent="1"/>
    </xf>
    <xf numFmtId="167" fontId="6" fillId="0" borderId="6" xfId="1" applyNumberFormat="1" applyFont="1" applyBorder="1"/>
    <xf numFmtId="167" fontId="10" fillId="0" borderId="6" xfId="1" applyNumberFormat="1" applyFont="1" applyBorder="1" applyAlignment="1">
      <alignment horizontal="center"/>
    </xf>
    <xf numFmtId="0" fontId="17" fillId="0" borderId="0" xfId="0" applyFont="1" applyFill="1"/>
    <xf numFmtId="167" fontId="10" fillId="0" borderId="0" xfId="1" applyNumberFormat="1" applyFont="1" applyBorder="1" applyAlignment="1">
      <alignment horizontal="center"/>
    </xf>
    <xf numFmtId="0" fontId="0" fillId="0" borderId="0" xfId="0" applyFont="1" applyFill="1"/>
    <xf numFmtId="0" fontId="17" fillId="0" borderId="0" xfId="0" applyFont="1"/>
    <xf numFmtId="167" fontId="6" fillId="0" borderId="6" xfId="1" applyNumberFormat="1" applyFont="1" applyBorder="1" applyAlignment="1">
      <alignment horizontal="left"/>
    </xf>
    <xf numFmtId="167" fontId="6" fillId="0" borderId="0" xfId="1" applyNumberFormat="1" applyFont="1" applyFill="1" applyBorder="1" applyAlignment="1">
      <alignment horizontal="left"/>
    </xf>
    <xf numFmtId="1" fontId="10" fillId="0" borderId="0" xfId="1" applyNumberFormat="1" applyFont="1" applyBorder="1" applyAlignment="1">
      <alignment horizontal="center"/>
    </xf>
    <xf numFmtId="1" fontId="28" fillId="0" borderId="0" xfId="1" applyNumberFormat="1" applyFont="1" applyAlignment="1">
      <alignment horizontal="center"/>
    </xf>
    <xf numFmtId="1" fontId="29" fillId="10" borderId="16" xfId="2" applyNumberFormat="1" applyFont="1" applyFill="1" applyBorder="1" applyAlignment="1">
      <alignment horizontal="center"/>
    </xf>
    <xf numFmtId="167" fontId="28" fillId="0" borderId="0" xfId="1" applyNumberFormat="1" applyFont="1"/>
    <xf numFmtId="43" fontId="27" fillId="0" borderId="0" xfId="1" applyNumberFormat="1" applyFont="1"/>
    <xf numFmtId="43" fontId="28" fillId="0" borderId="0" xfId="1" applyNumberFormat="1" applyFont="1"/>
    <xf numFmtId="43" fontId="27" fillId="0" borderId="0" xfId="1" applyNumberFormat="1" applyFont="1" applyAlignment="1">
      <alignment horizontal="center"/>
    </xf>
    <xf numFmtId="167" fontId="12" fillId="0" borderId="0" xfId="1" applyNumberFormat="1" applyFont="1" applyBorder="1" applyAlignment="1">
      <alignment horizontal="center"/>
    </xf>
    <xf numFmtId="167" fontId="6" fillId="3" borderId="0" xfId="1" applyNumberFormat="1" applyFont="1" applyFill="1"/>
    <xf numFmtId="0" fontId="16" fillId="9" borderId="1" xfId="0" applyFont="1" applyFill="1" applyBorder="1" applyAlignment="1">
      <alignment horizontal="center" wrapText="1"/>
    </xf>
    <xf numFmtId="0" fontId="16" fillId="9" borderId="8" xfId="0" applyFont="1" applyFill="1" applyBorder="1" applyAlignment="1">
      <alignment horizontal="center" wrapText="1"/>
    </xf>
    <xf numFmtId="0" fontId="16" fillId="8" borderId="1" xfId="0" applyFont="1" applyFill="1" applyBorder="1" applyAlignment="1">
      <alignment horizontal="center" wrapText="1"/>
    </xf>
    <xf numFmtId="0" fontId="6" fillId="0" borderId="6" xfId="0" applyFont="1" applyBorder="1"/>
    <xf numFmtId="0" fontId="6" fillId="0" borderId="6" xfId="0" applyFont="1" applyFill="1" applyBorder="1"/>
    <xf numFmtId="167" fontId="6" fillId="0" borderId="6" xfId="0" applyNumberFormat="1" applyFont="1" applyBorder="1" applyAlignment="1">
      <alignment horizontal="center"/>
    </xf>
    <xf numFmtId="167" fontId="6" fillId="0" borderId="6" xfId="0" applyNumberFormat="1" applyFont="1" applyBorder="1"/>
    <xf numFmtId="167" fontId="3" fillId="0" borderId="0" xfId="1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2" fontId="2" fillId="0" borderId="0" xfId="0" applyNumberFormat="1" applyFont="1" applyFill="1" applyAlignment="1">
      <alignment horizontal="center"/>
    </xf>
    <xf numFmtId="167" fontId="6" fillId="0" borderId="6" xfId="1" applyNumberFormat="1" applyFont="1" applyBorder="1" applyAlignment="1">
      <alignment horizontal="center"/>
    </xf>
    <xf numFmtId="0" fontId="0" fillId="0" borderId="0" xfId="0" applyAlignment="1"/>
    <xf numFmtId="0" fontId="17" fillId="0" borderId="7" xfId="0" applyFont="1" applyBorder="1" applyAlignment="1">
      <alignment horizontal="center"/>
    </xf>
    <xf numFmtId="170" fontId="0" fillId="0" borderId="13" xfId="1" applyNumberFormat="1" applyFont="1" applyBorder="1" applyAlignment="1"/>
    <xf numFmtId="0" fontId="21" fillId="0" borderId="11" xfId="0" applyFont="1" applyBorder="1" applyAlignment="1">
      <alignment horizontal="center"/>
    </xf>
    <xf numFmtId="9" fontId="0" fillId="0" borderId="17" xfId="0" applyNumberFormat="1" applyBorder="1" applyAlignment="1">
      <alignment horizontal="center"/>
    </xf>
    <xf numFmtId="170" fontId="0" fillId="0" borderId="18" xfId="1" applyNumberFormat="1" applyFont="1" applyBorder="1" applyAlignment="1">
      <alignment horizontal="center"/>
    </xf>
    <xf numFmtId="9" fontId="0" fillId="0" borderId="19" xfId="0" applyNumberFormat="1" applyBorder="1" applyAlignment="1">
      <alignment horizontal="center"/>
    </xf>
    <xf numFmtId="170" fontId="0" fillId="0" borderId="20" xfId="1" applyNumberFormat="1" applyFont="1" applyBorder="1" applyAlignment="1">
      <alignment horizontal="center"/>
    </xf>
    <xf numFmtId="0" fontId="0" fillId="0" borderId="0" xfId="0" quotePrefix="1"/>
    <xf numFmtId="0" fontId="21" fillId="0" borderId="13" xfId="0" applyFont="1" applyBorder="1" applyAlignment="1">
      <alignment horizontal="center"/>
    </xf>
    <xf numFmtId="9" fontId="0" fillId="0" borderId="21" xfId="0" applyNumberFormat="1" applyBorder="1" applyAlignment="1">
      <alignment horizontal="center"/>
    </xf>
    <xf numFmtId="170" fontId="0" fillId="0" borderId="22" xfId="1" applyNumberFormat="1" applyFont="1" applyBorder="1" applyAlignment="1">
      <alignment horizontal="center"/>
    </xf>
    <xf numFmtId="0" fontId="17" fillId="13" borderId="23" xfId="0" applyFont="1" applyFill="1" applyBorder="1" applyAlignment="1">
      <alignment horizontal="centerContinuous"/>
    </xf>
    <xf numFmtId="0" fontId="17" fillId="13" borderId="24" xfId="0" applyFont="1" applyFill="1" applyBorder="1" applyAlignment="1">
      <alignment horizontal="centerContinuous"/>
    </xf>
    <xf numFmtId="170" fontId="14" fillId="0" borderId="25" xfId="1" applyNumberFormat="1" applyFont="1" applyBorder="1"/>
    <xf numFmtId="0" fontId="0" fillId="0" borderId="0" xfId="0" applyFont="1"/>
    <xf numFmtId="0" fontId="17" fillId="0" borderId="9" xfId="0" applyFont="1" applyBorder="1" applyAlignment="1">
      <alignment horizontal="centerContinuous"/>
    </xf>
    <xf numFmtId="0" fontId="17" fillId="0" borderId="26" xfId="0" applyFont="1" applyBorder="1" applyAlignment="1">
      <alignment horizontal="centerContinuous"/>
    </xf>
    <xf numFmtId="166" fontId="17" fillId="14" borderId="9" xfId="0" applyNumberFormat="1" applyFont="1" applyFill="1" applyBorder="1" applyAlignment="1">
      <alignment horizontal="center"/>
    </xf>
    <xf numFmtId="166" fontId="17" fillId="14" borderId="26" xfId="0" applyNumberFormat="1" applyFont="1" applyFill="1" applyBorder="1" applyAlignment="1">
      <alignment horizontal="center"/>
    </xf>
    <xf numFmtId="166" fontId="17" fillId="14" borderId="10" xfId="0" applyNumberFormat="1" applyFont="1" applyFill="1" applyBorder="1" applyAlignment="1">
      <alignment horizontal="center"/>
    </xf>
    <xf numFmtId="0" fontId="17" fillId="0" borderId="10" xfId="0" applyFont="1" applyBorder="1" applyAlignment="1">
      <alignment horizontal="centerContinuous"/>
    </xf>
    <xf numFmtId="170" fontId="14" fillId="0" borderId="9" xfId="1" applyNumberFormat="1" applyFont="1" applyBorder="1"/>
    <xf numFmtId="170" fontId="14" fillId="0" borderId="26" xfId="1" applyNumberFormat="1" applyFont="1" applyBorder="1"/>
    <xf numFmtId="170" fontId="14" fillId="0" borderId="10" xfId="1" applyNumberFormat="1" applyFont="1" applyBorder="1"/>
    <xf numFmtId="0" fontId="17" fillId="11" borderId="9" xfId="0" applyFont="1" applyFill="1" applyBorder="1" applyAlignment="1">
      <alignment horizontal="centerContinuous"/>
    </xf>
    <xf numFmtId="0" fontId="17" fillId="11" borderId="26" xfId="0" applyFont="1" applyFill="1" applyBorder="1" applyAlignment="1">
      <alignment horizontal="centerContinuous"/>
    </xf>
    <xf numFmtId="0" fontId="17" fillId="11" borderId="10" xfId="0" applyFont="1" applyFill="1" applyBorder="1" applyAlignment="1">
      <alignment horizontal="centerContinuous"/>
    </xf>
    <xf numFmtId="170" fontId="0" fillId="0" borderId="23" xfId="0" applyNumberFormat="1" applyFont="1" applyBorder="1" applyAlignment="1">
      <alignment horizontal="center"/>
    </xf>
    <xf numFmtId="170" fontId="0" fillId="0" borderId="24" xfId="0" applyNumberFormat="1" applyFont="1" applyBorder="1" applyAlignment="1">
      <alignment horizontal="center"/>
    </xf>
    <xf numFmtId="170" fontId="0" fillId="0" borderId="27" xfId="0" applyNumberFormat="1" applyFont="1" applyBorder="1" applyAlignment="1">
      <alignment horizontal="center"/>
    </xf>
    <xf numFmtId="170" fontId="0" fillId="0" borderId="28" xfId="0" applyNumberFormat="1" applyFont="1" applyBorder="1" applyAlignment="1">
      <alignment horizontal="center"/>
    </xf>
    <xf numFmtId="170" fontId="0" fillId="0" borderId="0" xfId="0" applyNumberFormat="1" applyFont="1" applyBorder="1" applyAlignment="1">
      <alignment horizontal="center"/>
    </xf>
    <xf numFmtId="170" fontId="0" fillId="0" borderId="12" xfId="0" applyNumberFormat="1" applyFont="1" applyBorder="1" applyAlignment="1">
      <alignment horizontal="center"/>
    </xf>
    <xf numFmtId="9" fontId="14" fillId="0" borderId="9" xfId="2" applyFont="1" applyBorder="1" applyAlignment="1">
      <alignment horizontal="center"/>
    </xf>
    <xf numFmtId="9" fontId="14" fillId="0" borderId="26" xfId="2" applyFont="1" applyBorder="1" applyAlignment="1">
      <alignment horizontal="center"/>
    </xf>
    <xf numFmtId="9" fontId="14" fillId="0" borderId="10" xfId="2" applyFont="1" applyBorder="1" applyAlignment="1">
      <alignment horizontal="center"/>
    </xf>
    <xf numFmtId="170" fontId="14" fillId="0" borderId="7" xfId="1" applyNumberFormat="1" applyFont="1" applyBorder="1"/>
    <xf numFmtId="0" fontId="17" fillId="0" borderId="2" xfId="0" applyFont="1" applyBorder="1" applyAlignment="1">
      <alignment horizontal="centerContinuous"/>
    </xf>
    <xf numFmtId="0" fontId="15" fillId="5" borderId="0" xfId="3" applyAlignment="1">
      <alignment horizontal="center"/>
    </xf>
    <xf numFmtId="0" fontId="17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9" fontId="31" fillId="0" borderId="29" xfId="0" applyNumberFormat="1" applyFont="1" applyBorder="1"/>
    <xf numFmtId="166" fontId="32" fillId="14" borderId="0" xfId="0" applyNumberFormat="1" applyFont="1" applyFill="1" applyAlignment="1">
      <alignment horizontal="center"/>
    </xf>
    <xf numFmtId="9" fontId="0" fillId="0" borderId="30" xfId="2" applyFont="1" applyBorder="1" applyAlignment="1">
      <alignment horizontal="center"/>
    </xf>
    <xf numFmtId="170" fontId="32" fillId="14" borderId="31" xfId="0" applyNumberFormat="1" applyFont="1" applyFill="1" applyBorder="1" applyAlignment="1">
      <alignment horizontal="center"/>
    </xf>
    <xf numFmtId="9" fontId="0" fillId="0" borderId="30" xfId="2" applyFont="1" applyBorder="1"/>
    <xf numFmtId="9" fontId="0" fillId="0" borderId="0" xfId="2" applyFont="1" applyAlignment="1">
      <alignment horizontal="center"/>
    </xf>
    <xf numFmtId="170" fontId="32" fillId="14" borderId="29" xfId="0" applyNumberFormat="1" applyFont="1" applyFill="1" applyBorder="1" applyAlignment="1">
      <alignment horizontal="center"/>
    </xf>
    <xf numFmtId="9" fontId="0" fillId="0" borderId="0" xfId="2" applyFont="1"/>
    <xf numFmtId="0" fontId="30" fillId="12" borderId="0" xfId="4" applyAlignment="1">
      <alignment horizontal="center"/>
    </xf>
    <xf numFmtId="0" fontId="18" fillId="13" borderId="7" xfId="0" applyFont="1" applyFill="1" applyBorder="1" applyAlignment="1">
      <alignment horizontal="center"/>
    </xf>
    <xf numFmtId="0" fontId="17" fillId="3" borderId="7" xfId="0" applyFont="1" applyFill="1" applyBorder="1" applyAlignment="1">
      <alignment horizontal="center"/>
    </xf>
    <xf numFmtId="169" fontId="4" fillId="0" borderId="0" xfId="0" applyNumberFormat="1" applyFont="1"/>
    <xf numFmtId="169" fontId="4" fillId="0" borderId="0" xfId="0" applyNumberFormat="1" applyFont="1" applyAlignment="1">
      <alignment horizontal="center"/>
    </xf>
    <xf numFmtId="169" fontId="4" fillId="0" borderId="0" xfId="0" applyNumberFormat="1" applyFont="1" applyFill="1" applyAlignment="1">
      <alignment horizontal="center"/>
    </xf>
    <xf numFmtId="169" fontId="5" fillId="0" borderId="0" xfId="0" applyNumberFormat="1" applyFont="1"/>
    <xf numFmtId="169" fontId="5" fillId="0" borderId="0" xfId="0" applyNumberFormat="1" applyFont="1" applyAlignment="1">
      <alignment horizontal="center"/>
    </xf>
    <xf numFmtId="169" fontId="5" fillId="0" borderId="0" xfId="0" applyNumberFormat="1" applyFont="1" applyFill="1" applyAlignment="1">
      <alignment horizontal="center"/>
    </xf>
    <xf numFmtId="169" fontId="6" fillId="2" borderId="7" xfId="1" applyNumberFormat="1" applyFont="1" applyFill="1" applyBorder="1" applyAlignment="1">
      <alignment horizontal="center"/>
    </xf>
    <xf numFmtId="169" fontId="13" fillId="0" borderId="0" xfId="0" applyNumberFormat="1" applyFont="1"/>
    <xf numFmtId="169" fontId="13" fillId="2" borderId="0" xfId="0" applyNumberFormat="1" applyFont="1" applyFill="1" applyAlignment="1">
      <alignment horizontal="center"/>
    </xf>
    <xf numFmtId="167" fontId="2" fillId="0" borderId="0" xfId="1" applyNumberFormat="1" applyFont="1" applyAlignment="1">
      <alignment horizontal="left"/>
    </xf>
    <xf numFmtId="167" fontId="6" fillId="0" borderId="0" xfId="1" applyNumberFormat="1" applyFont="1" applyBorder="1" applyAlignment="1">
      <alignment horizontal="left"/>
    </xf>
    <xf numFmtId="0" fontId="0" fillId="0" borderId="0" xfId="0" applyBorder="1" applyAlignment="1">
      <alignment horizontal="center"/>
    </xf>
    <xf numFmtId="169" fontId="29" fillId="0" borderId="0" xfId="2" applyNumberFormat="1" applyFont="1" applyFill="1" applyBorder="1" applyAlignment="1">
      <alignment horizontal="center"/>
    </xf>
    <xf numFmtId="169" fontId="27" fillId="0" borderId="0" xfId="2" applyNumberFormat="1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171" fontId="28" fillId="0" borderId="0" xfId="1" applyNumberFormat="1" applyFont="1" applyAlignment="1">
      <alignment horizontal="center"/>
    </xf>
    <xf numFmtId="2" fontId="28" fillId="0" borderId="0" xfId="1" applyNumberFormat="1" applyFont="1" applyAlignment="1">
      <alignment horizontal="center"/>
    </xf>
    <xf numFmtId="167" fontId="28" fillId="0" borderId="6" xfId="1" applyNumberFormat="1" applyFont="1" applyBorder="1" applyAlignment="1">
      <alignment horizontal="center"/>
    </xf>
    <xf numFmtId="167" fontId="27" fillId="0" borderId="6" xfId="1" applyNumberFormat="1" applyFont="1" applyBorder="1" applyAlignment="1">
      <alignment horizontal="center"/>
    </xf>
    <xf numFmtId="0" fontId="33" fillId="15" borderId="2" xfId="0" applyFont="1" applyFill="1" applyBorder="1"/>
    <xf numFmtId="0" fontId="33" fillId="0" borderId="0" xfId="0" applyFont="1" applyFill="1" applyBorder="1"/>
    <xf numFmtId="0" fontId="14" fillId="0" borderId="0" xfId="0" applyFont="1"/>
    <xf numFmtId="0" fontId="14" fillId="0" borderId="0" xfId="0" applyFont="1" applyAlignment="1"/>
    <xf numFmtId="169" fontId="34" fillId="16" borderId="15" xfId="2" applyNumberFormat="1" applyFont="1" applyFill="1" applyBorder="1" applyAlignment="1">
      <alignment horizontal="center"/>
    </xf>
    <xf numFmtId="172" fontId="34" fillId="16" borderId="15" xfId="5" applyNumberFormat="1" applyFont="1" applyFill="1" applyBorder="1"/>
    <xf numFmtId="165" fontId="0" fillId="0" borderId="0" xfId="0" applyNumberFormat="1" applyFill="1" applyBorder="1" applyAlignment="1">
      <alignment horizontal="center"/>
    </xf>
    <xf numFmtId="0" fontId="31" fillId="15" borderId="23" xfId="0" applyFont="1" applyFill="1" applyBorder="1"/>
    <xf numFmtId="0" fontId="31" fillId="15" borderId="24" xfId="0" applyFont="1" applyFill="1" applyBorder="1"/>
    <xf numFmtId="0" fontId="33" fillId="15" borderId="24" xfId="0" applyFont="1" applyFill="1" applyBorder="1" applyAlignment="1">
      <alignment horizontal="centerContinuous"/>
    </xf>
    <xf numFmtId="0" fontId="33" fillId="15" borderId="27" xfId="0" applyFont="1" applyFill="1" applyBorder="1" applyAlignment="1">
      <alignment horizontal="centerContinuous"/>
    </xf>
    <xf numFmtId="0" fontId="31" fillId="15" borderId="28" xfId="0" applyFont="1" applyFill="1" applyBorder="1"/>
    <xf numFmtId="0" fontId="31" fillId="15" borderId="0" xfId="0" applyFont="1" applyFill="1" applyBorder="1"/>
    <xf numFmtId="0" fontId="33" fillId="15" borderId="9" xfId="0" applyFont="1" applyFill="1" applyBorder="1" applyAlignment="1">
      <alignment horizontal="center"/>
    </xf>
    <xf numFmtId="173" fontId="31" fillId="9" borderId="26" xfId="0" applyNumberFormat="1" applyFont="1" applyFill="1" applyBorder="1" applyAlignment="1">
      <alignment horizontal="center"/>
    </xf>
    <xf numFmtId="173" fontId="31" fillId="9" borderId="10" xfId="0" applyNumberFormat="1" applyFont="1" applyFill="1" applyBorder="1" applyAlignment="1">
      <alignment horizontal="center"/>
    </xf>
    <xf numFmtId="0" fontId="33" fillId="15" borderId="25" xfId="0" applyFont="1" applyFill="1" applyBorder="1" applyAlignment="1">
      <alignment horizontal="center"/>
    </xf>
    <xf numFmtId="174" fontId="35" fillId="9" borderId="0" xfId="0" applyNumberFormat="1" applyFont="1" applyFill="1" applyBorder="1" applyAlignment="1">
      <alignment horizontal="center"/>
    </xf>
    <xf numFmtId="173" fontId="31" fillId="9" borderId="0" xfId="0" applyNumberFormat="1" applyFont="1" applyFill="1" applyBorder="1" applyAlignment="1">
      <alignment horizontal="center"/>
    </xf>
    <xf numFmtId="173" fontId="31" fillId="9" borderId="12" xfId="0" applyNumberFormat="1" applyFont="1" applyFill="1" applyBorder="1" applyAlignment="1">
      <alignment horizontal="center"/>
    </xf>
    <xf numFmtId="173" fontId="31" fillId="9" borderId="11" xfId="0" applyNumberFormat="1" applyFont="1" applyFill="1" applyBorder="1" applyAlignment="1">
      <alignment horizontal="center"/>
    </xf>
    <xf numFmtId="165" fontId="27" fillId="0" borderId="23" xfId="1" applyNumberFormat="1" applyFont="1" applyBorder="1" applyAlignment="1">
      <alignment horizontal="center"/>
    </xf>
    <xf numFmtId="165" fontId="27" fillId="0" borderId="24" xfId="1" applyNumberFormat="1" applyFont="1" applyBorder="1" applyAlignment="1">
      <alignment horizontal="center"/>
    </xf>
    <xf numFmtId="165" fontId="27" fillId="0" borderId="32" xfId="1" applyNumberFormat="1" applyFont="1" applyBorder="1" applyAlignment="1">
      <alignment horizontal="center"/>
    </xf>
    <xf numFmtId="165" fontId="27" fillId="0" borderId="27" xfId="1" applyNumberFormat="1" applyFont="1" applyBorder="1" applyAlignment="1">
      <alignment horizontal="center"/>
    </xf>
    <xf numFmtId="165" fontId="27" fillId="0" borderId="28" xfId="1" applyNumberFormat="1" applyFont="1" applyBorder="1" applyAlignment="1">
      <alignment horizontal="center"/>
    </xf>
    <xf numFmtId="165" fontId="27" fillId="0" borderId="0" xfId="1" applyNumberFormat="1" applyFont="1" applyBorder="1" applyAlignment="1">
      <alignment horizontal="center"/>
    </xf>
    <xf numFmtId="165" fontId="27" fillId="0" borderId="33" xfId="1" applyNumberFormat="1" applyFont="1" applyBorder="1" applyAlignment="1">
      <alignment horizontal="center"/>
    </xf>
    <xf numFmtId="165" fontId="27" fillId="0" borderId="12" xfId="1" applyNumberFormat="1" applyFont="1" applyBorder="1" applyAlignment="1">
      <alignment horizontal="center"/>
    </xf>
    <xf numFmtId="165" fontId="27" fillId="0" borderId="34" xfId="1" applyNumberFormat="1" applyFont="1" applyBorder="1" applyAlignment="1">
      <alignment horizontal="center"/>
    </xf>
    <xf numFmtId="165" fontId="27" fillId="0" borderId="35" xfId="1" applyNumberFormat="1" applyFont="1" applyBorder="1" applyAlignment="1">
      <alignment horizontal="center"/>
    </xf>
    <xf numFmtId="165" fontId="27" fillId="3" borderId="36" xfId="1" applyNumberFormat="1" applyFont="1" applyFill="1" applyBorder="1" applyAlignment="1">
      <alignment horizontal="center"/>
    </xf>
    <xf numFmtId="165" fontId="27" fillId="0" borderId="37" xfId="1" applyNumberFormat="1" applyFont="1" applyBorder="1" applyAlignment="1">
      <alignment horizontal="center"/>
    </xf>
    <xf numFmtId="173" fontId="31" fillId="9" borderId="13" xfId="0" applyNumberFormat="1" applyFont="1" applyFill="1" applyBorder="1" applyAlignment="1">
      <alignment horizontal="center"/>
    </xf>
    <xf numFmtId="173" fontId="31" fillId="9" borderId="39" xfId="0" applyNumberFormat="1" applyFont="1" applyFill="1" applyBorder="1" applyAlignment="1">
      <alignment horizontal="center"/>
    </xf>
    <xf numFmtId="165" fontId="27" fillId="0" borderId="38" xfId="1" applyNumberFormat="1" applyFont="1" applyBorder="1" applyAlignment="1">
      <alignment horizontal="center"/>
    </xf>
    <xf numFmtId="165" fontId="27" fillId="0" borderId="39" xfId="1" applyNumberFormat="1" applyFont="1" applyBorder="1" applyAlignment="1">
      <alignment horizontal="center"/>
    </xf>
    <xf numFmtId="165" fontId="27" fillId="0" borderId="40" xfId="1" applyNumberFormat="1" applyFont="1" applyBorder="1" applyAlignment="1">
      <alignment horizontal="center"/>
    </xf>
    <xf numFmtId="165" fontId="27" fillId="0" borderId="14" xfId="1" applyNumberFormat="1" applyFont="1" applyBorder="1" applyAlignment="1">
      <alignment horizontal="center"/>
    </xf>
    <xf numFmtId="167" fontId="36" fillId="0" borderId="0" xfId="1" applyNumberFormat="1" applyFont="1" applyAlignment="1">
      <alignment horizontal="left" indent="1"/>
    </xf>
    <xf numFmtId="167" fontId="36" fillId="0" borderId="0" xfId="1" applyNumberFormat="1" applyFont="1" applyFill="1" applyBorder="1"/>
    <xf numFmtId="167" fontId="36" fillId="0" borderId="0" xfId="1" applyNumberFormat="1" applyFont="1" applyAlignment="1">
      <alignment horizontal="center"/>
    </xf>
    <xf numFmtId="0" fontId="37" fillId="0" borderId="0" xfId="0" applyFont="1"/>
    <xf numFmtId="0" fontId="38" fillId="0" borderId="0" xfId="0" applyFont="1"/>
    <xf numFmtId="0" fontId="17" fillId="0" borderId="0" xfId="0" applyFont="1" applyAlignment="1"/>
    <xf numFmtId="0" fontId="17" fillId="0" borderId="0" xfId="0" applyFont="1" applyFill="1" applyBorder="1"/>
    <xf numFmtId="0" fontId="33" fillId="15" borderId="28" xfId="0" applyFont="1" applyFill="1" applyBorder="1" applyAlignment="1">
      <alignment horizontal="center" vertical="center" wrapText="1"/>
    </xf>
    <xf numFmtId="0" fontId="0" fillId="15" borderId="28" xfId="0" applyFill="1" applyBorder="1" applyAlignment="1">
      <alignment horizontal="center" vertical="center" wrapText="1"/>
    </xf>
    <xf numFmtId="0" fontId="0" fillId="15" borderId="38" xfId="0" applyFill="1" applyBorder="1" applyAlignment="1">
      <alignment horizontal="center" vertical="center" wrapText="1"/>
    </xf>
    <xf numFmtId="0" fontId="14" fillId="0" borderId="0" xfId="0" applyFont="1" applyBorder="1" applyAlignment="1">
      <alignment horizontal="center"/>
    </xf>
    <xf numFmtId="0" fontId="17" fillId="0" borderId="41" xfId="0" applyFont="1" applyBorder="1"/>
    <xf numFmtId="0" fontId="24" fillId="0" borderId="2" xfId="0" applyFont="1" applyBorder="1"/>
    <xf numFmtId="169" fontId="39" fillId="0" borderId="42" xfId="2" applyNumberFormat="1" applyFont="1" applyFill="1" applyBorder="1" applyAlignment="1">
      <alignment horizontal="center"/>
    </xf>
    <xf numFmtId="0" fontId="17" fillId="0" borderId="43" xfId="0" applyFont="1" applyBorder="1"/>
    <xf numFmtId="0" fontId="24" fillId="0" borderId="1" xfId="0" applyFont="1" applyBorder="1"/>
    <xf numFmtId="169" fontId="39" fillId="0" borderId="44" xfId="2" applyNumberFormat="1" applyFont="1" applyFill="1" applyBorder="1" applyAlignment="1">
      <alignment horizontal="center"/>
    </xf>
    <xf numFmtId="0" fontId="17" fillId="0" borderId="9" xfId="0" applyFont="1" applyBorder="1"/>
    <xf numFmtId="0" fontId="24" fillId="0" borderId="26" xfId="0" applyFont="1" applyBorder="1"/>
    <xf numFmtId="0" fontId="14" fillId="0" borderId="26" xfId="0" applyFont="1" applyBorder="1"/>
    <xf numFmtId="0" fontId="14" fillId="0" borderId="26" xfId="0" applyFont="1" applyBorder="1" applyAlignment="1"/>
    <xf numFmtId="0" fontId="17" fillId="0" borderId="26" xfId="0" applyFont="1" applyBorder="1"/>
    <xf numFmtId="169" fontId="40" fillId="0" borderId="10" xfId="2" applyNumberFormat="1" applyFont="1" applyFill="1" applyBorder="1" applyAlignment="1">
      <alignment horizontal="center"/>
    </xf>
    <xf numFmtId="169" fontId="40" fillId="0" borderId="26" xfId="2" applyNumberFormat="1" applyFont="1" applyFill="1" applyBorder="1" applyAlignment="1">
      <alignment horizontal="center"/>
    </xf>
    <xf numFmtId="0" fontId="17" fillId="10" borderId="9" xfId="0" applyFont="1" applyFill="1" applyBorder="1" applyAlignment="1">
      <alignment horizontal="centerContinuous"/>
    </xf>
    <xf numFmtId="0" fontId="17" fillId="10" borderId="26" xfId="0" applyFont="1" applyFill="1" applyBorder="1" applyAlignment="1">
      <alignment horizontal="centerContinuous"/>
    </xf>
    <xf numFmtId="0" fontId="14" fillId="10" borderId="26" xfId="0" applyFont="1" applyFill="1" applyBorder="1" applyAlignment="1">
      <alignment horizontal="centerContinuous"/>
    </xf>
    <xf numFmtId="0" fontId="24" fillId="10" borderId="26" xfId="0" applyFont="1" applyFill="1" applyBorder="1" applyAlignment="1">
      <alignment horizontal="centerContinuous"/>
    </xf>
    <xf numFmtId="0" fontId="14" fillId="10" borderId="10" xfId="0" applyFont="1" applyFill="1" applyBorder="1" applyAlignment="1">
      <alignment horizontal="centerContinuous"/>
    </xf>
    <xf numFmtId="0" fontId="25" fillId="9" borderId="8" xfId="0" applyFont="1" applyFill="1" applyBorder="1" applyAlignment="1">
      <alignment horizontal="center"/>
    </xf>
    <xf numFmtId="0" fontId="33" fillId="15" borderId="24" xfId="0" applyFont="1" applyFill="1" applyBorder="1" applyAlignment="1">
      <alignment horizontal="center"/>
    </xf>
    <xf numFmtId="0" fontId="33" fillId="15" borderId="27" xfId="0" applyFont="1" applyFill="1" applyBorder="1" applyAlignment="1">
      <alignment horizontal="center"/>
    </xf>
    <xf numFmtId="169" fontId="2" fillId="0" borderId="0" xfId="0" applyNumberFormat="1" applyFont="1"/>
    <xf numFmtId="169" fontId="2" fillId="0" borderId="0" xfId="0" applyNumberFormat="1" applyFont="1" applyAlignment="1">
      <alignment horizontal="center"/>
    </xf>
    <xf numFmtId="0" fontId="16" fillId="0" borderId="46" xfId="0" applyFont="1" applyFill="1" applyBorder="1" applyAlignment="1">
      <alignment horizontal="center"/>
    </xf>
    <xf numFmtId="0" fontId="2" fillId="0" borderId="47" xfId="0" applyFont="1" applyBorder="1" applyAlignment="1">
      <alignment horizontal="center"/>
    </xf>
    <xf numFmtId="167" fontId="2" fillId="0" borderId="47" xfId="1" applyNumberFormat="1" applyFont="1" applyFill="1" applyBorder="1" applyAlignment="1">
      <alignment horizontal="center"/>
    </xf>
    <xf numFmtId="167" fontId="2" fillId="2" borderId="47" xfId="1" applyNumberFormat="1" applyFont="1" applyFill="1" applyBorder="1" applyAlignment="1">
      <alignment horizontal="center"/>
    </xf>
    <xf numFmtId="167" fontId="6" fillId="0" borderId="46" xfId="1" applyNumberFormat="1" applyFont="1" applyBorder="1" applyAlignment="1">
      <alignment horizontal="center"/>
    </xf>
    <xf numFmtId="167" fontId="6" fillId="0" borderId="47" xfId="1" applyNumberFormat="1" applyFont="1" applyBorder="1" applyAlignment="1">
      <alignment horizontal="center"/>
    </xf>
    <xf numFmtId="167" fontId="2" fillId="0" borderId="47" xfId="1" applyNumberFormat="1" applyFont="1" applyBorder="1" applyAlignment="1">
      <alignment horizontal="center"/>
    </xf>
    <xf numFmtId="167" fontId="6" fillId="7" borderId="46" xfId="1" applyNumberFormat="1" applyFont="1" applyFill="1" applyBorder="1"/>
    <xf numFmtId="167" fontId="4" fillId="0" borderId="47" xfId="0" applyNumberFormat="1" applyFont="1" applyBorder="1" applyAlignment="1">
      <alignment horizontal="center"/>
    </xf>
    <xf numFmtId="0" fontId="16" fillId="9" borderId="46" xfId="0" applyFont="1" applyFill="1" applyBorder="1" applyAlignment="1">
      <alignment horizontal="center"/>
    </xf>
    <xf numFmtId="167" fontId="2" fillId="10" borderId="45" xfId="1" applyNumberFormat="1" applyFont="1" applyFill="1" applyBorder="1" applyAlignment="1">
      <alignment horizontal="center"/>
    </xf>
    <xf numFmtId="167" fontId="2" fillId="10" borderId="47" xfId="1" applyNumberFormat="1" applyFont="1" applyFill="1" applyBorder="1" applyAlignment="1">
      <alignment horizontal="center"/>
    </xf>
    <xf numFmtId="167" fontId="3" fillId="2" borderId="47" xfId="1" applyNumberFormat="1" applyFont="1" applyFill="1" applyBorder="1" applyAlignment="1">
      <alignment horizontal="center"/>
    </xf>
    <xf numFmtId="0" fontId="16" fillId="4" borderId="47" xfId="0" applyFont="1" applyFill="1" applyBorder="1" applyAlignment="1">
      <alignment horizontal="center"/>
    </xf>
    <xf numFmtId="167" fontId="2" fillId="0" borderId="46" xfId="1" applyNumberFormat="1" applyFont="1" applyBorder="1" applyAlignment="1">
      <alignment horizontal="center"/>
    </xf>
    <xf numFmtId="165" fontId="6" fillId="3" borderId="46" xfId="0" applyNumberFormat="1" applyFont="1" applyFill="1" applyBorder="1" applyAlignment="1">
      <alignment horizontal="center"/>
    </xf>
    <xf numFmtId="167" fontId="6" fillId="0" borderId="45" xfId="0" applyNumberFormat="1" applyFont="1" applyBorder="1" applyAlignment="1">
      <alignment horizontal="center"/>
    </xf>
    <xf numFmtId="169" fontId="4" fillId="0" borderId="47" xfId="0" applyNumberFormat="1" applyFont="1" applyBorder="1" applyAlignment="1">
      <alignment horizontal="center"/>
    </xf>
    <xf numFmtId="167" fontId="6" fillId="7" borderId="46" xfId="1" applyNumberFormat="1" applyFont="1" applyFill="1" applyBorder="1" applyAlignment="1">
      <alignment horizontal="center"/>
    </xf>
    <xf numFmtId="10" fontId="11" fillId="2" borderId="47" xfId="0" applyNumberFormat="1" applyFont="1" applyFill="1" applyBorder="1" applyAlignment="1">
      <alignment horizontal="center"/>
    </xf>
    <xf numFmtId="169" fontId="13" fillId="2" borderId="47" xfId="0" applyNumberFormat="1" applyFont="1" applyFill="1" applyBorder="1" applyAlignment="1">
      <alignment horizontal="center"/>
    </xf>
    <xf numFmtId="169" fontId="5" fillId="0" borderId="47" xfId="0" applyNumberFormat="1" applyFont="1" applyBorder="1" applyAlignment="1">
      <alignment horizontal="center"/>
    </xf>
    <xf numFmtId="10" fontId="13" fillId="2" borderId="47" xfId="0" applyNumberFormat="1" applyFont="1" applyFill="1" applyBorder="1" applyAlignment="1">
      <alignment horizontal="center"/>
    </xf>
    <xf numFmtId="167" fontId="6" fillId="0" borderId="45" xfId="1" applyNumberFormat="1" applyFont="1" applyBorder="1" applyAlignment="1">
      <alignment horizontal="center"/>
    </xf>
    <xf numFmtId="168" fontId="2" fillId="2" borderId="47" xfId="1" applyNumberFormat="1" applyFont="1" applyFill="1" applyBorder="1" applyAlignment="1">
      <alignment horizontal="center"/>
    </xf>
    <xf numFmtId="2" fontId="2" fillId="0" borderId="47" xfId="0" applyNumberFormat="1" applyFont="1" applyBorder="1" applyAlignment="1">
      <alignment horizontal="center"/>
    </xf>
    <xf numFmtId="169" fontId="16" fillId="4" borderId="0" xfId="0" applyNumberFormat="1" applyFont="1" applyFill="1" applyAlignment="1">
      <alignment horizontal="center"/>
    </xf>
    <xf numFmtId="169" fontId="3" fillId="0" borderId="0" xfId="0" applyNumberFormat="1" applyFont="1"/>
    <xf numFmtId="0" fontId="43" fillId="13" borderId="15" xfId="0" applyFont="1" applyFill="1" applyBorder="1" applyAlignment="1">
      <alignment horizontal="center"/>
    </xf>
    <xf numFmtId="0" fontId="17" fillId="0" borderId="2" xfId="0" applyFont="1" applyBorder="1"/>
    <xf numFmtId="0" fontId="0" fillId="0" borderId="2" xfId="0" applyBorder="1"/>
    <xf numFmtId="0" fontId="17" fillId="0" borderId="5" xfId="0" applyFont="1" applyBorder="1" applyAlignment="1">
      <alignment horizontal="center" wrapText="1"/>
    </xf>
    <xf numFmtId="175" fontId="31" fillId="0" borderId="0" xfId="0" applyNumberFormat="1" applyFont="1" applyFill="1"/>
    <xf numFmtId="172" fontId="43" fillId="13" borderId="15" xfId="0" applyNumberFormat="1" applyFont="1" applyFill="1" applyBorder="1" applyAlignment="1">
      <alignment horizontal="center"/>
    </xf>
    <xf numFmtId="9" fontId="31" fillId="19" borderId="48" xfId="0" applyNumberFormat="1" applyFont="1" applyFill="1" applyBorder="1" applyAlignment="1">
      <alignment horizontal="center"/>
    </xf>
    <xf numFmtId="176" fontId="0" fillId="0" borderId="49" xfId="0" applyNumberFormat="1" applyBorder="1" applyAlignment="1">
      <alignment horizontal="center"/>
    </xf>
    <xf numFmtId="9" fontId="43" fillId="13" borderId="15" xfId="2" applyFont="1" applyFill="1" applyBorder="1" applyAlignment="1">
      <alignment horizontal="center"/>
    </xf>
    <xf numFmtId="9" fontId="31" fillId="19" borderId="50" xfId="0" applyNumberFormat="1" applyFont="1" applyFill="1" applyBorder="1" applyAlignment="1">
      <alignment horizontal="center"/>
    </xf>
    <xf numFmtId="176" fontId="0" fillId="0" borderId="51" xfId="0" applyNumberFormat="1" applyBorder="1" applyAlignment="1">
      <alignment horizontal="center"/>
    </xf>
    <xf numFmtId="172" fontId="0" fillId="0" borderId="0" xfId="2" applyNumberFormat="1" applyFont="1" applyAlignment="1">
      <alignment horizontal="center"/>
    </xf>
    <xf numFmtId="170" fontId="0" fillId="0" borderId="0" xfId="0" applyNumberFormat="1"/>
    <xf numFmtId="9" fontId="0" fillId="0" borderId="0" xfId="0" applyNumberFormat="1" applyAlignment="1">
      <alignment horizontal="center"/>
    </xf>
    <xf numFmtId="0" fontId="17" fillId="0" borderId="5" xfId="0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17" fillId="0" borderId="1" xfId="0" applyFont="1" applyBorder="1"/>
    <xf numFmtId="176" fontId="17" fillId="16" borderId="1" xfId="0" applyNumberFormat="1" applyFont="1" applyFill="1" applyBorder="1"/>
    <xf numFmtId="170" fontId="42" fillId="0" borderId="0" xfId="0" applyNumberFormat="1" applyFont="1"/>
    <xf numFmtId="9" fontId="31" fillId="19" borderId="0" xfId="0" applyNumberFormat="1" applyFont="1" applyFill="1" applyAlignment="1">
      <alignment horizontal="center"/>
    </xf>
    <xf numFmtId="176" fontId="0" fillId="0" borderId="0" xfId="0" applyNumberFormat="1" applyAlignment="1">
      <alignment horizontal="center"/>
    </xf>
    <xf numFmtId="176" fontId="0" fillId="0" borderId="0" xfId="0" applyNumberFormat="1"/>
    <xf numFmtId="43" fontId="43" fillId="13" borderId="15" xfId="1" applyNumberFormat="1" applyFont="1" applyFill="1" applyBorder="1" applyAlignment="1">
      <alignment horizontal="center"/>
    </xf>
    <xf numFmtId="9" fontId="31" fillId="19" borderId="52" xfId="0" applyNumberFormat="1" applyFont="1" applyFill="1" applyBorder="1" applyAlignment="1">
      <alignment horizontal="center"/>
    </xf>
    <xf numFmtId="176" fontId="0" fillId="0" borderId="53" xfId="0" applyNumberFormat="1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70" fontId="43" fillId="13" borderId="15" xfId="0" applyNumberFormat="1" applyFont="1" applyFill="1" applyBorder="1" applyAlignment="1">
      <alignment horizontal="center"/>
    </xf>
    <xf numFmtId="0" fontId="17" fillId="0" borderId="6" xfId="0" applyFont="1" applyBorder="1" applyAlignment="1">
      <alignment horizontal="left"/>
    </xf>
    <xf numFmtId="0" fontId="17" fillId="0" borderId="6" xfId="0" applyFont="1" applyBorder="1"/>
    <xf numFmtId="170" fontId="17" fillId="0" borderId="6" xfId="0" applyNumberFormat="1" applyFont="1" applyBorder="1"/>
    <xf numFmtId="0" fontId="0" fillId="0" borderId="0" xfId="0" applyAlignment="1">
      <alignment horizontal="center"/>
    </xf>
    <xf numFmtId="169" fontId="44" fillId="0" borderId="0" xfId="0" applyNumberFormat="1" applyFont="1" applyAlignment="1">
      <alignment horizontal="left" indent="3"/>
    </xf>
    <xf numFmtId="169" fontId="44" fillId="0" borderId="0" xfId="0" applyNumberFormat="1" applyFont="1"/>
    <xf numFmtId="1" fontId="44" fillId="0" borderId="47" xfId="0" applyNumberFormat="1" applyFont="1" applyBorder="1" applyAlignment="1">
      <alignment horizontal="center"/>
    </xf>
    <xf numFmtId="1" fontId="44" fillId="0" borderId="0" xfId="0" applyNumberFormat="1" applyFont="1" applyAlignment="1">
      <alignment horizontal="center"/>
    </xf>
    <xf numFmtId="1" fontId="44" fillId="0" borderId="0" xfId="0" applyNumberFormat="1" applyFont="1" applyFill="1" applyAlignment="1">
      <alignment horizontal="center"/>
    </xf>
    <xf numFmtId="167" fontId="15" fillId="0" borderId="0" xfId="3" applyNumberFormat="1" applyFill="1"/>
    <xf numFmtId="0" fontId="6" fillId="0" borderId="6" xfId="0" quotePrefix="1" applyFont="1" applyBorder="1" applyAlignment="1">
      <alignment horizontal="left"/>
    </xf>
    <xf numFmtId="167" fontId="6" fillId="0" borderId="0" xfId="0" applyNumberFormat="1" applyFont="1" applyAlignment="1">
      <alignment horizontal="center"/>
    </xf>
    <xf numFmtId="0" fontId="16" fillId="9" borderId="55" xfId="0" applyFont="1" applyFill="1" applyBorder="1" applyAlignment="1">
      <alignment horizontal="center" wrapText="1"/>
    </xf>
    <xf numFmtId="0" fontId="16" fillId="0" borderId="55" xfId="0" applyFont="1" applyFill="1" applyBorder="1" applyAlignment="1">
      <alignment horizontal="center"/>
    </xf>
    <xf numFmtId="0" fontId="2" fillId="0" borderId="56" xfId="0" applyFont="1" applyBorder="1" applyAlignment="1">
      <alignment horizontal="center"/>
    </xf>
    <xf numFmtId="167" fontId="2" fillId="0" borderId="56" xfId="1" applyNumberFormat="1" applyFont="1" applyFill="1" applyBorder="1" applyAlignment="1">
      <alignment horizontal="center"/>
    </xf>
    <xf numFmtId="167" fontId="2" fillId="2" borderId="56" xfId="1" applyNumberFormat="1" applyFont="1" applyFill="1" applyBorder="1" applyAlignment="1">
      <alignment horizontal="center"/>
    </xf>
    <xf numFmtId="167" fontId="6" fillId="0" borderId="55" xfId="1" applyNumberFormat="1" applyFont="1" applyBorder="1" applyAlignment="1">
      <alignment horizontal="center"/>
    </xf>
    <xf numFmtId="167" fontId="6" fillId="0" borderId="56" xfId="1" applyNumberFormat="1" applyFont="1" applyBorder="1" applyAlignment="1">
      <alignment horizontal="center"/>
    </xf>
    <xf numFmtId="167" fontId="2" fillId="0" borderId="56" xfId="1" applyNumberFormat="1" applyFont="1" applyBorder="1" applyAlignment="1">
      <alignment horizontal="center"/>
    </xf>
    <xf numFmtId="167" fontId="6" fillId="0" borderId="55" xfId="1" applyNumberFormat="1" applyFont="1" applyFill="1" applyBorder="1" applyAlignment="1">
      <alignment horizontal="center"/>
    </xf>
    <xf numFmtId="167" fontId="6" fillId="0" borderId="56" xfId="1" applyNumberFormat="1" applyFont="1" applyFill="1" applyBorder="1" applyAlignment="1">
      <alignment horizontal="center"/>
    </xf>
    <xf numFmtId="167" fontId="6" fillId="7" borderId="55" xfId="1" applyNumberFormat="1" applyFont="1" applyFill="1" applyBorder="1"/>
    <xf numFmtId="167" fontId="4" fillId="0" borderId="56" xfId="0" applyNumberFormat="1" applyFont="1" applyBorder="1" applyAlignment="1">
      <alignment horizontal="center"/>
    </xf>
    <xf numFmtId="0" fontId="16" fillId="4" borderId="56" xfId="0" applyFont="1" applyFill="1" applyBorder="1" applyAlignment="1">
      <alignment horizontal="center"/>
    </xf>
    <xf numFmtId="167" fontId="6" fillId="0" borderId="56" xfId="0" applyNumberFormat="1" applyFont="1" applyBorder="1" applyAlignment="1">
      <alignment horizontal="center"/>
    </xf>
    <xf numFmtId="167" fontId="2" fillId="0" borderId="56" xfId="0" applyNumberFormat="1" applyFont="1" applyBorder="1" applyAlignment="1">
      <alignment horizontal="center"/>
    </xf>
    <xf numFmtId="167" fontId="6" fillId="0" borderId="54" xfId="0" applyNumberFormat="1" applyFont="1" applyBorder="1" applyAlignment="1">
      <alignment horizontal="center"/>
    </xf>
    <xf numFmtId="167" fontId="6" fillId="10" borderId="1" xfId="1" applyNumberFormat="1" applyFont="1" applyFill="1" applyBorder="1"/>
    <xf numFmtId="167" fontId="45" fillId="0" borderId="0" xfId="1" applyNumberFormat="1" applyFont="1" applyAlignment="1">
      <alignment horizontal="left" indent="2"/>
    </xf>
    <xf numFmtId="169" fontId="36" fillId="0" borderId="0" xfId="0" applyNumberFormat="1" applyFont="1"/>
    <xf numFmtId="169" fontId="4" fillId="0" borderId="57" xfId="0" applyNumberFormat="1" applyFont="1" applyBorder="1" applyAlignment="1">
      <alignment horizontal="center"/>
    </xf>
    <xf numFmtId="167" fontId="45" fillId="0" borderId="58" xfId="1" applyNumberFormat="1" applyFont="1" applyBorder="1" applyAlignment="1">
      <alignment horizontal="center"/>
    </xf>
    <xf numFmtId="167" fontId="45" fillId="0" borderId="0" xfId="1" applyNumberFormat="1" applyFont="1" applyAlignment="1">
      <alignment horizontal="center"/>
    </xf>
    <xf numFmtId="169" fontId="36" fillId="0" borderId="57" xfId="0" applyNumberFormat="1" applyFont="1" applyBorder="1" applyAlignment="1">
      <alignment horizontal="center"/>
    </xf>
    <xf numFmtId="169" fontId="36" fillId="0" borderId="0" xfId="0" applyNumberFormat="1" applyFont="1" applyAlignment="1">
      <alignment horizontal="center"/>
    </xf>
    <xf numFmtId="169" fontId="36" fillId="0" borderId="0" xfId="0" applyNumberFormat="1" applyFont="1" applyFill="1" applyAlignment="1">
      <alignment horizontal="center"/>
    </xf>
    <xf numFmtId="0" fontId="16" fillId="9" borderId="59" xfId="0" applyFont="1" applyFill="1" applyBorder="1" applyAlignment="1">
      <alignment horizontal="center"/>
    </xf>
    <xf numFmtId="0" fontId="6" fillId="0" borderId="56" xfId="0" applyFont="1" applyBorder="1" applyAlignment="1">
      <alignment horizontal="center"/>
    </xf>
    <xf numFmtId="169" fontId="4" fillId="0" borderId="56" xfId="0" applyNumberFormat="1" applyFont="1" applyBorder="1" applyAlignment="1">
      <alignment horizontal="center"/>
    </xf>
    <xf numFmtId="169" fontId="5" fillId="0" borderId="56" xfId="0" applyNumberFormat="1" applyFont="1" applyBorder="1" applyAlignment="1">
      <alignment horizontal="center"/>
    </xf>
    <xf numFmtId="167" fontId="2" fillId="0" borderId="55" xfId="1" applyNumberFormat="1" applyFont="1" applyBorder="1" applyAlignment="1">
      <alignment horizontal="center"/>
    </xf>
    <xf numFmtId="168" fontId="2" fillId="0" borderId="56" xfId="1" applyNumberFormat="1" applyFont="1" applyBorder="1" applyAlignment="1">
      <alignment horizontal="center"/>
    </xf>
    <xf numFmtId="165" fontId="2" fillId="0" borderId="56" xfId="0" applyNumberFormat="1" applyFont="1" applyBorder="1" applyAlignment="1">
      <alignment horizontal="center"/>
    </xf>
    <xf numFmtId="0" fontId="16" fillId="9" borderId="59" xfId="0" applyFont="1" applyFill="1" applyBorder="1" applyAlignment="1">
      <alignment horizontal="center" wrapText="1"/>
    </xf>
    <xf numFmtId="0" fontId="2" fillId="0" borderId="60" xfId="0" applyFont="1" applyBorder="1" applyAlignment="1">
      <alignment horizontal="center"/>
    </xf>
    <xf numFmtId="167" fontId="2" fillId="0" borderId="61" xfId="1" applyNumberFormat="1" applyFont="1" applyBorder="1" applyAlignment="1">
      <alignment horizontal="center"/>
    </xf>
    <xf numFmtId="167" fontId="2" fillId="0" borderId="62" xfId="1" applyNumberFormat="1" applyFont="1" applyBorder="1" applyAlignment="1">
      <alignment horizontal="center"/>
    </xf>
    <xf numFmtId="167" fontId="2" fillId="0" borderId="63" xfId="1" applyNumberFormat="1" applyFont="1" applyBorder="1" applyAlignment="1">
      <alignment horizontal="center"/>
    </xf>
    <xf numFmtId="1" fontId="4" fillId="0" borderId="56" xfId="0" applyNumberFormat="1" applyFont="1" applyBorder="1" applyAlignment="1">
      <alignment horizontal="center"/>
    </xf>
    <xf numFmtId="2" fontId="2" fillId="0" borderId="56" xfId="0" applyNumberFormat="1" applyFont="1" applyBorder="1" applyAlignment="1">
      <alignment horizontal="center"/>
    </xf>
    <xf numFmtId="167" fontId="6" fillId="3" borderId="55" xfId="1" applyNumberFormat="1" applyFont="1" applyFill="1" applyBorder="1" applyAlignment="1">
      <alignment horizontal="center"/>
    </xf>
    <xf numFmtId="169" fontId="2" fillId="0" borderId="56" xfId="0" applyNumberFormat="1" applyFont="1" applyFill="1" applyBorder="1" applyAlignment="1">
      <alignment horizontal="center"/>
    </xf>
    <xf numFmtId="169" fontId="2" fillId="0" borderId="56" xfId="0" applyNumberFormat="1" applyFont="1" applyBorder="1" applyAlignment="1">
      <alignment horizontal="center"/>
    </xf>
    <xf numFmtId="165" fontId="6" fillId="3" borderId="55" xfId="0" applyNumberFormat="1" applyFont="1" applyFill="1" applyBorder="1" applyAlignment="1">
      <alignment horizontal="center"/>
    </xf>
    <xf numFmtId="167" fontId="6" fillId="0" borderId="54" xfId="0" applyNumberFormat="1" applyFont="1" applyBorder="1"/>
    <xf numFmtId="167" fontId="2" fillId="0" borderId="0" xfId="1" applyNumberFormat="1" applyFont="1" applyFill="1" applyBorder="1" applyAlignment="1">
      <alignment horizontal="center"/>
    </xf>
    <xf numFmtId="169" fontId="6" fillId="0" borderId="0" xfId="1" applyNumberFormat="1" applyFont="1" applyFill="1" applyBorder="1" applyAlignment="1">
      <alignment horizontal="center"/>
    </xf>
    <xf numFmtId="43" fontId="2" fillId="0" borderId="0" xfId="1" applyNumberFormat="1" applyFont="1"/>
    <xf numFmtId="9" fontId="6" fillId="0" borderId="54" xfId="2" applyFont="1" applyBorder="1" applyAlignment="1">
      <alignment horizontal="center"/>
    </xf>
    <xf numFmtId="43" fontId="2" fillId="2" borderId="0" xfId="1" applyNumberFormat="1" applyFont="1" applyFill="1" applyAlignment="1">
      <alignment horizontal="center"/>
    </xf>
    <xf numFmtId="43" fontId="2" fillId="0" borderId="0" xfId="1" applyNumberFormat="1" applyFont="1" applyFill="1" applyAlignment="1">
      <alignment horizontal="center"/>
    </xf>
    <xf numFmtId="9" fontId="6" fillId="0" borderId="6" xfId="2" applyFont="1" applyBorder="1" applyAlignment="1">
      <alignment horizontal="center"/>
    </xf>
    <xf numFmtId="169" fontId="12" fillId="0" borderId="6" xfId="2" applyNumberFormat="1" applyFont="1" applyBorder="1" applyAlignment="1">
      <alignment horizontal="center"/>
    </xf>
    <xf numFmtId="169" fontId="5" fillId="0" borderId="0" xfId="0" applyNumberFormat="1" applyFont="1" applyAlignment="1">
      <alignment horizontal="left" indent="1"/>
    </xf>
    <xf numFmtId="167" fontId="6" fillId="0" borderId="45" xfId="1" applyNumberFormat="1" applyFont="1" applyFill="1" applyBorder="1" applyAlignment="1">
      <alignment horizontal="center"/>
    </xf>
    <xf numFmtId="167" fontId="6" fillId="0" borderId="6" xfId="1" applyNumberFormat="1" applyFont="1" applyFill="1" applyBorder="1" applyAlignment="1">
      <alignment horizontal="center"/>
    </xf>
    <xf numFmtId="169" fontId="36" fillId="0" borderId="0" xfId="0" applyNumberFormat="1" applyFont="1" applyAlignment="1">
      <alignment horizontal="left" indent="1"/>
    </xf>
    <xf numFmtId="0" fontId="46" fillId="0" borderId="0" xfId="0" applyFont="1"/>
    <xf numFmtId="169" fontId="36" fillId="0" borderId="47" xfId="0" applyNumberFormat="1" applyFont="1" applyBorder="1" applyAlignment="1">
      <alignment horizontal="center"/>
    </xf>
    <xf numFmtId="169" fontId="29" fillId="10" borderId="64" xfId="2" applyNumberFormat="1" applyFont="1" applyFill="1" applyBorder="1" applyAlignment="1">
      <alignment horizontal="center"/>
    </xf>
    <xf numFmtId="167" fontId="2" fillId="0" borderId="0" xfId="1" applyNumberFormat="1" applyFont="1" applyBorder="1" applyAlignment="1">
      <alignment horizontal="left"/>
    </xf>
    <xf numFmtId="169" fontId="27" fillId="0" borderId="6" xfId="2" applyNumberFormat="1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7" fillId="13" borderId="9" xfId="0" applyFont="1" applyFill="1" applyBorder="1" applyAlignment="1">
      <alignment horizontal="center"/>
    </xf>
    <xf numFmtId="0" fontId="17" fillId="13" borderId="26" xfId="0" applyFont="1" applyFill="1" applyBorder="1" applyAlignment="1">
      <alignment horizontal="center"/>
    </xf>
    <xf numFmtId="0" fontId="17" fillId="13" borderId="10" xfId="0" applyFont="1" applyFill="1" applyBorder="1" applyAlignment="1">
      <alignment horizontal="center"/>
    </xf>
    <xf numFmtId="0" fontId="33" fillId="18" borderId="2" xfId="0" applyFont="1" applyFill="1" applyBorder="1" applyAlignment="1">
      <alignment horizontal="center"/>
    </xf>
    <xf numFmtId="0" fontId="15" fillId="5" borderId="2" xfId="3" applyBorder="1" applyAlignment="1">
      <alignment horizontal="center"/>
    </xf>
    <xf numFmtId="0" fontId="30" fillId="12" borderId="2" xfId="4" applyBorder="1" applyAlignment="1">
      <alignment horizontal="center"/>
    </xf>
    <xf numFmtId="0" fontId="41" fillId="17" borderId="2" xfId="6" applyBorder="1" applyAlignment="1">
      <alignment horizontal="center"/>
    </xf>
    <xf numFmtId="0" fontId="17" fillId="0" borderId="9" xfId="0" applyFont="1" applyFill="1" applyBorder="1" applyAlignment="1">
      <alignment horizontal="center"/>
    </xf>
    <xf numFmtId="0" fontId="17" fillId="0" borderId="10" xfId="0" applyFont="1" applyFill="1" applyBorder="1" applyAlignment="1">
      <alignment horizontal="center"/>
    </xf>
    <xf numFmtId="0" fontId="33" fillId="15" borderId="28" xfId="0" applyFont="1" applyFill="1" applyBorder="1" applyAlignment="1">
      <alignment horizontal="center" vertical="center" wrapText="1"/>
    </xf>
    <xf numFmtId="0" fontId="0" fillId="15" borderId="28" xfId="0" applyFill="1" applyBorder="1" applyAlignment="1">
      <alignment horizontal="center" vertical="center" wrapText="1"/>
    </xf>
    <xf numFmtId="0" fontId="0" fillId="15" borderId="38" xfId="0" applyFill="1" applyBorder="1" applyAlignment="1">
      <alignment horizontal="center" vertical="center" wrapText="1"/>
    </xf>
  </cellXfs>
  <cellStyles count="7">
    <cellStyle name="Bad" xfId="3" builtinId="27"/>
    <cellStyle name="Comma" xfId="1" builtinId="3"/>
    <cellStyle name="Currency" xfId="5" builtinId="4"/>
    <cellStyle name="Good" xfId="6" builtinId="26"/>
    <cellStyle name="Neutral" xfId="4" builtinId="28"/>
    <cellStyle name="Normal" xfId="0" builtinId="0"/>
    <cellStyle name="Percent" xfId="2" builtinId="5"/>
  </cellStyles>
  <dxfs count="90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66FF"/>
      <color rgb="FFCCFFCC"/>
      <color rgb="FF99FF99"/>
      <color rgb="FF66FF66"/>
      <color rgb="FF99CCFF"/>
      <color rgb="FFFF9933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PLS%20MODEL_Oct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P&amp;L"/>
      <sheetName val="Balance sheet"/>
      <sheetName val="Cashflow"/>
      <sheetName val="Assumptions &amp; Forecasts"/>
      <sheetName val="Sensitivities"/>
      <sheetName val="LBO Scenario"/>
      <sheetName val="Slide Copy"/>
      <sheetName val="Notes"/>
      <sheetName val="Sheet1"/>
    </sheetNames>
    <sheetDataSet>
      <sheetData sheetId="0"/>
      <sheetData sheetId="1"/>
      <sheetData sheetId="2"/>
      <sheetData sheetId="3"/>
      <sheetData sheetId="4">
        <row r="2">
          <cell r="C2">
            <v>1</v>
          </cell>
          <cell r="D2" t="str">
            <v>Bear</v>
          </cell>
        </row>
      </sheetData>
      <sheetData sheetId="5">
        <row r="15">
          <cell r="E15">
            <v>0</v>
          </cell>
          <cell r="I15">
            <v>0</v>
          </cell>
          <cell r="M15">
            <v>0</v>
          </cell>
        </row>
        <row r="16">
          <cell r="E16">
            <v>0</v>
          </cell>
          <cell r="I16">
            <v>0</v>
          </cell>
          <cell r="M16">
            <v>0</v>
          </cell>
        </row>
      </sheetData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49"/>
  <sheetViews>
    <sheetView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H3" sqref="BH3"/>
    </sheetView>
  </sheetViews>
  <sheetFormatPr defaultColWidth="9.140625" defaultRowHeight="12.75" outlineLevelRow="1" outlineLevelCol="1" x14ac:dyDescent="0.2"/>
  <cols>
    <col min="1" max="1" width="34.7109375" style="2" customWidth="1"/>
    <col min="2" max="3" width="3.7109375" style="2" customWidth="1"/>
    <col min="4" max="4" width="9.28515625" style="390" bestFit="1" customWidth="1"/>
    <col min="5" max="10" width="9.28515625" style="5" hidden="1" customWidth="1" outlineLevel="1"/>
    <col min="11" max="11" width="9.28515625" style="390" bestFit="1" customWidth="1" collapsed="1"/>
    <col min="12" max="17" width="9.28515625" style="5" hidden="1" customWidth="1" outlineLevel="1"/>
    <col min="18" max="18" width="9.28515625" style="390" bestFit="1" customWidth="1" collapsed="1"/>
    <col min="19" max="24" width="9.28515625" style="5" hidden="1" customWidth="1" outlineLevel="1"/>
    <col min="25" max="25" width="9.28515625" style="390" bestFit="1" customWidth="1" collapsed="1"/>
    <col min="26" max="31" width="9.28515625" style="5" hidden="1" customWidth="1" outlineLevel="1"/>
    <col min="32" max="32" width="9.28515625" style="390" bestFit="1" customWidth="1" collapsed="1"/>
    <col min="33" max="38" width="9.28515625" style="5" hidden="1" customWidth="1" outlineLevel="1"/>
    <col min="39" max="39" width="9.28515625" style="390" bestFit="1" customWidth="1" collapsed="1"/>
    <col min="40" max="45" width="9.28515625" style="5" hidden="1" customWidth="1" outlineLevel="1"/>
    <col min="46" max="46" width="9.28515625" style="390" bestFit="1" customWidth="1" collapsed="1"/>
    <col min="47" max="51" width="9.140625" style="5" hidden="1" customWidth="1" outlineLevel="1"/>
    <col min="52" max="52" width="9.28515625" style="2" hidden="1" customWidth="1" outlineLevel="1"/>
    <col min="53" max="53" width="9.28515625" style="390" bestFit="1" customWidth="1" collapsed="1"/>
    <col min="54" max="59" width="9.140625" style="5" hidden="1" customWidth="1" outlineLevel="1"/>
    <col min="60" max="60" width="9.28515625" style="390" bestFit="1" customWidth="1" collapsed="1"/>
    <col min="61" max="66" width="9.140625" style="5" hidden="1" customWidth="1" outlineLevel="1"/>
    <col min="67" max="67" width="9.28515625" style="390" bestFit="1" customWidth="1" collapsed="1"/>
    <col min="68" max="73" width="9.140625" style="5" hidden="1" customWidth="1" outlineLevel="1"/>
    <col min="74" max="74" width="9.28515625" style="390" bestFit="1" customWidth="1" collapsed="1"/>
    <col min="75" max="16384" width="9.140625" style="2"/>
  </cols>
  <sheetData>
    <row r="1" spans="1:74" x14ac:dyDescent="0.2">
      <c r="A1" s="1"/>
      <c r="B1" s="76"/>
      <c r="C1" s="76"/>
    </row>
    <row r="2" spans="1:74" s="6" customFormat="1" ht="13.5" thickBot="1" x14ac:dyDescent="0.25">
      <c r="A2" s="77" t="s">
        <v>525</v>
      </c>
      <c r="B2" s="77"/>
      <c r="C2" s="77"/>
      <c r="D2" s="413" t="s">
        <v>33</v>
      </c>
      <c r="E2" s="77" t="s">
        <v>95</v>
      </c>
      <c r="F2" s="77" t="s">
        <v>96</v>
      </c>
      <c r="G2" s="77" t="s">
        <v>97</v>
      </c>
      <c r="H2" s="77" t="s">
        <v>98</v>
      </c>
      <c r="I2" s="77" t="s">
        <v>411</v>
      </c>
      <c r="J2" s="77" t="s">
        <v>99</v>
      </c>
      <c r="K2" s="413" t="s">
        <v>34</v>
      </c>
      <c r="L2" s="77" t="s">
        <v>95</v>
      </c>
      <c r="M2" s="77" t="s">
        <v>96</v>
      </c>
      <c r="N2" s="77" t="s">
        <v>97</v>
      </c>
      <c r="O2" s="77" t="s">
        <v>98</v>
      </c>
      <c r="P2" s="77" t="s">
        <v>411</v>
      </c>
      <c r="Q2" s="77" t="s">
        <v>99</v>
      </c>
      <c r="R2" s="413" t="s">
        <v>35</v>
      </c>
      <c r="S2" s="77" t="s">
        <v>95</v>
      </c>
      <c r="T2" s="77" t="s">
        <v>96</v>
      </c>
      <c r="U2" s="77" t="s">
        <v>97</v>
      </c>
      <c r="V2" s="77" t="s">
        <v>98</v>
      </c>
      <c r="W2" s="77" t="s">
        <v>411</v>
      </c>
      <c r="X2" s="77" t="s">
        <v>99</v>
      </c>
      <c r="Y2" s="413" t="s">
        <v>36</v>
      </c>
      <c r="Z2" s="77" t="s">
        <v>95</v>
      </c>
      <c r="AA2" s="77" t="s">
        <v>96</v>
      </c>
      <c r="AB2" s="77" t="s">
        <v>97</v>
      </c>
      <c r="AC2" s="77" t="s">
        <v>98</v>
      </c>
      <c r="AD2" s="77" t="s">
        <v>411</v>
      </c>
      <c r="AE2" s="77" t="s">
        <v>99</v>
      </c>
      <c r="AF2" s="413" t="s">
        <v>37</v>
      </c>
      <c r="AG2" s="77" t="s">
        <v>95</v>
      </c>
      <c r="AH2" s="77" t="s">
        <v>96</v>
      </c>
      <c r="AI2" s="77" t="s">
        <v>97</v>
      </c>
      <c r="AJ2" s="77" t="s">
        <v>98</v>
      </c>
      <c r="AK2" s="77" t="s">
        <v>411</v>
      </c>
      <c r="AL2" s="77" t="s">
        <v>99</v>
      </c>
      <c r="AM2" s="413" t="s">
        <v>183</v>
      </c>
      <c r="AN2" s="77" t="s">
        <v>95</v>
      </c>
      <c r="AO2" s="77" t="s">
        <v>96</v>
      </c>
      <c r="AP2" s="77" t="s">
        <v>97</v>
      </c>
      <c r="AQ2" s="77" t="s">
        <v>98</v>
      </c>
      <c r="AR2" s="77" t="s">
        <v>411</v>
      </c>
      <c r="AS2" s="77" t="s">
        <v>99</v>
      </c>
      <c r="AT2" s="413" t="s">
        <v>324</v>
      </c>
      <c r="AU2" s="77" t="s">
        <v>95</v>
      </c>
      <c r="AV2" s="77" t="s">
        <v>96</v>
      </c>
      <c r="AW2" s="77" t="s">
        <v>97</v>
      </c>
      <c r="AX2" s="77" t="s">
        <v>98</v>
      </c>
      <c r="AY2" s="77" t="s">
        <v>411</v>
      </c>
      <c r="AZ2" s="77" t="s">
        <v>99</v>
      </c>
      <c r="BA2" s="413" t="s">
        <v>370</v>
      </c>
      <c r="BB2" s="77" t="s">
        <v>383</v>
      </c>
      <c r="BC2" s="77" t="s">
        <v>384</v>
      </c>
      <c r="BD2" s="77" t="s">
        <v>381</v>
      </c>
      <c r="BE2" s="77" t="s">
        <v>380</v>
      </c>
      <c r="BF2" s="77" t="s">
        <v>410</v>
      </c>
      <c r="BG2" s="77" t="s">
        <v>382</v>
      </c>
      <c r="BH2" s="413" t="s">
        <v>526</v>
      </c>
      <c r="BI2" s="77" t="s">
        <v>95</v>
      </c>
      <c r="BJ2" s="77" t="s">
        <v>96</v>
      </c>
      <c r="BK2" s="77" t="s">
        <v>97</v>
      </c>
      <c r="BL2" s="77" t="s">
        <v>98</v>
      </c>
      <c r="BM2" s="77" t="s">
        <v>411</v>
      </c>
      <c r="BN2" s="77" t="s">
        <v>99</v>
      </c>
      <c r="BO2" s="413" t="s">
        <v>398</v>
      </c>
      <c r="BP2" s="77" t="s">
        <v>95</v>
      </c>
      <c r="BQ2" s="77" t="s">
        <v>96</v>
      </c>
      <c r="BR2" s="77" t="s">
        <v>97</v>
      </c>
      <c r="BS2" s="77" t="s">
        <v>98</v>
      </c>
      <c r="BT2" s="77" t="s">
        <v>411</v>
      </c>
      <c r="BU2" s="77" t="s">
        <v>99</v>
      </c>
      <c r="BV2" s="413" t="s">
        <v>397</v>
      </c>
    </row>
    <row r="3" spans="1:74" x14ac:dyDescent="0.2">
      <c r="B3" s="78"/>
      <c r="C3" s="78"/>
      <c r="D3" s="414" t="s">
        <v>85</v>
      </c>
      <c r="E3" s="7"/>
      <c r="F3" s="7"/>
      <c r="G3" s="7"/>
      <c r="H3" s="7"/>
      <c r="I3" s="7"/>
      <c r="J3" s="7"/>
      <c r="K3" s="414" t="s">
        <v>85</v>
      </c>
      <c r="L3" s="7"/>
      <c r="M3" s="7"/>
      <c r="N3" s="7"/>
      <c r="O3" s="7"/>
      <c r="P3" s="7"/>
      <c r="Q3" s="7"/>
      <c r="R3" s="414" t="s">
        <v>85</v>
      </c>
      <c r="S3" s="7"/>
      <c r="T3" s="7"/>
      <c r="U3" s="7"/>
      <c r="V3" s="7"/>
      <c r="W3" s="7"/>
      <c r="X3" s="7"/>
      <c r="Y3" s="414" t="s">
        <v>85</v>
      </c>
      <c r="Z3" s="7"/>
      <c r="AA3" s="7"/>
      <c r="AB3" s="7"/>
      <c r="AC3" s="7"/>
      <c r="AD3" s="7"/>
      <c r="AE3" s="7"/>
      <c r="AF3" s="414" t="s">
        <v>85</v>
      </c>
      <c r="AG3" s="7"/>
      <c r="AH3" s="7"/>
      <c r="AI3" s="7"/>
      <c r="AJ3" s="7"/>
      <c r="AK3" s="7"/>
      <c r="AL3" s="7"/>
      <c r="AM3" s="414" t="s">
        <v>85</v>
      </c>
      <c r="AN3" s="7"/>
      <c r="AO3" s="7"/>
      <c r="AP3" s="7"/>
      <c r="AQ3" s="7"/>
      <c r="AR3" s="7"/>
      <c r="AS3" s="7"/>
      <c r="AT3" s="414" t="s">
        <v>85</v>
      </c>
      <c r="AU3" s="7"/>
      <c r="AV3" s="7"/>
      <c r="AW3" s="7"/>
      <c r="AX3" s="7"/>
      <c r="AY3" s="7"/>
      <c r="AZ3" s="7"/>
      <c r="BA3" s="414" t="s">
        <v>85</v>
      </c>
      <c r="BB3" s="7"/>
      <c r="BC3" s="7"/>
      <c r="BD3" s="7"/>
      <c r="BE3" s="7"/>
      <c r="BF3" s="7"/>
      <c r="BG3" s="7"/>
      <c r="BH3" s="414" t="s">
        <v>85</v>
      </c>
      <c r="BI3" s="7"/>
      <c r="BJ3" s="7"/>
      <c r="BK3" s="7"/>
      <c r="BL3" s="7"/>
      <c r="BM3" s="7"/>
      <c r="BN3" s="7"/>
      <c r="BO3" s="414" t="s">
        <v>85</v>
      </c>
      <c r="BP3" s="7"/>
      <c r="BQ3" s="7"/>
      <c r="BR3" s="7"/>
      <c r="BS3" s="7"/>
      <c r="BT3" s="7"/>
      <c r="BU3" s="7"/>
      <c r="BV3" s="414" t="s">
        <v>85</v>
      </c>
    </row>
    <row r="4" spans="1:74" x14ac:dyDescent="0.2">
      <c r="A4" s="66" t="s">
        <v>0</v>
      </c>
      <c r="B4" s="346"/>
      <c r="C4" s="66"/>
      <c r="D4" s="400"/>
      <c r="E4" s="66"/>
      <c r="F4" s="66"/>
      <c r="G4" s="66"/>
      <c r="H4" s="66"/>
      <c r="I4" s="66"/>
      <c r="J4" s="66"/>
      <c r="K4" s="400"/>
      <c r="L4" s="66"/>
      <c r="M4" s="66"/>
      <c r="N4" s="66"/>
      <c r="O4" s="66"/>
      <c r="P4" s="66"/>
      <c r="Q4" s="66"/>
      <c r="R4" s="400"/>
      <c r="S4" s="66"/>
      <c r="T4" s="66"/>
      <c r="U4" s="66"/>
      <c r="V4" s="66"/>
      <c r="W4" s="66"/>
      <c r="X4" s="66"/>
      <c r="Y4" s="400"/>
      <c r="Z4" s="66"/>
      <c r="AA4" s="66"/>
      <c r="AB4" s="66"/>
      <c r="AC4" s="66"/>
      <c r="AD4" s="66"/>
      <c r="AE4" s="66"/>
      <c r="AF4" s="400"/>
      <c r="AG4" s="66"/>
      <c r="AH4" s="66"/>
      <c r="AI4" s="66"/>
      <c r="AJ4" s="66"/>
      <c r="AK4" s="66"/>
      <c r="AL4" s="66"/>
      <c r="AM4" s="400"/>
      <c r="AN4" s="66"/>
      <c r="AO4" s="66"/>
      <c r="AP4" s="66"/>
      <c r="AQ4" s="66"/>
      <c r="AR4" s="66"/>
      <c r="AS4" s="66"/>
      <c r="AT4" s="400"/>
      <c r="AU4" s="66"/>
      <c r="AV4" s="66"/>
      <c r="AW4" s="66"/>
      <c r="AX4" s="66"/>
      <c r="AY4" s="66"/>
      <c r="AZ4" s="66"/>
      <c r="BA4" s="400"/>
      <c r="BB4" s="66"/>
      <c r="BC4" s="66"/>
      <c r="BD4" s="66"/>
      <c r="BE4" s="66"/>
      <c r="BF4" s="66"/>
      <c r="BG4" s="66"/>
      <c r="BH4" s="400"/>
      <c r="BI4" s="66"/>
      <c r="BJ4" s="66"/>
      <c r="BK4" s="66"/>
      <c r="BL4" s="66"/>
      <c r="BM4" s="66"/>
      <c r="BN4" s="66"/>
      <c r="BO4" s="400"/>
      <c r="BP4" s="66"/>
      <c r="BQ4" s="66"/>
      <c r="BR4" s="66"/>
      <c r="BS4" s="66"/>
      <c r="BT4" s="66"/>
      <c r="BU4" s="66"/>
      <c r="BV4" s="400"/>
    </row>
    <row r="5" spans="1:74" s="20" customFormat="1" x14ac:dyDescent="0.2">
      <c r="A5" s="17" t="s">
        <v>1</v>
      </c>
      <c r="B5" s="17"/>
      <c r="C5" s="17"/>
      <c r="D5" s="393">
        <f ca="1">'P&amp;L'!D19</f>
        <v>0</v>
      </c>
      <c r="E5" s="18"/>
      <c r="F5" s="18"/>
      <c r="G5" s="18"/>
      <c r="H5" s="18"/>
      <c r="I5" s="18"/>
      <c r="J5" s="18"/>
      <c r="K5" s="393">
        <f ca="1">'P&amp;L'!K19</f>
        <v>0</v>
      </c>
      <c r="L5" s="18"/>
      <c r="M5" s="18"/>
      <c r="N5" s="18"/>
      <c r="O5" s="18"/>
      <c r="P5" s="18"/>
      <c r="Q5" s="18"/>
      <c r="R5" s="393">
        <f ca="1">'P&amp;L'!R19</f>
        <v>0</v>
      </c>
      <c r="S5" s="18"/>
      <c r="T5" s="18"/>
      <c r="U5" s="18"/>
      <c r="V5" s="18"/>
      <c r="W5" s="18"/>
      <c r="X5" s="18"/>
      <c r="Y5" s="393">
        <f ca="1">'P&amp;L'!Y19</f>
        <v>0</v>
      </c>
      <c r="Z5" s="18">
        <f ca="1">'P&amp;L'!Z19</f>
        <v>0</v>
      </c>
      <c r="AA5" s="18">
        <f ca="1">'P&amp;L'!AA19</f>
        <v>0</v>
      </c>
      <c r="AB5" s="18">
        <f ca="1">'P&amp;L'!AB19</f>
        <v>0</v>
      </c>
      <c r="AC5" s="18">
        <f ca="1">'P&amp;L'!AC19</f>
        <v>0</v>
      </c>
      <c r="AD5" s="18">
        <f ca="1">'P&amp;L'!AD19</f>
        <v>0</v>
      </c>
      <c r="AE5" s="18">
        <f ca="1">'P&amp;L'!AE19</f>
        <v>0</v>
      </c>
      <c r="AF5" s="393">
        <f ca="1">'P&amp;L'!AF19</f>
        <v>0</v>
      </c>
      <c r="AG5" s="18">
        <f ca="1">'P&amp;L'!AG19</f>
        <v>0</v>
      </c>
      <c r="AH5" s="18">
        <f ca="1">'P&amp;L'!AH19</f>
        <v>0</v>
      </c>
      <c r="AI5" s="18">
        <f ca="1">'P&amp;L'!AI19</f>
        <v>0</v>
      </c>
      <c r="AJ5" s="18">
        <f ca="1">'P&amp;L'!AJ19</f>
        <v>0</v>
      </c>
      <c r="AK5" s="18">
        <f ca="1">'P&amp;L'!AK19</f>
        <v>0</v>
      </c>
      <c r="AL5" s="18">
        <f ca="1">'P&amp;L'!AL19</f>
        <v>0</v>
      </c>
      <c r="AM5" s="393">
        <f ca="1">'P&amp;L'!AM19</f>
        <v>0</v>
      </c>
      <c r="AN5" s="18">
        <f ca="1">'P&amp;L'!AN19</f>
        <v>0</v>
      </c>
      <c r="AO5" s="18">
        <f ca="1">'P&amp;L'!AO19</f>
        <v>0</v>
      </c>
      <c r="AP5" s="18">
        <f ca="1">'P&amp;L'!AP19</f>
        <v>0</v>
      </c>
      <c r="AQ5" s="18">
        <f ca="1">'P&amp;L'!AQ19</f>
        <v>0</v>
      </c>
      <c r="AR5" s="18">
        <f ca="1">'P&amp;L'!AR19</f>
        <v>0</v>
      </c>
      <c r="AS5" s="18">
        <f ca="1">'P&amp;L'!AS19</f>
        <v>0</v>
      </c>
      <c r="AT5" s="393">
        <f ca="1">'P&amp;L'!AT19</f>
        <v>0</v>
      </c>
      <c r="AU5" s="18">
        <f ca="1">'P&amp;L'!AU19</f>
        <v>0</v>
      </c>
      <c r="AV5" s="18">
        <f ca="1">'P&amp;L'!AV19</f>
        <v>0</v>
      </c>
      <c r="AW5" s="18">
        <f ca="1">'P&amp;L'!AW19</f>
        <v>0</v>
      </c>
      <c r="AX5" s="18">
        <f ca="1">'P&amp;L'!AX19</f>
        <v>0</v>
      </c>
      <c r="AY5" s="18">
        <f ca="1">'P&amp;L'!AY19</f>
        <v>0</v>
      </c>
      <c r="AZ5" s="18">
        <f ca="1">'P&amp;L'!AZ19</f>
        <v>0</v>
      </c>
      <c r="BA5" s="393">
        <f ca="1">'P&amp;L'!BA19</f>
        <v>0</v>
      </c>
      <c r="BB5" s="18">
        <f ca="1">'P&amp;L'!BB19</f>
        <v>0</v>
      </c>
      <c r="BC5" s="18">
        <f ca="1">'P&amp;L'!BC19</f>
        <v>0</v>
      </c>
      <c r="BD5" s="18">
        <f ca="1">'P&amp;L'!BD19</f>
        <v>0</v>
      </c>
      <c r="BE5" s="18">
        <f ca="1">'P&amp;L'!BE19</f>
        <v>0</v>
      </c>
      <c r="BF5" s="18">
        <f ca="1">'P&amp;L'!BF19</f>
        <v>0</v>
      </c>
      <c r="BG5" s="18">
        <f ca="1">'P&amp;L'!BG19</f>
        <v>0</v>
      </c>
      <c r="BH5" s="393">
        <f ca="1">'P&amp;L'!BH19</f>
        <v>0</v>
      </c>
      <c r="BI5" s="18">
        <f ca="1">'P&amp;L'!BI19</f>
        <v>0</v>
      </c>
      <c r="BJ5" s="18">
        <f ca="1">'P&amp;L'!BQ19</f>
        <v>0</v>
      </c>
      <c r="BK5" s="18">
        <f ca="1">'P&amp;L'!BR19</f>
        <v>0</v>
      </c>
      <c r="BL5" s="18">
        <f ca="1">'P&amp;L'!BS19</f>
        <v>0</v>
      </c>
      <c r="BM5" s="18">
        <f ca="1">'P&amp;L'!BT19</f>
        <v>0</v>
      </c>
      <c r="BN5" s="18">
        <f ca="1">'P&amp;L'!BU19</f>
        <v>0</v>
      </c>
      <c r="BO5" s="393">
        <f ca="1">'P&amp;L'!BV19</f>
        <v>0</v>
      </c>
      <c r="BP5" s="18">
        <f ca="1">'P&amp;L'!BW19</f>
        <v>0</v>
      </c>
      <c r="BQ5" s="18">
        <f ca="1">'P&amp;L'!BX19</f>
        <v>0</v>
      </c>
      <c r="BR5" s="18">
        <f ca="1">'P&amp;L'!BY19</f>
        <v>0</v>
      </c>
      <c r="BS5" s="18">
        <f ca="1">'P&amp;L'!BZ19</f>
        <v>0</v>
      </c>
      <c r="BT5" s="18">
        <f ca="1">'P&amp;L'!CA19</f>
        <v>0</v>
      </c>
      <c r="BU5" s="18">
        <f ca="1">'P&amp;L'!CB19</f>
        <v>0</v>
      </c>
      <c r="BV5" s="393">
        <f ca="1">'P&amp;L'!CC19</f>
        <v>0</v>
      </c>
    </row>
    <row r="6" spans="1:74" s="228" customFormat="1" x14ac:dyDescent="0.2">
      <c r="A6" s="228" t="s">
        <v>2</v>
      </c>
      <c r="D6" s="415">
        <f ca="1">IFERROR('P&amp;L'!D20,"NM")</f>
        <v>0</v>
      </c>
      <c r="E6" s="229" t="str">
        <f ca="1">IFERROR('P&amp;L'!E20,"NM")</f>
        <v>-</v>
      </c>
      <c r="F6" s="229" t="str">
        <f ca="1">IFERROR('P&amp;L'!F20,"NM")</f>
        <v>-</v>
      </c>
      <c r="G6" s="229" t="str">
        <f ca="1">IFERROR('P&amp;L'!G20,"NM")</f>
        <v>-</v>
      </c>
      <c r="H6" s="229" t="str">
        <f ca="1">IFERROR('P&amp;L'!H20,"NM")</f>
        <v>-</v>
      </c>
      <c r="I6" s="229" t="str">
        <f ca="1">IFERROR('P&amp;L'!J20,"NM")</f>
        <v>-</v>
      </c>
      <c r="J6" s="229" t="str">
        <f ca="1">IFERROR('P&amp;L'!J20,"NM")</f>
        <v>-</v>
      </c>
      <c r="K6" s="415" t="str">
        <f ca="1">IFERROR('P&amp;L'!K20,"NM")</f>
        <v>-</v>
      </c>
      <c r="L6" s="229" t="str">
        <f ca="1">IFERROR('P&amp;L'!L20,"NM")</f>
        <v>-</v>
      </c>
      <c r="M6" s="229" t="str">
        <f ca="1">IFERROR('P&amp;L'!M20,"NM")</f>
        <v>-</v>
      </c>
      <c r="N6" s="229" t="str">
        <f ca="1">IFERROR('P&amp;L'!N20,"NM")</f>
        <v>-</v>
      </c>
      <c r="O6" s="229" t="str">
        <f ca="1">IFERROR('P&amp;L'!O20,"NM")</f>
        <v>-</v>
      </c>
      <c r="P6" s="229" t="str">
        <f ca="1">IFERROR('P&amp;L'!P20,"NM")</f>
        <v>-</v>
      </c>
      <c r="Q6" s="229" t="str">
        <f ca="1">IFERROR('P&amp;L'!Q20,"NM")</f>
        <v>-</v>
      </c>
      <c r="R6" s="415" t="str">
        <f ca="1">IFERROR('P&amp;L'!R20,"NM")</f>
        <v>-</v>
      </c>
      <c r="S6" s="229" t="str">
        <f ca="1">IFERROR('P&amp;L'!S20,"NM")</f>
        <v>-</v>
      </c>
      <c r="T6" s="229" t="str">
        <f ca="1">IFERROR('P&amp;L'!T20,"NM")</f>
        <v>-</v>
      </c>
      <c r="U6" s="229" t="str">
        <f ca="1">IFERROR('P&amp;L'!U20,"NM")</f>
        <v>-</v>
      </c>
      <c r="V6" s="229" t="str">
        <f ca="1">IFERROR('P&amp;L'!V20,"NM")</f>
        <v>-</v>
      </c>
      <c r="W6" s="229" t="str">
        <f ca="1">IFERROR('P&amp;L'!W20,"NM")</f>
        <v>-</v>
      </c>
      <c r="X6" s="229" t="str">
        <f ca="1">IFERROR('P&amp;L'!X20,"NM")</f>
        <v>-</v>
      </c>
      <c r="Y6" s="415" t="str">
        <f ca="1">IFERROR('P&amp;L'!Y20,"NM")</f>
        <v>-</v>
      </c>
      <c r="Z6" s="229" t="str">
        <f ca="1">IFERROR('P&amp;L'!Z20,"NM")</f>
        <v>-</v>
      </c>
      <c r="AA6" s="229" t="str">
        <f ca="1">IFERROR('P&amp;L'!AA20,"NM")</f>
        <v>-</v>
      </c>
      <c r="AB6" s="229" t="str">
        <f ca="1">IFERROR('P&amp;L'!AB20,"NM")</f>
        <v>-</v>
      </c>
      <c r="AC6" s="229" t="str">
        <f ca="1">IFERROR('P&amp;L'!AC20,"NM")</f>
        <v>-</v>
      </c>
      <c r="AD6" s="229" t="str">
        <f ca="1">IFERROR('P&amp;L'!AD20,"NM")</f>
        <v>-</v>
      </c>
      <c r="AE6" s="229" t="str">
        <f ca="1">IFERROR('P&amp;L'!AE20,"NM")</f>
        <v>-</v>
      </c>
      <c r="AF6" s="415" t="str">
        <f ca="1">IFERROR('P&amp;L'!AF20,"NM")</f>
        <v>-</v>
      </c>
      <c r="AG6" s="229" t="str">
        <f ca="1">IFERROR('P&amp;L'!AG20,"NM")</f>
        <v>-</v>
      </c>
      <c r="AH6" s="229" t="str">
        <f ca="1">IFERROR('P&amp;L'!AH20,"NM")</f>
        <v>-</v>
      </c>
      <c r="AI6" s="229" t="str">
        <f ca="1">IFERROR('P&amp;L'!AI20,"NM")</f>
        <v>-</v>
      </c>
      <c r="AJ6" s="229" t="str">
        <f ca="1">IFERROR('P&amp;L'!AJ20,"NM")</f>
        <v>-</v>
      </c>
      <c r="AK6" s="229" t="str">
        <f ca="1">IFERROR('P&amp;L'!AK20,"NM")</f>
        <v>-</v>
      </c>
      <c r="AL6" s="229" t="str">
        <f ca="1">IFERROR('P&amp;L'!AL20,"NM")</f>
        <v>-</v>
      </c>
      <c r="AM6" s="415" t="str">
        <f ca="1">IFERROR('P&amp;L'!AM20,"NM")</f>
        <v>-</v>
      </c>
      <c r="AN6" s="229" t="str">
        <f ca="1">IFERROR('P&amp;L'!AN20,"NM")</f>
        <v>-</v>
      </c>
      <c r="AO6" s="229" t="str">
        <f ca="1">IFERROR('P&amp;L'!AO20,"NM")</f>
        <v>-</v>
      </c>
      <c r="AP6" s="229" t="str">
        <f ca="1">IFERROR('P&amp;L'!AP20,"NM")</f>
        <v>-</v>
      </c>
      <c r="AQ6" s="229" t="str">
        <f ca="1">IFERROR('P&amp;L'!AQ20,"NM")</f>
        <v>-</v>
      </c>
      <c r="AR6" s="229" t="str">
        <f ca="1">IFERROR('P&amp;L'!AR20,"NM")</f>
        <v>-</v>
      </c>
      <c r="AS6" s="229" t="str">
        <f ca="1">IFERROR('P&amp;L'!AS20,"NM")</f>
        <v>-</v>
      </c>
      <c r="AT6" s="415" t="str">
        <f ca="1">IFERROR('P&amp;L'!AT20,"NM")</f>
        <v>-</v>
      </c>
      <c r="AU6" s="229" t="str">
        <f ca="1">IFERROR('P&amp;L'!AU20,"NM")</f>
        <v>-</v>
      </c>
      <c r="AV6" s="229" t="str">
        <f ca="1">IFERROR('P&amp;L'!AV20,"NM")</f>
        <v>-</v>
      </c>
      <c r="AW6" s="229" t="str">
        <f ca="1">IFERROR('P&amp;L'!AW20,"NM")</f>
        <v>-</v>
      </c>
      <c r="AX6" s="229" t="str">
        <f ca="1">IFERROR('P&amp;L'!AX20,"NM")</f>
        <v>-</v>
      </c>
      <c r="AY6" s="229" t="str">
        <f ca="1">IFERROR('P&amp;L'!AY20,"NM")</f>
        <v>-</v>
      </c>
      <c r="AZ6" s="229" t="str">
        <f ca="1">IFERROR('P&amp;L'!AZ20,"NM")</f>
        <v>-</v>
      </c>
      <c r="BA6" s="415" t="str">
        <f ca="1">IFERROR('P&amp;L'!BA20,"NM")</f>
        <v>-</v>
      </c>
      <c r="BB6" s="229" t="str">
        <f ca="1">IFERROR('P&amp;L'!BB20,"NM")</f>
        <v>-</v>
      </c>
      <c r="BC6" s="229" t="str">
        <f ca="1">IFERROR('P&amp;L'!BC20,"NM")</f>
        <v>-</v>
      </c>
      <c r="BD6" s="229" t="str">
        <f ca="1">IFERROR('P&amp;L'!BD20,"NM")</f>
        <v>-</v>
      </c>
      <c r="BE6" s="229" t="str">
        <f ca="1">IFERROR('P&amp;L'!BE20,"NM")</f>
        <v>-</v>
      </c>
      <c r="BF6" s="229" t="str">
        <f ca="1">IFERROR('P&amp;L'!BF20,"NM")</f>
        <v>-</v>
      </c>
      <c r="BG6" s="229" t="str">
        <f ca="1">IFERROR('P&amp;L'!BG20,"NM")</f>
        <v>-</v>
      </c>
      <c r="BH6" s="415" t="str">
        <f ca="1">IFERROR('P&amp;L'!BH20,"NM")</f>
        <v>-</v>
      </c>
      <c r="BI6" s="229" t="str">
        <f ca="1">IFERROR('P&amp;L'!BI20,"NM")</f>
        <v>-</v>
      </c>
      <c r="BJ6" s="229" t="str">
        <f ca="1">IFERROR('P&amp;L'!BQ20,"NM")</f>
        <v>-</v>
      </c>
      <c r="BK6" s="229" t="str">
        <f ca="1">IFERROR('P&amp;L'!BR20,"NM")</f>
        <v>-</v>
      </c>
      <c r="BL6" s="229" t="str">
        <f ca="1">IFERROR('P&amp;L'!BS20,"NM")</f>
        <v>-</v>
      </c>
      <c r="BM6" s="229" t="str">
        <f ca="1">IFERROR('P&amp;L'!BT20,"NM")</f>
        <v>-</v>
      </c>
      <c r="BN6" s="229" t="str">
        <f ca="1">IFERROR('P&amp;L'!BU20,"NM")</f>
        <v>-</v>
      </c>
      <c r="BO6" s="415" t="str">
        <f ca="1">IFERROR('P&amp;L'!BV20,"NM")</f>
        <v>-</v>
      </c>
      <c r="BP6" s="229">
        <f ca="1">IFERROR('P&amp;L'!BW20,"NM")</f>
        <v>0</v>
      </c>
      <c r="BQ6" s="229">
        <f ca="1">IFERROR('P&amp;L'!BX20,"NM")</f>
        <v>0</v>
      </c>
      <c r="BR6" s="229">
        <f ca="1">IFERROR('P&amp;L'!BY20,"NM")</f>
        <v>0</v>
      </c>
      <c r="BS6" s="229">
        <f ca="1">IFERROR('P&amp;L'!BZ20,"NM")</f>
        <v>0</v>
      </c>
      <c r="BT6" s="229">
        <f ca="1">IFERROR('P&amp;L'!CA20,"NM")</f>
        <v>0</v>
      </c>
      <c r="BU6" s="229">
        <f ca="1">IFERROR('P&amp;L'!CB20,"NM")</f>
        <v>0</v>
      </c>
      <c r="BV6" s="415">
        <f ca="1">IFERROR('P&amp;L'!CC20,"NM")</f>
        <v>0</v>
      </c>
    </row>
    <row r="7" spans="1:74" s="228" customFormat="1" x14ac:dyDescent="0.2">
      <c r="A7" s="228" t="s">
        <v>3</v>
      </c>
      <c r="D7" s="415">
        <f ca="1">IFERROR('P&amp;L'!D22,"NM")</f>
        <v>0</v>
      </c>
      <c r="E7" s="229">
        <f ca="1">IFERROR('P&amp;L'!E22,"NM")</f>
        <v>0</v>
      </c>
      <c r="F7" s="229">
        <f ca="1">IFERROR('P&amp;L'!F22,"NM")</f>
        <v>0</v>
      </c>
      <c r="G7" s="229">
        <f ca="1">IFERROR('P&amp;L'!G22,"NM")</f>
        <v>0</v>
      </c>
      <c r="H7" s="229">
        <f ca="1">IFERROR('P&amp;L'!H22,"NM")</f>
        <v>0</v>
      </c>
      <c r="I7" s="229">
        <f ca="1">IFERROR('P&amp;L'!J22,"NM")</f>
        <v>0</v>
      </c>
      <c r="J7" s="229">
        <f ca="1">IFERROR('P&amp;L'!J22,"NM")</f>
        <v>0</v>
      </c>
      <c r="K7" s="415">
        <f ca="1">IFERROR('P&amp;L'!K22,"NM")</f>
        <v>0</v>
      </c>
      <c r="L7" s="229">
        <f ca="1">IFERROR('P&amp;L'!L22,"NM")</f>
        <v>0</v>
      </c>
      <c r="M7" s="229">
        <f ca="1">IFERROR('P&amp;L'!M22,"NM")</f>
        <v>0</v>
      </c>
      <c r="N7" s="229">
        <f ca="1">IFERROR('P&amp;L'!N22,"NM")</f>
        <v>0</v>
      </c>
      <c r="O7" s="229">
        <f ca="1">IFERROR('P&amp;L'!O22,"NM")</f>
        <v>0</v>
      </c>
      <c r="P7" s="229">
        <f ca="1">IFERROR('P&amp;L'!P22,"NM")</f>
        <v>0</v>
      </c>
      <c r="Q7" s="229">
        <f ca="1">IFERROR('P&amp;L'!Q22,"NM")</f>
        <v>0</v>
      </c>
      <c r="R7" s="415">
        <f ca="1">IFERROR('P&amp;L'!R22,"NM")</f>
        <v>0</v>
      </c>
      <c r="S7" s="229">
        <f ca="1">IFERROR('P&amp;L'!S22,"NM")</f>
        <v>0</v>
      </c>
      <c r="T7" s="229">
        <f ca="1">IFERROR('P&amp;L'!T22,"NM")</f>
        <v>0</v>
      </c>
      <c r="U7" s="229">
        <f ca="1">IFERROR('P&amp;L'!U22,"NM")</f>
        <v>0</v>
      </c>
      <c r="V7" s="229">
        <f ca="1">IFERROR('P&amp;L'!V22,"NM")</f>
        <v>0</v>
      </c>
      <c r="W7" s="229">
        <f ca="1">IFERROR('P&amp;L'!W22,"NM")</f>
        <v>0</v>
      </c>
      <c r="X7" s="229">
        <f ca="1">IFERROR('P&amp;L'!X22,"NM")</f>
        <v>0</v>
      </c>
      <c r="Y7" s="415">
        <f ca="1">IFERROR('P&amp;L'!Y22,"NM")</f>
        <v>0</v>
      </c>
      <c r="Z7" s="229">
        <f ca="1">IFERROR('P&amp;L'!Z22,"NM")</f>
        <v>0</v>
      </c>
      <c r="AA7" s="229">
        <f ca="1">IFERROR('P&amp;L'!AA22,"NM")</f>
        <v>0</v>
      </c>
      <c r="AB7" s="229">
        <f ca="1">IFERROR('P&amp;L'!AB22,"NM")</f>
        <v>0</v>
      </c>
      <c r="AC7" s="229">
        <f ca="1">IFERROR('P&amp;L'!AC22,"NM")</f>
        <v>0</v>
      </c>
      <c r="AD7" s="229">
        <f ca="1">IFERROR('P&amp;L'!AD22,"NM")</f>
        <v>0</v>
      </c>
      <c r="AE7" s="229">
        <f ca="1">IFERROR('P&amp;L'!AE22,"NM")</f>
        <v>0</v>
      </c>
      <c r="AF7" s="415">
        <f ca="1">IFERROR('P&amp;L'!AF22,"NM")</f>
        <v>0</v>
      </c>
      <c r="AG7" s="229">
        <f ca="1">IFERROR('P&amp;L'!AG22,"NM")</f>
        <v>0</v>
      </c>
      <c r="AH7" s="229">
        <f ca="1">IFERROR('P&amp;L'!AH22,"NM")</f>
        <v>0</v>
      </c>
      <c r="AI7" s="229">
        <f ca="1">IFERROR('P&amp;L'!AI22,"NM")</f>
        <v>0</v>
      </c>
      <c r="AJ7" s="229">
        <f ca="1">IFERROR('P&amp;L'!AJ22,"NM")</f>
        <v>0</v>
      </c>
      <c r="AK7" s="229">
        <f ca="1">IFERROR('P&amp;L'!AK22,"NM")</f>
        <v>0</v>
      </c>
      <c r="AL7" s="229">
        <f ca="1">IFERROR('P&amp;L'!AL22,"NM")</f>
        <v>0</v>
      </c>
      <c r="AM7" s="415">
        <f ca="1">IFERROR('P&amp;L'!AM22,"NM")</f>
        <v>0</v>
      </c>
      <c r="AN7" s="229">
        <f ca="1">IFERROR('P&amp;L'!AN22,"NM")</f>
        <v>0</v>
      </c>
      <c r="AO7" s="229">
        <f ca="1">IFERROR('P&amp;L'!AO22,"NM")</f>
        <v>0</v>
      </c>
      <c r="AP7" s="229">
        <f ca="1">IFERROR('P&amp;L'!AP22,"NM")</f>
        <v>0</v>
      </c>
      <c r="AQ7" s="229">
        <f ca="1">IFERROR('P&amp;L'!AQ22,"NM")</f>
        <v>0</v>
      </c>
      <c r="AR7" s="229">
        <f ca="1">IFERROR('P&amp;L'!AR22,"NM")</f>
        <v>0</v>
      </c>
      <c r="AS7" s="229">
        <f ca="1">IFERROR('P&amp;L'!AS22,"NM")</f>
        <v>0</v>
      </c>
      <c r="AT7" s="415">
        <f ca="1">IFERROR('P&amp;L'!AT22,"NM")</f>
        <v>0</v>
      </c>
      <c r="AU7" s="229">
        <f ca="1">IFERROR('P&amp;L'!AU22,"NM")</f>
        <v>0</v>
      </c>
      <c r="AV7" s="229">
        <f ca="1">IFERROR('P&amp;L'!AV22,"NM")</f>
        <v>0</v>
      </c>
      <c r="AW7" s="229">
        <f ca="1">IFERROR('P&amp;L'!AW22,"NM")</f>
        <v>0</v>
      </c>
      <c r="AX7" s="229">
        <f ca="1">IFERROR('P&amp;L'!AX22,"NM")</f>
        <v>0</v>
      </c>
      <c r="AY7" s="229">
        <f ca="1">IFERROR('P&amp;L'!AY22,"NM")</f>
        <v>0</v>
      </c>
      <c r="AZ7" s="229">
        <f ca="1">IFERROR('P&amp;L'!AZ22,"NM")</f>
        <v>0</v>
      </c>
      <c r="BA7" s="415">
        <f ca="1">IFERROR('P&amp;L'!BA22,"NM")</f>
        <v>0</v>
      </c>
      <c r="BB7" s="229">
        <f ca="1">IFERROR('P&amp;L'!BB22,"NM")</f>
        <v>0</v>
      </c>
      <c r="BC7" s="229">
        <f ca="1">IFERROR('P&amp;L'!BC22,"NM")</f>
        <v>0</v>
      </c>
      <c r="BD7" s="229">
        <f ca="1">IFERROR('P&amp;L'!BD22,"NM")</f>
        <v>0</v>
      </c>
      <c r="BE7" s="229">
        <f ca="1">IFERROR('P&amp;L'!BE22,"NM")</f>
        <v>0</v>
      </c>
      <c r="BF7" s="229">
        <f ca="1">IFERROR('P&amp;L'!BF22,"NM")</f>
        <v>0</v>
      </c>
      <c r="BG7" s="229">
        <f ca="1">IFERROR('P&amp;L'!BG22,"NM")</f>
        <v>0</v>
      </c>
      <c r="BH7" s="415">
        <f ca="1">IFERROR('P&amp;L'!BH22,"NM")</f>
        <v>0</v>
      </c>
      <c r="BI7" s="229">
        <f ca="1">IFERROR('P&amp;L'!BI22,"NM")</f>
        <v>0</v>
      </c>
      <c r="BJ7" s="229">
        <f ca="1">IFERROR('P&amp;L'!BQ22,"NM")</f>
        <v>0</v>
      </c>
      <c r="BK7" s="229">
        <f ca="1">IFERROR('P&amp;L'!BR22,"NM")</f>
        <v>0</v>
      </c>
      <c r="BL7" s="229">
        <f ca="1">IFERROR('P&amp;L'!BS22,"NM")</f>
        <v>0</v>
      </c>
      <c r="BM7" s="229">
        <f ca="1">IFERROR('P&amp;L'!BT22,"NM")</f>
        <v>0</v>
      </c>
      <c r="BN7" s="229">
        <f ca="1">IFERROR('P&amp;L'!BU22,"NM")</f>
        <v>0</v>
      </c>
      <c r="BO7" s="415">
        <f ca="1">IFERROR('P&amp;L'!BV22,"NM")</f>
        <v>0</v>
      </c>
      <c r="BP7" s="229">
        <f ca="1">IFERROR('P&amp;L'!BW22,"NM")</f>
        <v>0</v>
      </c>
      <c r="BQ7" s="229">
        <f ca="1">IFERROR('P&amp;L'!BX22,"NM")</f>
        <v>0</v>
      </c>
      <c r="BR7" s="229">
        <f ca="1">IFERROR('P&amp;L'!BY22,"NM")</f>
        <v>0</v>
      </c>
      <c r="BS7" s="229">
        <f ca="1">IFERROR('P&amp;L'!BZ22,"NM")</f>
        <v>0</v>
      </c>
      <c r="BT7" s="229">
        <f ca="1">IFERROR('P&amp;L'!CA22,"NM")</f>
        <v>0</v>
      </c>
      <c r="BU7" s="229">
        <f ca="1">IFERROR('P&amp;L'!CB22,"NM")</f>
        <v>0</v>
      </c>
      <c r="BV7" s="415">
        <f ca="1">IFERROR('P&amp;L'!CC22,"NM")</f>
        <v>0</v>
      </c>
    </row>
    <row r="8" spans="1:74" s="21" customFormat="1" x14ac:dyDescent="0.2">
      <c r="A8" s="21" t="s">
        <v>4</v>
      </c>
      <c r="D8" s="395">
        <f ca="1">'P&amp;L'!D23</f>
        <v>0</v>
      </c>
      <c r="E8" s="22">
        <f ca="1">'P&amp;L'!E23</f>
        <v>0</v>
      </c>
      <c r="F8" s="22">
        <f ca="1">'P&amp;L'!F23</f>
        <v>0</v>
      </c>
      <c r="G8" s="22">
        <f ca="1">'P&amp;L'!G23</f>
        <v>0</v>
      </c>
      <c r="H8" s="22">
        <f ca="1">'P&amp;L'!H23</f>
        <v>0</v>
      </c>
      <c r="I8" s="22">
        <f ca="1">'P&amp;L'!J23</f>
        <v>0</v>
      </c>
      <c r="J8" s="22">
        <f ca="1">'P&amp;L'!J23</f>
        <v>0</v>
      </c>
      <c r="K8" s="395">
        <f ca="1">'P&amp;L'!K23</f>
        <v>0</v>
      </c>
      <c r="L8" s="22">
        <f ca="1">'P&amp;L'!L23</f>
        <v>0</v>
      </c>
      <c r="M8" s="22">
        <f ca="1">'P&amp;L'!M23</f>
        <v>0</v>
      </c>
      <c r="N8" s="22">
        <f ca="1">'P&amp;L'!N23</f>
        <v>0</v>
      </c>
      <c r="O8" s="22">
        <f ca="1">'P&amp;L'!O23</f>
        <v>0</v>
      </c>
      <c r="P8" s="22">
        <f ca="1">'P&amp;L'!P23</f>
        <v>0</v>
      </c>
      <c r="Q8" s="22">
        <f ca="1">'P&amp;L'!Q23</f>
        <v>0</v>
      </c>
      <c r="R8" s="395">
        <f ca="1">'P&amp;L'!R23</f>
        <v>0</v>
      </c>
      <c r="S8" s="22">
        <f ca="1">'P&amp;L'!S23</f>
        <v>0</v>
      </c>
      <c r="T8" s="22">
        <f ca="1">'P&amp;L'!T23</f>
        <v>0</v>
      </c>
      <c r="U8" s="22">
        <f ca="1">'P&amp;L'!U23</f>
        <v>0</v>
      </c>
      <c r="V8" s="22">
        <f ca="1">'P&amp;L'!V23</f>
        <v>0</v>
      </c>
      <c r="W8" s="22">
        <f ca="1">'P&amp;L'!W23</f>
        <v>0</v>
      </c>
      <c r="X8" s="22">
        <f ca="1">'P&amp;L'!X23</f>
        <v>0</v>
      </c>
      <c r="Y8" s="395">
        <f ca="1">'P&amp;L'!Y23</f>
        <v>0</v>
      </c>
      <c r="Z8" s="22">
        <f ca="1">'P&amp;L'!Z23</f>
        <v>0</v>
      </c>
      <c r="AA8" s="22">
        <f ca="1">'P&amp;L'!AA23</f>
        <v>0</v>
      </c>
      <c r="AB8" s="22">
        <f ca="1">'P&amp;L'!AB23</f>
        <v>0</v>
      </c>
      <c r="AC8" s="22">
        <f ca="1">'P&amp;L'!AC23</f>
        <v>0</v>
      </c>
      <c r="AD8" s="22">
        <f ca="1">'P&amp;L'!AD23</f>
        <v>0</v>
      </c>
      <c r="AE8" s="22">
        <f ca="1">'P&amp;L'!AE23</f>
        <v>0</v>
      </c>
      <c r="AF8" s="395">
        <f ca="1">'P&amp;L'!AF23</f>
        <v>0</v>
      </c>
      <c r="AG8" s="22">
        <f ca="1">'P&amp;L'!AG23</f>
        <v>0</v>
      </c>
      <c r="AH8" s="22">
        <f ca="1">'P&amp;L'!AH23</f>
        <v>0</v>
      </c>
      <c r="AI8" s="22">
        <f ca="1">'P&amp;L'!AI23</f>
        <v>0</v>
      </c>
      <c r="AJ8" s="22">
        <f ca="1">'P&amp;L'!AJ23</f>
        <v>0</v>
      </c>
      <c r="AK8" s="22">
        <f ca="1">'P&amp;L'!AK23</f>
        <v>0</v>
      </c>
      <c r="AL8" s="22">
        <f ca="1">'P&amp;L'!AL23</f>
        <v>0</v>
      </c>
      <c r="AM8" s="395">
        <f ca="1">'P&amp;L'!AM23</f>
        <v>0</v>
      </c>
      <c r="AN8" s="22">
        <f ca="1">'P&amp;L'!AN23</f>
        <v>0</v>
      </c>
      <c r="AO8" s="22">
        <f ca="1">'P&amp;L'!AO23</f>
        <v>0</v>
      </c>
      <c r="AP8" s="22">
        <f ca="1">'P&amp;L'!AP23</f>
        <v>0</v>
      </c>
      <c r="AQ8" s="22">
        <f ca="1">'P&amp;L'!AQ23</f>
        <v>0</v>
      </c>
      <c r="AR8" s="22">
        <f ca="1">'P&amp;L'!AR23</f>
        <v>0</v>
      </c>
      <c r="AS8" s="22">
        <f ca="1">'P&amp;L'!AS23</f>
        <v>0</v>
      </c>
      <c r="AT8" s="395">
        <f ca="1">'P&amp;L'!AT23</f>
        <v>0</v>
      </c>
      <c r="AU8" s="22">
        <f ca="1">'P&amp;L'!AU23</f>
        <v>0</v>
      </c>
      <c r="AV8" s="22">
        <f ca="1">'P&amp;L'!AV23</f>
        <v>0</v>
      </c>
      <c r="AW8" s="22">
        <f ca="1">'P&amp;L'!AW23</f>
        <v>0</v>
      </c>
      <c r="AX8" s="22">
        <f ca="1">'P&amp;L'!AX23</f>
        <v>0</v>
      </c>
      <c r="AY8" s="22">
        <f ca="1">'P&amp;L'!AY23</f>
        <v>0</v>
      </c>
      <c r="AZ8" s="22">
        <f ca="1">'P&amp;L'!AZ23</f>
        <v>0</v>
      </c>
      <c r="BA8" s="395">
        <f ca="1">'P&amp;L'!BA23</f>
        <v>0</v>
      </c>
      <c r="BB8" s="22">
        <f ca="1">'P&amp;L'!BB23</f>
        <v>0</v>
      </c>
      <c r="BC8" s="22">
        <f ca="1">'P&amp;L'!BC23</f>
        <v>0</v>
      </c>
      <c r="BD8" s="22">
        <f ca="1">'P&amp;L'!BD23</f>
        <v>0</v>
      </c>
      <c r="BE8" s="22">
        <f ca="1">'P&amp;L'!BE23</f>
        <v>0</v>
      </c>
      <c r="BF8" s="22">
        <f ca="1">'P&amp;L'!BF23</f>
        <v>0</v>
      </c>
      <c r="BG8" s="22">
        <f ca="1">'P&amp;L'!BG23</f>
        <v>0</v>
      </c>
      <c r="BH8" s="395">
        <f ca="1">'P&amp;L'!BH23</f>
        <v>0</v>
      </c>
      <c r="BI8" s="22">
        <f ca="1">'P&amp;L'!BI23</f>
        <v>0</v>
      </c>
      <c r="BJ8" s="22">
        <f ca="1">'P&amp;L'!BQ23</f>
        <v>0</v>
      </c>
      <c r="BK8" s="22">
        <f ca="1">'P&amp;L'!BR23</f>
        <v>0</v>
      </c>
      <c r="BL8" s="22">
        <f ca="1">'P&amp;L'!BS23</f>
        <v>0</v>
      </c>
      <c r="BM8" s="22">
        <f ca="1">'P&amp;L'!BT23</f>
        <v>0</v>
      </c>
      <c r="BN8" s="22">
        <f ca="1">'P&amp;L'!BU23</f>
        <v>0</v>
      </c>
      <c r="BO8" s="395">
        <f ca="1">'P&amp;L'!BV23</f>
        <v>0</v>
      </c>
      <c r="BP8" s="22">
        <f ca="1">'P&amp;L'!BW23</f>
        <v>0</v>
      </c>
      <c r="BQ8" s="22">
        <f ca="1">'P&amp;L'!BX23</f>
        <v>0</v>
      </c>
      <c r="BR8" s="22">
        <f ca="1">'P&amp;L'!BY23</f>
        <v>0</v>
      </c>
      <c r="BS8" s="22">
        <f ca="1">'P&amp;L'!BZ23</f>
        <v>0</v>
      </c>
      <c r="BT8" s="22">
        <f ca="1">'P&amp;L'!CA23</f>
        <v>0</v>
      </c>
      <c r="BU8" s="22">
        <f ca="1">'P&amp;L'!CB23</f>
        <v>0</v>
      </c>
      <c r="BV8" s="395">
        <f ca="1">'P&amp;L'!CC23</f>
        <v>0</v>
      </c>
    </row>
    <row r="9" spans="1:74" s="20" customFormat="1" x14ac:dyDescent="0.2">
      <c r="A9" s="17" t="s">
        <v>5</v>
      </c>
      <c r="B9" s="17"/>
      <c r="C9" s="17"/>
      <c r="D9" s="393">
        <f ca="1">D5+D8</f>
        <v>0</v>
      </c>
      <c r="E9" s="18">
        <f t="shared" ref="E9:BA9" ca="1" si="0">E5+E8</f>
        <v>0</v>
      </c>
      <c r="F9" s="18">
        <f t="shared" ca="1" si="0"/>
        <v>0</v>
      </c>
      <c r="G9" s="18">
        <f t="shared" ca="1" si="0"/>
        <v>0</v>
      </c>
      <c r="H9" s="18">
        <f t="shared" ca="1" si="0"/>
        <v>0</v>
      </c>
      <c r="I9" s="18">
        <f t="shared" ref="I9" ca="1" si="1">I5+I8</f>
        <v>0</v>
      </c>
      <c r="J9" s="18">
        <f t="shared" ca="1" si="0"/>
        <v>0</v>
      </c>
      <c r="K9" s="393">
        <f t="shared" ca="1" si="0"/>
        <v>0</v>
      </c>
      <c r="L9" s="18">
        <f t="shared" ca="1" si="0"/>
        <v>0</v>
      </c>
      <c r="M9" s="18">
        <f t="shared" ca="1" si="0"/>
        <v>0</v>
      </c>
      <c r="N9" s="18">
        <f t="shared" ca="1" si="0"/>
        <v>0</v>
      </c>
      <c r="O9" s="18">
        <f t="shared" ca="1" si="0"/>
        <v>0</v>
      </c>
      <c r="P9" s="18">
        <f t="shared" ref="P9" ca="1" si="2">P5+P8</f>
        <v>0</v>
      </c>
      <c r="Q9" s="18">
        <f t="shared" ca="1" si="0"/>
        <v>0</v>
      </c>
      <c r="R9" s="393">
        <f t="shared" ca="1" si="0"/>
        <v>0</v>
      </c>
      <c r="S9" s="18">
        <f t="shared" ca="1" si="0"/>
        <v>0</v>
      </c>
      <c r="T9" s="18">
        <f t="shared" ca="1" si="0"/>
        <v>0</v>
      </c>
      <c r="U9" s="18">
        <f t="shared" ca="1" si="0"/>
        <v>0</v>
      </c>
      <c r="V9" s="18">
        <f t="shared" ca="1" si="0"/>
        <v>0</v>
      </c>
      <c r="W9" s="18">
        <f t="shared" ref="W9" ca="1" si="3">W5+W8</f>
        <v>0</v>
      </c>
      <c r="X9" s="18">
        <f t="shared" ca="1" si="0"/>
        <v>0</v>
      </c>
      <c r="Y9" s="393">
        <f t="shared" ca="1" si="0"/>
        <v>0</v>
      </c>
      <c r="Z9" s="18">
        <f t="shared" ca="1" si="0"/>
        <v>0</v>
      </c>
      <c r="AA9" s="18">
        <f t="shared" ca="1" si="0"/>
        <v>0</v>
      </c>
      <c r="AB9" s="18">
        <f t="shared" ca="1" si="0"/>
        <v>0</v>
      </c>
      <c r="AC9" s="18">
        <f t="shared" ca="1" si="0"/>
        <v>0</v>
      </c>
      <c r="AD9" s="18">
        <f t="shared" ref="AD9" ca="1" si="4">AD5+AD8</f>
        <v>0</v>
      </c>
      <c r="AE9" s="18">
        <f t="shared" ca="1" si="0"/>
        <v>0</v>
      </c>
      <c r="AF9" s="393">
        <f t="shared" ca="1" si="0"/>
        <v>0</v>
      </c>
      <c r="AG9" s="18">
        <f t="shared" ca="1" si="0"/>
        <v>0</v>
      </c>
      <c r="AH9" s="18">
        <f t="shared" ca="1" si="0"/>
        <v>0</v>
      </c>
      <c r="AI9" s="18">
        <f t="shared" ca="1" si="0"/>
        <v>0</v>
      </c>
      <c r="AJ9" s="18">
        <f t="shared" ca="1" si="0"/>
        <v>0</v>
      </c>
      <c r="AK9" s="18">
        <f t="shared" ref="AK9" ca="1" si="5">AK5+AK8</f>
        <v>0</v>
      </c>
      <c r="AL9" s="18">
        <f t="shared" ca="1" si="0"/>
        <v>0</v>
      </c>
      <c r="AM9" s="393">
        <f t="shared" ca="1" si="0"/>
        <v>0</v>
      </c>
      <c r="AN9" s="18">
        <f t="shared" ca="1" si="0"/>
        <v>0</v>
      </c>
      <c r="AO9" s="18">
        <f t="shared" ca="1" si="0"/>
        <v>0</v>
      </c>
      <c r="AP9" s="18">
        <f t="shared" ca="1" si="0"/>
        <v>0</v>
      </c>
      <c r="AQ9" s="18">
        <f t="shared" ca="1" si="0"/>
        <v>0</v>
      </c>
      <c r="AR9" s="18">
        <f t="shared" ref="AR9" ca="1" si="6">AR5+AR8</f>
        <v>0</v>
      </c>
      <c r="AS9" s="18">
        <f t="shared" ca="1" si="0"/>
        <v>0</v>
      </c>
      <c r="AT9" s="393">
        <f t="shared" ca="1" si="0"/>
        <v>0</v>
      </c>
      <c r="AU9" s="18">
        <f t="shared" ca="1" si="0"/>
        <v>0</v>
      </c>
      <c r="AV9" s="18">
        <f t="shared" ca="1" si="0"/>
        <v>0</v>
      </c>
      <c r="AW9" s="18">
        <f t="shared" ca="1" si="0"/>
        <v>0</v>
      </c>
      <c r="AX9" s="18">
        <f t="shared" ca="1" si="0"/>
        <v>0</v>
      </c>
      <c r="AY9" s="18">
        <f t="shared" ref="AY9" ca="1" si="7">AY5+AY8</f>
        <v>0</v>
      </c>
      <c r="AZ9" s="18">
        <f t="shared" ca="1" si="0"/>
        <v>0</v>
      </c>
      <c r="BA9" s="393">
        <f t="shared" ca="1" si="0"/>
        <v>0</v>
      </c>
      <c r="BB9" s="18">
        <f t="shared" ref="BB9" ca="1" si="8">BB5+BB8</f>
        <v>0</v>
      </c>
      <c r="BC9" s="18">
        <f t="shared" ref="BC9:BD9" ca="1" si="9">BC5+BC8</f>
        <v>0</v>
      </c>
      <c r="BD9" s="18">
        <f t="shared" ca="1" si="9"/>
        <v>0</v>
      </c>
      <c r="BE9" s="18">
        <f t="shared" ref="BE9:BK9" ca="1" si="10">BE5+BE8</f>
        <v>0</v>
      </c>
      <c r="BF9" s="18">
        <f t="shared" ca="1" si="10"/>
        <v>0</v>
      </c>
      <c r="BG9" s="18">
        <f t="shared" ca="1" si="10"/>
        <v>0</v>
      </c>
      <c r="BH9" s="393">
        <f t="shared" ca="1" si="10"/>
        <v>0</v>
      </c>
      <c r="BI9" s="18">
        <f t="shared" ca="1" si="10"/>
        <v>0</v>
      </c>
      <c r="BJ9" s="18">
        <f t="shared" ca="1" si="10"/>
        <v>0</v>
      </c>
      <c r="BK9" s="18">
        <f t="shared" ca="1" si="10"/>
        <v>0</v>
      </c>
      <c r="BL9" s="18">
        <f t="shared" ref="BL9:BR9" ca="1" si="11">BL5+BL8</f>
        <v>0</v>
      </c>
      <c r="BM9" s="18">
        <f t="shared" ca="1" si="11"/>
        <v>0</v>
      </c>
      <c r="BN9" s="18">
        <f t="shared" ca="1" si="11"/>
        <v>0</v>
      </c>
      <c r="BO9" s="393">
        <f t="shared" ca="1" si="11"/>
        <v>0</v>
      </c>
      <c r="BP9" s="18">
        <f t="shared" ca="1" si="11"/>
        <v>0</v>
      </c>
      <c r="BQ9" s="18">
        <f t="shared" ca="1" si="11"/>
        <v>0</v>
      </c>
      <c r="BR9" s="18">
        <f t="shared" ca="1" si="11"/>
        <v>0</v>
      </c>
      <c r="BS9" s="18">
        <f t="shared" ref="BS9:BV9" ca="1" si="12">BS5+BS8</f>
        <v>0</v>
      </c>
      <c r="BT9" s="18">
        <f t="shared" ca="1" si="12"/>
        <v>0</v>
      </c>
      <c r="BU9" s="18">
        <f t="shared" ca="1" si="12"/>
        <v>0</v>
      </c>
      <c r="BV9" s="393">
        <f t="shared" ca="1" si="12"/>
        <v>0</v>
      </c>
    </row>
    <row r="10" spans="1:74" s="21" customFormat="1" x14ac:dyDescent="0.2">
      <c r="A10" s="21" t="s">
        <v>6</v>
      </c>
      <c r="D10" s="395">
        <f ca="1">'P&amp;L'!D26</f>
        <v>0</v>
      </c>
      <c r="E10" s="22">
        <f ca="1">'P&amp;L'!E26</f>
        <v>0</v>
      </c>
      <c r="F10" s="22">
        <f ca="1">'P&amp;L'!F26</f>
        <v>0</v>
      </c>
      <c r="G10" s="22">
        <f ca="1">'P&amp;L'!G26</f>
        <v>0</v>
      </c>
      <c r="H10" s="22">
        <f ca="1">'P&amp;L'!H26</f>
        <v>0</v>
      </c>
      <c r="I10" s="22">
        <f ca="1">'P&amp;L'!J26</f>
        <v>0</v>
      </c>
      <c r="J10" s="22">
        <f ca="1">'P&amp;L'!J26</f>
        <v>0</v>
      </c>
      <c r="K10" s="395">
        <f ca="1">'P&amp;L'!K26</f>
        <v>0</v>
      </c>
      <c r="L10" s="22">
        <f ca="1">'P&amp;L'!L26</f>
        <v>0</v>
      </c>
      <c r="M10" s="22">
        <f ca="1">'P&amp;L'!M26</f>
        <v>0</v>
      </c>
      <c r="N10" s="22">
        <f ca="1">'P&amp;L'!N26</f>
        <v>0</v>
      </c>
      <c r="O10" s="22">
        <f ca="1">'P&amp;L'!O26</f>
        <v>0</v>
      </c>
      <c r="P10" s="22">
        <f ca="1">'P&amp;L'!P26</f>
        <v>0</v>
      </c>
      <c r="Q10" s="22">
        <f ca="1">'P&amp;L'!Q26</f>
        <v>0</v>
      </c>
      <c r="R10" s="395">
        <f ca="1">'P&amp;L'!R26</f>
        <v>0</v>
      </c>
      <c r="S10" s="22">
        <f ca="1">'P&amp;L'!S26</f>
        <v>0</v>
      </c>
      <c r="T10" s="22">
        <f ca="1">'P&amp;L'!T26</f>
        <v>0</v>
      </c>
      <c r="U10" s="22">
        <f ca="1">'P&amp;L'!U26</f>
        <v>0</v>
      </c>
      <c r="V10" s="22">
        <f ca="1">'P&amp;L'!V26</f>
        <v>0</v>
      </c>
      <c r="W10" s="22">
        <f ca="1">'P&amp;L'!W26</f>
        <v>0</v>
      </c>
      <c r="X10" s="22">
        <f ca="1">'P&amp;L'!X26</f>
        <v>0</v>
      </c>
      <c r="Y10" s="395">
        <f ca="1">'P&amp;L'!Y26</f>
        <v>0</v>
      </c>
      <c r="Z10" s="22">
        <f ca="1">'P&amp;L'!Z26</f>
        <v>0</v>
      </c>
      <c r="AA10" s="22">
        <f ca="1">'P&amp;L'!AA26</f>
        <v>0</v>
      </c>
      <c r="AB10" s="22">
        <f ca="1">'P&amp;L'!AB26</f>
        <v>0</v>
      </c>
      <c r="AC10" s="22">
        <f ca="1">'P&amp;L'!AC26</f>
        <v>0</v>
      </c>
      <c r="AD10" s="22">
        <f ca="1">'P&amp;L'!AD26</f>
        <v>0</v>
      </c>
      <c r="AE10" s="22">
        <f ca="1">'P&amp;L'!AE26</f>
        <v>0</v>
      </c>
      <c r="AF10" s="395">
        <f ca="1">'P&amp;L'!AF26</f>
        <v>0</v>
      </c>
      <c r="AG10" s="22">
        <f ca="1">'P&amp;L'!AG26</f>
        <v>0</v>
      </c>
      <c r="AH10" s="22">
        <f ca="1">'P&amp;L'!AH26</f>
        <v>0</v>
      </c>
      <c r="AI10" s="22">
        <f ca="1">'P&amp;L'!AI26</f>
        <v>0</v>
      </c>
      <c r="AJ10" s="22">
        <f ca="1">'P&amp;L'!AJ26</f>
        <v>0</v>
      </c>
      <c r="AK10" s="22">
        <f ca="1">'P&amp;L'!AK26</f>
        <v>0</v>
      </c>
      <c r="AL10" s="22">
        <f ca="1">'P&amp;L'!AL26</f>
        <v>0</v>
      </c>
      <c r="AM10" s="395">
        <f ca="1">'P&amp;L'!AM26</f>
        <v>0</v>
      </c>
      <c r="AN10" s="22">
        <f ca="1">'P&amp;L'!AN26</f>
        <v>0</v>
      </c>
      <c r="AO10" s="22">
        <f ca="1">'P&amp;L'!AO26</f>
        <v>0</v>
      </c>
      <c r="AP10" s="22">
        <f ca="1">'P&amp;L'!AP26</f>
        <v>0</v>
      </c>
      <c r="AQ10" s="22">
        <f ca="1">'P&amp;L'!AQ26</f>
        <v>0</v>
      </c>
      <c r="AR10" s="22">
        <f ca="1">'P&amp;L'!AR26</f>
        <v>0</v>
      </c>
      <c r="AS10" s="22">
        <f ca="1">'P&amp;L'!AS26</f>
        <v>0</v>
      </c>
      <c r="AT10" s="395">
        <f ca="1">'P&amp;L'!AT26</f>
        <v>0</v>
      </c>
      <c r="AU10" s="22">
        <f ca="1">'P&amp;L'!AU26</f>
        <v>0</v>
      </c>
      <c r="AV10" s="22">
        <f ca="1">'P&amp;L'!AV26</f>
        <v>0</v>
      </c>
      <c r="AW10" s="22">
        <f ca="1">'P&amp;L'!AW26</f>
        <v>0</v>
      </c>
      <c r="AX10" s="22">
        <f ca="1">'P&amp;L'!AX26</f>
        <v>0</v>
      </c>
      <c r="AY10" s="22">
        <f ca="1">'P&amp;L'!AY26</f>
        <v>0</v>
      </c>
      <c r="AZ10" s="22">
        <f ca="1">'P&amp;L'!AZ26</f>
        <v>0</v>
      </c>
      <c r="BA10" s="395">
        <f ca="1">'P&amp;L'!BA26</f>
        <v>0</v>
      </c>
      <c r="BB10" s="22">
        <f ca="1">'P&amp;L'!BB26</f>
        <v>0</v>
      </c>
      <c r="BC10" s="22">
        <f ca="1">'P&amp;L'!BC26</f>
        <v>0</v>
      </c>
      <c r="BD10" s="22">
        <f ca="1">'P&amp;L'!BD26</f>
        <v>0</v>
      </c>
      <c r="BE10" s="22">
        <f ca="1">'P&amp;L'!BE26</f>
        <v>0</v>
      </c>
      <c r="BF10" s="22">
        <f ca="1">'P&amp;L'!BF26</f>
        <v>0</v>
      </c>
      <c r="BG10" s="22">
        <f ca="1">'P&amp;L'!BG26</f>
        <v>0</v>
      </c>
      <c r="BH10" s="395">
        <f ca="1">'P&amp;L'!BH26</f>
        <v>0</v>
      </c>
      <c r="BI10" s="22">
        <f ca="1">'P&amp;L'!BI26</f>
        <v>0</v>
      </c>
      <c r="BJ10" s="22">
        <f ca="1">'P&amp;L'!BQ26</f>
        <v>0</v>
      </c>
      <c r="BK10" s="22">
        <f ca="1">'P&amp;L'!BR26</f>
        <v>0</v>
      </c>
      <c r="BL10" s="22">
        <f ca="1">'P&amp;L'!BS26</f>
        <v>0</v>
      </c>
      <c r="BM10" s="22">
        <f ca="1">'P&amp;L'!BT26</f>
        <v>0</v>
      </c>
      <c r="BN10" s="22">
        <f ca="1">'P&amp;L'!BU26</f>
        <v>0</v>
      </c>
      <c r="BO10" s="395">
        <f ca="1">'P&amp;L'!BV26</f>
        <v>0</v>
      </c>
      <c r="BP10" s="22">
        <f ca="1">'P&amp;L'!BW26</f>
        <v>0</v>
      </c>
      <c r="BQ10" s="22">
        <f ca="1">'P&amp;L'!BX26</f>
        <v>0</v>
      </c>
      <c r="BR10" s="22">
        <f ca="1">'P&amp;L'!BY26</f>
        <v>0</v>
      </c>
      <c r="BS10" s="22">
        <f ca="1">'P&amp;L'!BZ26</f>
        <v>0</v>
      </c>
      <c r="BT10" s="22">
        <f ca="1">'P&amp;L'!CA26</f>
        <v>0</v>
      </c>
      <c r="BU10" s="22">
        <f ca="1">'P&amp;L'!CB26</f>
        <v>0</v>
      </c>
      <c r="BV10" s="395">
        <f ca="1">'P&amp;L'!CC26</f>
        <v>0</v>
      </c>
    </row>
    <row r="11" spans="1:74" s="20" customFormat="1" x14ac:dyDescent="0.2">
      <c r="A11" s="17" t="s">
        <v>7</v>
      </c>
      <c r="B11" s="17"/>
      <c r="C11" s="17"/>
      <c r="D11" s="393">
        <f ca="1">SUM(D9:D10)</f>
        <v>0</v>
      </c>
      <c r="E11" s="18">
        <f t="shared" ref="E11:BA11" ca="1" si="13">SUM(E9:E10)</f>
        <v>0</v>
      </c>
      <c r="F11" s="18">
        <f t="shared" ca="1" si="13"/>
        <v>0</v>
      </c>
      <c r="G11" s="18">
        <f t="shared" ca="1" si="13"/>
        <v>0</v>
      </c>
      <c r="H11" s="18">
        <f t="shared" ca="1" si="13"/>
        <v>0</v>
      </c>
      <c r="I11" s="18">
        <f t="shared" ref="I11" ca="1" si="14">SUM(I9:I10)</f>
        <v>0</v>
      </c>
      <c r="J11" s="18">
        <f t="shared" ca="1" si="13"/>
        <v>0</v>
      </c>
      <c r="K11" s="393">
        <f t="shared" ca="1" si="13"/>
        <v>0</v>
      </c>
      <c r="L11" s="18">
        <f t="shared" ca="1" si="13"/>
        <v>0</v>
      </c>
      <c r="M11" s="18">
        <f t="shared" ca="1" si="13"/>
        <v>0</v>
      </c>
      <c r="N11" s="18">
        <f t="shared" ca="1" si="13"/>
        <v>0</v>
      </c>
      <c r="O11" s="18">
        <f t="shared" ca="1" si="13"/>
        <v>0</v>
      </c>
      <c r="P11" s="18">
        <f t="shared" ref="P11" ca="1" si="15">SUM(P9:P10)</f>
        <v>0</v>
      </c>
      <c r="Q11" s="18">
        <f t="shared" ca="1" si="13"/>
        <v>0</v>
      </c>
      <c r="R11" s="393">
        <f t="shared" ca="1" si="13"/>
        <v>0</v>
      </c>
      <c r="S11" s="18">
        <f t="shared" ca="1" si="13"/>
        <v>0</v>
      </c>
      <c r="T11" s="18">
        <f t="shared" ca="1" si="13"/>
        <v>0</v>
      </c>
      <c r="U11" s="18">
        <f t="shared" ca="1" si="13"/>
        <v>0</v>
      </c>
      <c r="V11" s="18">
        <f t="shared" ca="1" si="13"/>
        <v>0</v>
      </c>
      <c r="W11" s="18">
        <f t="shared" ref="W11" ca="1" si="16">SUM(W9:W10)</f>
        <v>0</v>
      </c>
      <c r="X11" s="18">
        <f t="shared" ca="1" si="13"/>
        <v>0</v>
      </c>
      <c r="Y11" s="393">
        <f t="shared" ca="1" si="13"/>
        <v>0</v>
      </c>
      <c r="Z11" s="18">
        <f t="shared" ca="1" si="13"/>
        <v>0</v>
      </c>
      <c r="AA11" s="18">
        <f t="shared" ca="1" si="13"/>
        <v>0</v>
      </c>
      <c r="AB11" s="18">
        <f t="shared" ca="1" si="13"/>
        <v>0</v>
      </c>
      <c r="AC11" s="18">
        <f t="shared" ca="1" si="13"/>
        <v>0</v>
      </c>
      <c r="AD11" s="18">
        <f t="shared" ref="AD11" ca="1" si="17">SUM(AD9:AD10)</f>
        <v>0</v>
      </c>
      <c r="AE11" s="18">
        <f t="shared" ca="1" si="13"/>
        <v>0</v>
      </c>
      <c r="AF11" s="393">
        <f t="shared" ca="1" si="13"/>
        <v>0</v>
      </c>
      <c r="AG11" s="18">
        <f t="shared" ca="1" si="13"/>
        <v>0</v>
      </c>
      <c r="AH11" s="18">
        <f t="shared" ca="1" si="13"/>
        <v>0</v>
      </c>
      <c r="AI11" s="18">
        <f t="shared" ca="1" si="13"/>
        <v>0</v>
      </c>
      <c r="AJ11" s="18">
        <f t="shared" ca="1" si="13"/>
        <v>0</v>
      </c>
      <c r="AK11" s="18">
        <f t="shared" ref="AK11" ca="1" si="18">SUM(AK9:AK10)</f>
        <v>0</v>
      </c>
      <c r="AL11" s="18">
        <f t="shared" ca="1" si="13"/>
        <v>0</v>
      </c>
      <c r="AM11" s="393">
        <f t="shared" ca="1" si="13"/>
        <v>0</v>
      </c>
      <c r="AN11" s="18">
        <f t="shared" ca="1" si="13"/>
        <v>0</v>
      </c>
      <c r="AO11" s="18">
        <f t="shared" ca="1" si="13"/>
        <v>0</v>
      </c>
      <c r="AP11" s="18">
        <f t="shared" ca="1" si="13"/>
        <v>0</v>
      </c>
      <c r="AQ11" s="18">
        <f t="shared" ca="1" si="13"/>
        <v>0</v>
      </c>
      <c r="AR11" s="18">
        <f t="shared" ref="AR11" ca="1" si="19">SUM(AR9:AR10)</f>
        <v>0</v>
      </c>
      <c r="AS11" s="18">
        <f t="shared" ca="1" si="13"/>
        <v>0</v>
      </c>
      <c r="AT11" s="393">
        <f t="shared" ca="1" si="13"/>
        <v>0</v>
      </c>
      <c r="AU11" s="18">
        <f t="shared" ca="1" si="13"/>
        <v>0</v>
      </c>
      <c r="AV11" s="18">
        <f t="shared" ca="1" si="13"/>
        <v>0</v>
      </c>
      <c r="AW11" s="18">
        <f t="shared" ca="1" si="13"/>
        <v>0</v>
      </c>
      <c r="AX11" s="18">
        <f t="shared" ca="1" si="13"/>
        <v>0</v>
      </c>
      <c r="AY11" s="18">
        <f t="shared" ref="AY11" ca="1" si="20">SUM(AY9:AY10)</f>
        <v>0</v>
      </c>
      <c r="AZ11" s="18">
        <f t="shared" ca="1" si="13"/>
        <v>0</v>
      </c>
      <c r="BA11" s="393">
        <f t="shared" ca="1" si="13"/>
        <v>0</v>
      </c>
      <c r="BB11" s="18">
        <f t="shared" ref="BB11" ca="1" si="21">SUM(BB9:BB10)</f>
        <v>0</v>
      </c>
      <c r="BC11" s="18">
        <f t="shared" ref="BC11:BD11" ca="1" si="22">SUM(BC9:BC10)</f>
        <v>0</v>
      </c>
      <c r="BD11" s="18">
        <f t="shared" ca="1" si="22"/>
        <v>0</v>
      </c>
      <c r="BE11" s="18">
        <f t="shared" ref="BE11:BK11" ca="1" si="23">SUM(BE9:BE10)</f>
        <v>0</v>
      </c>
      <c r="BF11" s="18">
        <f t="shared" ca="1" si="23"/>
        <v>0</v>
      </c>
      <c r="BG11" s="18">
        <f t="shared" ca="1" si="23"/>
        <v>0</v>
      </c>
      <c r="BH11" s="393">
        <f t="shared" ca="1" si="23"/>
        <v>0</v>
      </c>
      <c r="BI11" s="18">
        <f t="shared" ca="1" si="23"/>
        <v>0</v>
      </c>
      <c r="BJ11" s="18">
        <f t="shared" ca="1" si="23"/>
        <v>0</v>
      </c>
      <c r="BK11" s="18">
        <f t="shared" ca="1" si="23"/>
        <v>0</v>
      </c>
      <c r="BL11" s="18">
        <f t="shared" ref="BL11:BR11" ca="1" si="24">SUM(BL9:BL10)</f>
        <v>0</v>
      </c>
      <c r="BM11" s="18">
        <f t="shared" ca="1" si="24"/>
        <v>0</v>
      </c>
      <c r="BN11" s="18">
        <f t="shared" ca="1" si="24"/>
        <v>0</v>
      </c>
      <c r="BO11" s="393">
        <f t="shared" ca="1" si="24"/>
        <v>0</v>
      </c>
      <c r="BP11" s="18">
        <f t="shared" ca="1" si="24"/>
        <v>0</v>
      </c>
      <c r="BQ11" s="18">
        <f t="shared" ca="1" si="24"/>
        <v>0</v>
      </c>
      <c r="BR11" s="18">
        <f t="shared" ca="1" si="24"/>
        <v>0</v>
      </c>
      <c r="BS11" s="18">
        <f t="shared" ref="BS11:BV11" ca="1" si="25">SUM(BS9:BS10)</f>
        <v>0</v>
      </c>
      <c r="BT11" s="18">
        <f t="shared" ca="1" si="25"/>
        <v>0</v>
      </c>
      <c r="BU11" s="18">
        <f t="shared" ca="1" si="25"/>
        <v>0</v>
      </c>
      <c r="BV11" s="393">
        <f t="shared" ca="1" si="25"/>
        <v>0</v>
      </c>
    </row>
    <row r="12" spans="1:74" s="231" customFormat="1" x14ac:dyDescent="0.2">
      <c r="A12" s="231" t="s">
        <v>8</v>
      </c>
      <c r="D12" s="416" t="str">
        <f ca="1">IFERROR(D11/D5,"NM")</f>
        <v>NM</v>
      </c>
      <c r="E12" s="232" t="str">
        <f t="shared" ref="E12:BA12" ca="1" si="26">IFERROR(E11/E5,"NM")</f>
        <v>NM</v>
      </c>
      <c r="F12" s="232" t="str">
        <f t="shared" ca="1" si="26"/>
        <v>NM</v>
      </c>
      <c r="G12" s="232" t="str">
        <f t="shared" ca="1" si="26"/>
        <v>NM</v>
      </c>
      <c r="H12" s="232" t="str">
        <f t="shared" ca="1" si="26"/>
        <v>NM</v>
      </c>
      <c r="I12" s="232" t="str">
        <f t="shared" ref="I12" ca="1" si="27">IFERROR(I11/I5,"NM")</f>
        <v>NM</v>
      </c>
      <c r="J12" s="232" t="str">
        <f t="shared" ca="1" si="26"/>
        <v>NM</v>
      </c>
      <c r="K12" s="416" t="str">
        <f t="shared" ca="1" si="26"/>
        <v>NM</v>
      </c>
      <c r="L12" s="232" t="str">
        <f t="shared" ca="1" si="26"/>
        <v>NM</v>
      </c>
      <c r="M12" s="232" t="str">
        <f t="shared" ca="1" si="26"/>
        <v>NM</v>
      </c>
      <c r="N12" s="232" t="str">
        <f t="shared" ca="1" si="26"/>
        <v>NM</v>
      </c>
      <c r="O12" s="232" t="str">
        <f t="shared" ca="1" si="26"/>
        <v>NM</v>
      </c>
      <c r="P12" s="232" t="str">
        <f t="shared" ref="P12" ca="1" si="28">IFERROR(P11/P5,"NM")</f>
        <v>NM</v>
      </c>
      <c r="Q12" s="232" t="str">
        <f t="shared" ca="1" si="26"/>
        <v>NM</v>
      </c>
      <c r="R12" s="416" t="str">
        <f t="shared" ca="1" si="26"/>
        <v>NM</v>
      </c>
      <c r="S12" s="232" t="str">
        <f t="shared" ca="1" si="26"/>
        <v>NM</v>
      </c>
      <c r="T12" s="232" t="str">
        <f t="shared" ca="1" si="26"/>
        <v>NM</v>
      </c>
      <c r="U12" s="232" t="str">
        <f t="shared" ca="1" si="26"/>
        <v>NM</v>
      </c>
      <c r="V12" s="232" t="str">
        <f t="shared" ca="1" si="26"/>
        <v>NM</v>
      </c>
      <c r="W12" s="232" t="str">
        <f t="shared" ref="W12" ca="1" si="29">IFERROR(W11/W5,"NM")</f>
        <v>NM</v>
      </c>
      <c r="X12" s="232" t="str">
        <f t="shared" ca="1" si="26"/>
        <v>NM</v>
      </c>
      <c r="Y12" s="416" t="str">
        <f t="shared" ca="1" si="26"/>
        <v>NM</v>
      </c>
      <c r="Z12" s="232" t="str">
        <f t="shared" ca="1" si="26"/>
        <v>NM</v>
      </c>
      <c r="AA12" s="232" t="str">
        <f t="shared" ca="1" si="26"/>
        <v>NM</v>
      </c>
      <c r="AB12" s="232" t="str">
        <f t="shared" ca="1" si="26"/>
        <v>NM</v>
      </c>
      <c r="AC12" s="232" t="str">
        <f t="shared" ca="1" si="26"/>
        <v>NM</v>
      </c>
      <c r="AD12" s="232" t="str">
        <f t="shared" ref="AD12" ca="1" si="30">IFERROR(AD11/AD5,"NM")</f>
        <v>NM</v>
      </c>
      <c r="AE12" s="232" t="str">
        <f t="shared" ca="1" si="26"/>
        <v>NM</v>
      </c>
      <c r="AF12" s="416" t="str">
        <f t="shared" ca="1" si="26"/>
        <v>NM</v>
      </c>
      <c r="AG12" s="232" t="str">
        <f t="shared" ca="1" si="26"/>
        <v>NM</v>
      </c>
      <c r="AH12" s="232" t="str">
        <f t="shared" ca="1" si="26"/>
        <v>NM</v>
      </c>
      <c r="AI12" s="232" t="str">
        <f t="shared" ca="1" si="26"/>
        <v>NM</v>
      </c>
      <c r="AJ12" s="232" t="str">
        <f t="shared" ca="1" si="26"/>
        <v>NM</v>
      </c>
      <c r="AK12" s="232" t="str">
        <f t="shared" ref="AK12" ca="1" si="31">IFERROR(AK11/AK5,"NM")</f>
        <v>NM</v>
      </c>
      <c r="AL12" s="232" t="str">
        <f t="shared" ca="1" si="26"/>
        <v>NM</v>
      </c>
      <c r="AM12" s="416" t="str">
        <f t="shared" ca="1" si="26"/>
        <v>NM</v>
      </c>
      <c r="AN12" s="232" t="str">
        <f t="shared" ca="1" si="26"/>
        <v>NM</v>
      </c>
      <c r="AO12" s="232" t="str">
        <f t="shared" ca="1" si="26"/>
        <v>NM</v>
      </c>
      <c r="AP12" s="232" t="str">
        <f t="shared" ca="1" si="26"/>
        <v>NM</v>
      </c>
      <c r="AQ12" s="232" t="str">
        <f t="shared" ca="1" si="26"/>
        <v>NM</v>
      </c>
      <c r="AR12" s="232" t="str">
        <f t="shared" ref="AR12" ca="1" si="32">IFERROR(AR11/AR5,"NM")</f>
        <v>NM</v>
      </c>
      <c r="AS12" s="232" t="str">
        <f t="shared" ca="1" si="26"/>
        <v>NM</v>
      </c>
      <c r="AT12" s="416" t="str">
        <f t="shared" ca="1" si="26"/>
        <v>NM</v>
      </c>
      <c r="AU12" s="232" t="str">
        <f t="shared" ca="1" si="26"/>
        <v>NM</v>
      </c>
      <c r="AV12" s="232" t="str">
        <f t="shared" ca="1" si="26"/>
        <v>NM</v>
      </c>
      <c r="AW12" s="232" t="str">
        <f t="shared" ca="1" si="26"/>
        <v>NM</v>
      </c>
      <c r="AX12" s="232" t="str">
        <f t="shared" ca="1" si="26"/>
        <v>NM</v>
      </c>
      <c r="AY12" s="232" t="str">
        <f t="shared" ref="AY12" ca="1" si="33">IFERROR(AY11/AY5,"NM")</f>
        <v>NM</v>
      </c>
      <c r="AZ12" s="232" t="str">
        <f t="shared" ca="1" si="26"/>
        <v>NM</v>
      </c>
      <c r="BA12" s="416" t="str">
        <f t="shared" ca="1" si="26"/>
        <v>NM</v>
      </c>
      <c r="BB12" s="232" t="str">
        <f t="shared" ref="BB12" ca="1" si="34">IFERROR(BB11/BB5,"NM")</f>
        <v>NM</v>
      </c>
      <c r="BC12" s="232" t="str">
        <f t="shared" ref="BC12:BD12" ca="1" si="35">IFERROR(BC11/BC5,"NM")</f>
        <v>NM</v>
      </c>
      <c r="BD12" s="232" t="str">
        <f t="shared" ca="1" si="35"/>
        <v>NM</v>
      </c>
      <c r="BE12" s="232" t="str">
        <f t="shared" ref="BE12:BK12" ca="1" si="36">IFERROR(BE11/BE5,"NM")</f>
        <v>NM</v>
      </c>
      <c r="BF12" s="232" t="str">
        <f t="shared" ca="1" si="36"/>
        <v>NM</v>
      </c>
      <c r="BG12" s="232" t="str">
        <f t="shared" ca="1" si="36"/>
        <v>NM</v>
      </c>
      <c r="BH12" s="416" t="str">
        <f t="shared" ca="1" si="36"/>
        <v>NM</v>
      </c>
      <c r="BI12" s="232" t="str">
        <f t="shared" ca="1" si="36"/>
        <v>NM</v>
      </c>
      <c r="BJ12" s="232" t="str">
        <f t="shared" ca="1" si="36"/>
        <v>NM</v>
      </c>
      <c r="BK12" s="232" t="str">
        <f t="shared" ca="1" si="36"/>
        <v>NM</v>
      </c>
      <c r="BL12" s="232" t="str">
        <f t="shared" ref="BL12:BR12" ca="1" si="37">IFERROR(BL11/BL5,"NM")</f>
        <v>NM</v>
      </c>
      <c r="BM12" s="232" t="str">
        <f t="shared" ca="1" si="37"/>
        <v>NM</v>
      </c>
      <c r="BN12" s="232" t="str">
        <f t="shared" ca="1" si="37"/>
        <v>NM</v>
      </c>
      <c r="BO12" s="416" t="str">
        <f t="shared" ca="1" si="37"/>
        <v>NM</v>
      </c>
      <c r="BP12" s="232" t="str">
        <f t="shared" ca="1" si="37"/>
        <v>NM</v>
      </c>
      <c r="BQ12" s="232" t="str">
        <f t="shared" ca="1" si="37"/>
        <v>NM</v>
      </c>
      <c r="BR12" s="232" t="str">
        <f t="shared" ca="1" si="37"/>
        <v>NM</v>
      </c>
      <c r="BS12" s="232" t="str">
        <f t="shared" ref="BS12:BV12" ca="1" si="38">IFERROR(BS11/BS5,"NM")</f>
        <v>NM</v>
      </c>
      <c r="BT12" s="232" t="str">
        <f t="shared" ca="1" si="38"/>
        <v>NM</v>
      </c>
      <c r="BU12" s="232" t="str">
        <f t="shared" ca="1" si="38"/>
        <v>NM</v>
      </c>
      <c r="BV12" s="416" t="str">
        <f t="shared" ca="1" si="38"/>
        <v>NM</v>
      </c>
    </row>
    <row r="13" spans="1:74" s="21" customFormat="1" x14ac:dyDescent="0.2">
      <c r="A13" s="21" t="s">
        <v>9</v>
      </c>
      <c r="D13" s="395">
        <f ca="1">'P&amp;L'!D33</f>
        <v>0</v>
      </c>
      <c r="E13" s="22">
        <f ca="1">'P&amp;L'!E33</f>
        <v>0</v>
      </c>
      <c r="F13" s="22">
        <f ca="1">'P&amp;L'!F33</f>
        <v>0</v>
      </c>
      <c r="G13" s="22">
        <f ca="1">'P&amp;L'!G33</f>
        <v>0</v>
      </c>
      <c r="H13" s="22">
        <f ca="1">'P&amp;L'!H33</f>
        <v>0</v>
      </c>
      <c r="I13" s="22">
        <f ca="1">'P&amp;L'!J33</f>
        <v>0</v>
      </c>
      <c r="J13" s="22">
        <f ca="1">'P&amp;L'!J33</f>
        <v>0</v>
      </c>
      <c r="K13" s="395">
        <f ca="1">'P&amp;L'!K33</f>
        <v>0</v>
      </c>
      <c r="L13" s="22">
        <f ca="1">'P&amp;L'!L33</f>
        <v>0</v>
      </c>
      <c r="M13" s="22">
        <f ca="1">'P&amp;L'!M33</f>
        <v>0</v>
      </c>
      <c r="N13" s="22">
        <f ca="1">'P&amp;L'!N33</f>
        <v>0</v>
      </c>
      <c r="O13" s="22">
        <f ca="1">'P&amp;L'!O33</f>
        <v>0</v>
      </c>
      <c r="P13" s="22">
        <f ca="1">'P&amp;L'!P33</f>
        <v>0</v>
      </c>
      <c r="Q13" s="22">
        <f ca="1">'P&amp;L'!Q33</f>
        <v>0</v>
      </c>
      <c r="R13" s="395">
        <f ca="1">'P&amp;L'!R33</f>
        <v>0</v>
      </c>
      <c r="S13" s="22">
        <f ca="1">'P&amp;L'!S33</f>
        <v>0</v>
      </c>
      <c r="T13" s="22">
        <f ca="1">'P&amp;L'!T33</f>
        <v>0</v>
      </c>
      <c r="U13" s="22">
        <f ca="1">'P&amp;L'!U33</f>
        <v>0</v>
      </c>
      <c r="V13" s="22">
        <f ca="1">'P&amp;L'!V33</f>
        <v>0</v>
      </c>
      <c r="W13" s="22">
        <f ca="1">'P&amp;L'!W33</f>
        <v>0</v>
      </c>
      <c r="X13" s="22">
        <f ca="1">'P&amp;L'!X33</f>
        <v>0</v>
      </c>
      <c r="Y13" s="395">
        <f ca="1">'P&amp;L'!Y33</f>
        <v>0</v>
      </c>
      <c r="Z13" s="22">
        <f ca="1">'P&amp;L'!Z33</f>
        <v>0</v>
      </c>
      <c r="AA13" s="22">
        <f ca="1">'P&amp;L'!AA33</f>
        <v>0</v>
      </c>
      <c r="AB13" s="22">
        <f ca="1">'P&amp;L'!AB33</f>
        <v>0</v>
      </c>
      <c r="AC13" s="22">
        <f ca="1">'P&amp;L'!AC33</f>
        <v>0</v>
      </c>
      <c r="AD13" s="22">
        <f ca="1">'P&amp;L'!AD33</f>
        <v>0</v>
      </c>
      <c r="AE13" s="22">
        <f ca="1">'P&amp;L'!AE33</f>
        <v>0</v>
      </c>
      <c r="AF13" s="395">
        <f ca="1">'P&amp;L'!AF33</f>
        <v>0</v>
      </c>
      <c r="AG13" s="22">
        <f ca="1">'P&amp;L'!AG33</f>
        <v>0</v>
      </c>
      <c r="AH13" s="22">
        <f ca="1">'P&amp;L'!AH33</f>
        <v>0</v>
      </c>
      <c r="AI13" s="22">
        <f ca="1">'P&amp;L'!AI33</f>
        <v>0</v>
      </c>
      <c r="AJ13" s="22">
        <f ca="1">'P&amp;L'!AJ33</f>
        <v>0</v>
      </c>
      <c r="AK13" s="22">
        <f ca="1">'P&amp;L'!AK33</f>
        <v>0</v>
      </c>
      <c r="AL13" s="22">
        <f ca="1">'P&amp;L'!AL33</f>
        <v>0</v>
      </c>
      <c r="AM13" s="395">
        <f ca="1">'P&amp;L'!AM33</f>
        <v>0</v>
      </c>
      <c r="AN13" s="22">
        <f ca="1">'P&amp;L'!AN33</f>
        <v>0</v>
      </c>
      <c r="AO13" s="22">
        <f ca="1">'P&amp;L'!AO33</f>
        <v>0</v>
      </c>
      <c r="AP13" s="22">
        <f ca="1">'P&amp;L'!AP33</f>
        <v>0</v>
      </c>
      <c r="AQ13" s="22">
        <f ca="1">'P&amp;L'!AQ33</f>
        <v>0</v>
      </c>
      <c r="AR13" s="22">
        <f ca="1">'P&amp;L'!AR33</f>
        <v>0</v>
      </c>
      <c r="AS13" s="22">
        <f ca="1">'P&amp;L'!AS33</f>
        <v>0</v>
      </c>
      <c r="AT13" s="395">
        <f ca="1">'P&amp;L'!AT33</f>
        <v>0</v>
      </c>
      <c r="AU13" s="22">
        <f ca="1">'P&amp;L'!AU33</f>
        <v>0</v>
      </c>
      <c r="AV13" s="22">
        <f ca="1">'P&amp;L'!AV33</f>
        <v>0</v>
      </c>
      <c r="AW13" s="22">
        <f ca="1">'P&amp;L'!AW33</f>
        <v>0</v>
      </c>
      <c r="AX13" s="22">
        <f ca="1">'P&amp;L'!AX33</f>
        <v>0</v>
      </c>
      <c r="AY13" s="22">
        <f ca="1">'P&amp;L'!AY33</f>
        <v>0</v>
      </c>
      <c r="AZ13" s="22">
        <f ca="1">'P&amp;L'!AZ33</f>
        <v>0</v>
      </c>
      <c r="BA13" s="395">
        <f ca="1">'P&amp;L'!BA33</f>
        <v>0</v>
      </c>
      <c r="BB13" s="22">
        <f ca="1">'P&amp;L'!BB33</f>
        <v>0</v>
      </c>
      <c r="BC13" s="22">
        <f ca="1">'P&amp;L'!BC33</f>
        <v>0</v>
      </c>
      <c r="BD13" s="22">
        <f ca="1">'P&amp;L'!BD33</f>
        <v>0</v>
      </c>
      <c r="BE13" s="22">
        <f ca="1">'P&amp;L'!BE33</f>
        <v>0</v>
      </c>
      <c r="BF13" s="22">
        <f ca="1">'P&amp;L'!BF33</f>
        <v>0</v>
      </c>
      <c r="BG13" s="22">
        <f ca="1">'P&amp;L'!BG33</f>
        <v>0</v>
      </c>
      <c r="BH13" s="395">
        <f ca="1">'P&amp;L'!BH33</f>
        <v>0</v>
      </c>
      <c r="BI13" s="22">
        <f ca="1">'P&amp;L'!BI33</f>
        <v>0</v>
      </c>
      <c r="BJ13" s="22">
        <f ca="1">'P&amp;L'!BQ33</f>
        <v>0</v>
      </c>
      <c r="BK13" s="22">
        <f ca="1">'P&amp;L'!BR33</f>
        <v>0</v>
      </c>
      <c r="BL13" s="22">
        <f ca="1">'P&amp;L'!BS33</f>
        <v>0</v>
      </c>
      <c r="BM13" s="22">
        <f ca="1">'P&amp;L'!BT33</f>
        <v>0</v>
      </c>
      <c r="BN13" s="22">
        <f ca="1">'P&amp;L'!BU33</f>
        <v>0</v>
      </c>
      <c r="BO13" s="395">
        <f ca="1">'P&amp;L'!BV33</f>
        <v>0</v>
      </c>
      <c r="BP13" s="22">
        <f ca="1">'P&amp;L'!BW33</f>
        <v>0</v>
      </c>
      <c r="BQ13" s="22">
        <f ca="1">'P&amp;L'!BX33</f>
        <v>0</v>
      </c>
      <c r="BR13" s="22">
        <f ca="1">'P&amp;L'!BY33</f>
        <v>0</v>
      </c>
      <c r="BS13" s="22">
        <f ca="1">'P&amp;L'!BZ33</f>
        <v>0</v>
      </c>
      <c r="BT13" s="22">
        <f ca="1">'P&amp;L'!CA33</f>
        <v>0</v>
      </c>
      <c r="BU13" s="22">
        <f ca="1">'P&amp;L'!CB33</f>
        <v>0</v>
      </c>
      <c r="BV13" s="395">
        <f ca="1">'P&amp;L'!CC33</f>
        <v>0</v>
      </c>
    </row>
    <row r="14" spans="1:74" s="231" customFormat="1" x14ac:dyDescent="0.2">
      <c r="A14" s="231" t="s">
        <v>10</v>
      </c>
      <c r="D14" s="416" t="str">
        <f ca="1">IFERROR(-D13/D5,"NM")</f>
        <v>NM</v>
      </c>
      <c r="E14" s="232" t="str">
        <f t="shared" ref="E14:BA14" ca="1" si="39">IFERROR(-E13/E5,"NM")</f>
        <v>NM</v>
      </c>
      <c r="F14" s="232" t="str">
        <f t="shared" ca="1" si="39"/>
        <v>NM</v>
      </c>
      <c r="G14" s="232" t="str">
        <f t="shared" ca="1" si="39"/>
        <v>NM</v>
      </c>
      <c r="H14" s="232" t="str">
        <f t="shared" ca="1" si="39"/>
        <v>NM</v>
      </c>
      <c r="I14" s="232" t="str">
        <f t="shared" ref="I14" ca="1" si="40">IFERROR(-I13/I5,"NM")</f>
        <v>NM</v>
      </c>
      <c r="J14" s="232" t="str">
        <f t="shared" ca="1" si="39"/>
        <v>NM</v>
      </c>
      <c r="K14" s="416" t="str">
        <f t="shared" ca="1" si="39"/>
        <v>NM</v>
      </c>
      <c r="L14" s="232" t="str">
        <f t="shared" ca="1" si="39"/>
        <v>NM</v>
      </c>
      <c r="M14" s="232" t="str">
        <f t="shared" ca="1" si="39"/>
        <v>NM</v>
      </c>
      <c r="N14" s="232" t="str">
        <f t="shared" ca="1" si="39"/>
        <v>NM</v>
      </c>
      <c r="O14" s="232" t="str">
        <f t="shared" ca="1" si="39"/>
        <v>NM</v>
      </c>
      <c r="P14" s="232" t="str">
        <f t="shared" ref="P14" ca="1" si="41">IFERROR(-P13/P5,"NM")</f>
        <v>NM</v>
      </c>
      <c r="Q14" s="232" t="str">
        <f t="shared" ca="1" si="39"/>
        <v>NM</v>
      </c>
      <c r="R14" s="416" t="str">
        <f t="shared" ca="1" si="39"/>
        <v>NM</v>
      </c>
      <c r="S14" s="232" t="str">
        <f t="shared" ca="1" si="39"/>
        <v>NM</v>
      </c>
      <c r="T14" s="232" t="str">
        <f t="shared" ca="1" si="39"/>
        <v>NM</v>
      </c>
      <c r="U14" s="232" t="str">
        <f t="shared" ca="1" si="39"/>
        <v>NM</v>
      </c>
      <c r="V14" s="232" t="str">
        <f t="shared" ca="1" si="39"/>
        <v>NM</v>
      </c>
      <c r="W14" s="232" t="str">
        <f t="shared" ref="W14" ca="1" si="42">IFERROR(-W13/W5,"NM")</f>
        <v>NM</v>
      </c>
      <c r="X14" s="232" t="str">
        <f t="shared" ca="1" si="39"/>
        <v>NM</v>
      </c>
      <c r="Y14" s="416" t="str">
        <f t="shared" ca="1" si="39"/>
        <v>NM</v>
      </c>
      <c r="Z14" s="232" t="str">
        <f t="shared" ca="1" si="39"/>
        <v>NM</v>
      </c>
      <c r="AA14" s="232" t="str">
        <f t="shared" ca="1" si="39"/>
        <v>NM</v>
      </c>
      <c r="AB14" s="232" t="str">
        <f t="shared" ca="1" si="39"/>
        <v>NM</v>
      </c>
      <c r="AC14" s="232" t="str">
        <f t="shared" ca="1" si="39"/>
        <v>NM</v>
      </c>
      <c r="AD14" s="232" t="str">
        <f t="shared" ref="AD14" ca="1" si="43">IFERROR(-AD13/AD5,"NM")</f>
        <v>NM</v>
      </c>
      <c r="AE14" s="232" t="str">
        <f t="shared" ca="1" si="39"/>
        <v>NM</v>
      </c>
      <c r="AF14" s="416" t="str">
        <f t="shared" ca="1" si="39"/>
        <v>NM</v>
      </c>
      <c r="AG14" s="232" t="str">
        <f t="shared" ca="1" si="39"/>
        <v>NM</v>
      </c>
      <c r="AH14" s="232" t="str">
        <f t="shared" ca="1" si="39"/>
        <v>NM</v>
      </c>
      <c r="AI14" s="232" t="str">
        <f t="shared" ca="1" si="39"/>
        <v>NM</v>
      </c>
      <c r="AJ14" s="232" t="str">
        <f t="shared" ca="1" si="39"/>
        <v>NM</v>
      </c>
      <c r="AK14" s="232" t="str">
        <f t="shared" ref="AK14" ca="1" si="44">IFERROR(-AK13/AK5,"NM")</f>
        <v>NM</v>
      </c>
      <c r="AL14" s="232" t="str">
        <f t="shared" ca="1" si="39"/>
        <v>NM</v>
      </c>
      <c r="AM14" s="416" t="str">
        <f t="shared" ca="1" si="39"/>
        <v>NM</v>
      </c>
      <c r="AN14" s="232" t="str">
        <f t="shared" ca="1" si="39"/>
        <v>NM</v>
      </c>
      <c r="AO14" s="232" t="str">
        <f t="shared" ca="1" si="39"/>
        <v>NM</v>
      </c>
      <c r="AP14" s="232" t="str">
        <f t="shared" ca="1" si="39"/>
        <v>NM</v>
      </c>
      <c r="AQ14" s="232" t="str">
        <f t="shared" ca="1" si="39"/>
        <v>NM</v>
      </c>
      <c r="AR14" s="232" t="str">
        <f t="shared" ref="AR14" ca="1" si="45">IFERROR(-AR13/AR5,"NM")</f>
        <v>NM</v>
      </c>
      <c r="AS14" s="232" t="str">
        <f t="shared" ca="1" si="39"/>
        <v>NM</v>
      </c>
      <c r="AT14" s="416" t="str">
        <f t="shared" ca="1" si="39"/>
        <v>NM</v>
      </c>
      <c r="AU14" s="232" t="str">
        <f t="shared" ca="1" si="39"/>
        <v>NM</v>
      </c>
      <c r="AV14" s="232" t="str">
        <f t="shared" ca="1" si="39"/>
        <v>NM</v>
      </c>
      <c r="AW14" s="232" t="str">
        <f t="shared" ca="1" si="39"/>
        <v>NM</v>
      </c>
      <c r="AX14" s="232" t="str">
        <f t="shared" ca="1" si="39"/>
        <v>NM</v>
      </c>
      <c r="AY14" s="232" t="str">
        <f t="shared" ref="AY14" ca="1" si="46">IFERROR(-AY13/AY5,"NM")</f>
        <v>NM</v>
      </c>
      <c r="AZ14" s="232" t="str">
        <f t="shared" ca="1" si="39"/>
        <v>NM</v>
      </c>
      <c r="BA14" s="416" t="str">
        <f t="shared" ca="1" si="39"/>
        <v>NM</v>
      </c>
      <c r="BB14" s="232" t="str">
        <f t="shared" ref="BB14" ca="1" si="47">IFERROR(-BB13/BB5,"NM")</f>
        <v>NM</v>
      </c>
      <c r="BC14" s="232" t="str">
        <f t="shared" ref="BC14:BD14" ca="1" si="48">IFERROR(-BC13/BC5,"NM")</f>
        <v>NM</v>
      </c>
      <c r="BD14" s="232" t="str">
        <f t="shared" ca="1" si="48"/>
        <v>NM</v>
      </c>
      <c r="BE14" s="232" t="str">
        <f t="shared" ref="BE14:BK14" ca="1" si="49">IFERROR(-BE13/BE5,"NM")</f>
        <v>NM</v>
      </c>
      <c r="BF14" s="232" t="str">
        <f t="shared" ca="1" si="49"/>
        <v>NM</v>
      </c>
      <c r="BG14" s="232" t="str">
        <f t="shared" ca="1" si="49"/>
        <v>NM</v>
      </c>
      <c r="BH14" s="416" t="str">
        <f t="shared" ca="1" si="49"/>
        <v>NM</v>
      </c>
      <c r="BI14" s="232" t="str">
        <f t="shared" ca="1" si="49"/>
        <v>NM</v>
      </c>
      <c r="BJ14" s="232" t="str">
        <f t="shared" ca="1" si="49"/>
        <v>NM</v>
      </c>
      <c r="BK14" s="232" t="str">
        <f t="shared" ca="1" si="49"/>
        <v>NM</v>
      </c>
      <c r="BL14" s="232" t="str">
        <f t="shared" ref="BL14:BR14" ca="1" si="50">IFERROR(-BL13/BL5,"NM")</f>
        <v>NM</v>
      </c>
      <c r="BM14" s="232" t="str">
        <f t="shared" ca="1" si="50"/>
        <v>NM</v>
      </c>
      <c r="BN14" s="232" t="str">
        <f t="shared" ca="1" si="50"/>
        <v>NM</v>
      </c>
      <c r="BO14" s="416" t="str">
        <f t="shared" ca="1" si="50"/>
        <v>NM</v>
      </c>
      <c r="BP14" s="232" t="str">
        <f t="shared" ca="1" si="50"/>
        <v>NM</v>
      </c>
      <c r="BQ14" s="232" t="str">
        <f t="shared" ca="1" si="50"/>
        <v>NM</v>
      </c>
      <c r="BR14" s="232" t="str">
        <f t="shared" ca="1" si="50"/>
        <v>NM</v>
      </c>
      <c r="BS14" s="232" t="str">
        <f t="shared" ref="BS14:BV14" ca="1" si="51">IFERROR(-BS13/BS5,"NM")</f>
        <v>NM</v>
      </c>
      <c r="BT14" s="232" t="str">
        <f t="shared" ca="1" si="51"/>
        <v>NM</v>
      </c>
      <c r="BU14" s="232" t="str">
        <f t="shared" ca="1" si="51"/>
        <v>NM</v>
      </c>
      <c r="BV14" s="416" t="str">
        <f t="shared" ca="1" si="51"/>
        <v>NM</v>
      </c>
    </row>
    <row r="15" spans="1:74" s="21" customFormat="1" x14ac:dyDescent="0.2">
      <c r="A15" s="21" t="s">
        <v>11</v>
      </c>
      <c r="D15" s="395">
        <f ca="1">'P&amp;L'!D38+'P&amp;L'!D40+'P&amp;L'!D44</f>
        <v>0</v>
      </c>
      <c r="E15" s="22">
        <f ca="1">'P&amp;L'!E38+'P&amp;L'!E40+'P&amp;L'!E44</f>
        <v>0</v>
      </c>
      <c r="F15" s="22">
        <f ca="1">'P&amp;L'!F38+'P&amp;L'!F40+'P&amp;L'!F44</f>
        <v>0</v>
      </c>
      <c r="G15" s="22">
        <f ca="1">'P&amp;L'!G38+'P&amp;L'!G40+'P&amp;L'!G44</f>
        <v>0</v>
      </c>
      <c r="H15" s="22">
        <f ca="1">'P&amp;L'!H38+'P&amp;L'!H40+'P&amp;L'!H44</f>
        <v>0</v>
      </c>
      <c r="I15" s="22">
        <f ca="1">'P&amp;L'!J38+'P&amp;L'!J40+'P&amp;L'!J44</f>
        <v>0</v>
      </c>
      <c r="J15" s="22">
        <f ca="1">'P&amp;L'!J38+'P&amp;L'!J40+'P&amp;L'!J44</f>
        <v>0</v>
      </c>
      <c r="K15" s="395">
        <f ca="1">'P&amp;L'!K38+'P&amp;L'!K40+'P&amp;L'!K44</f>
        <v>0</v>
      </c>
      <c r="L15" s="22">
        <f ca="1">'P&amp;L'!L38+'P&amp;L'!L40+'P&amp;L'!L44</f>
        <v>0</v>
      </c>
      <c r="M15" s="22">
        <f ca="1">'P&amp;L'!M38+'P&amp;L'!M40+'P&amp;L'!M44</f>
        <v>0</v>
      </c>
      <c r="N15" s="22">
        <f ca="1">'P&amp;L'!N38+'P&amp;L'!N40+'P&amp;L'!N44</f>
        <v>0</v>
      </c>
      <c r="O15" s="22">
        <f ca="1">'P&amp;L'!O38+'P&amp;L'!O40+'P&amp;L'!O44</f>
        <v>0</v>
      </c>
      <c r="P15" s="22">
        <f ca="1">'P&amp;L'!P38+'P&amp;L'!P40+'P&amp;L'!P44</f>
        <v>0</v>
      </c>
      <c r="Q15" s="22">
        <f ca="1">'P&amp;L'!Q38+'P&amp;L'!Q40+'P&amp;L'!Q44</f>
        <v>0</v>
      </c>
      <c r="R15" s="395">
        <f ca="1">'P&amp;L'!R38+'P&amp;L'!R40+'P&amp;L'!R44</f>
        <v>0</v>
      </c>
      <c r="S15" s="22">
        <f ca="1">'P&amp;L'!S38+'P&amp;L'!S40+'P&amp;L'!S44</f>
        <v>0</v>
      </c>
      <c r="T15" s="22">
        <f ca="1">'P&amp;L'!T38+'P&amp;L'!T40+'P&amp;L'!T44</f>
        <v>0</v>
      </c>
      <c r="U15" s="22">
        <f ca="1">'P&amp;L'!U38+'P&amp;L'!U40+'P&amp;L'!U44</f>
        <v>0</v>
      </c>
      <c r="V15" s="22">
        <f ca="1">'P&amp;L'!V38+'P&amp;L'!V40+'P&amp;L'!V44</f>
        <v>0</v>
      </c>
      <c r="W15" s="22">
        <f ca="1">'P&amp;L'!W38+'P&amp;L'!W40+'P&amp;L'!W44</f>
        <v>0</v>
      </c>
      <c r="X15" s="22">
        <f ca="1">'P&amp;L'!X38+'P&amp;L'!X40+'P&amp;L'!X44</f>
        <v>0</v>
      </c>
      <c r="Y15" s="395">
        <f ca="1">'P&amp;L'!Y38+'P&amp;L'!Y40+'P&amp;L'!Y44</f>
        <v>0</v>
      </c>
      <c r="Z15" s="22">
        <f ca="1">'P&amp;L'!Z38+'P&amp;L'!Z40+'P&amp;L'!Z44</f>
        <v>0</v>
      </c>
      <c r="AA15" s="22">
        <f ca="1">'P&amp;L'!AA38+'P&amp;L'!AA40+'P&amp;L'!AA44</f>
        <v>0</v>
      </c>
      <c r="AB15" s="22">
        <f ca="1">'P&amp;L'!AB38+'P&amp;L'!AB40+'P&amp;L'!AB44</f>
        <v>0</v>
      </c>
      <c r="AC15" s="22">
        <f ca="1">'P&amp;L'!AC38+'P&amp;L'!AC40+'P&amp;L'!AC44</f>
        <v>0</v>
      </c>
      <c r="AD15" s="22">
        <f ca="1">'P&amp;L'!AD38+'P&amp;L'!AD40+'P&amp;L'!AD44</f>
        <v>0</v>
      </c>
      <c r="AE15" s="22">
        <f ca="1">'P&amp;L'!AE38+'P&amp;L'!AE40+'P&amp;L'!AE44</f>
        <v>0</v>
      </c>
      <c r="AF15" s="395">
        <f ca="1">'P&amp;L'!AF38+'P&amp;L'!AF40+'P&amp;L'!AF44</f>
        <v>0</v>
      </c>
      <c r="AG15" s="22">
        <f ca="1">'P&amp;L'!AG38+'P&amp;L'!AG40+'P&amp;L'!AG44</f>
        <v>0</v>
      </c>
      <c r="AH15" s="22">
        <f ca="1">'P&amp;L'!AH38+'P&amp;L'!AH40+'P&amp;L'!AH44</f>
        <v>0</v>
      </c>
      <c r="AI15" s="22">
        <f ca="1">'P&amp;L'!AI38+'P&amp;L'!AI40+'P&amp;L'!AI44</f>
        <v>0</v>
      </c>
      <c r="AJ15" s="22">
        <f ca="1">'P&amp;L'!AJ38+'P&amp;L'!AJ40+'P&amp;L'!AJ44</f>
        <v>0</v>
      </c>
      <c r="AK15" s="22">
        <f ca="1">'P&amp;L'!AK38+'P&amp;L'!AK40+'P&amp;L'!AK44</f>
        <v>0</v>
      </c>
      <c r="AL15" s="22">
        <f ca="1">'P&amp;L'!AL38+'P&amp;L'!AL40+'P&amp;L'!AL44</f>
        <v>0</v>
      </c>
      <c r="AM15" s="395">
        <f ca="1">'P&amp;L'!AM38+'P&amp;L'!AM40+'P&amp;L'!AM44</f>
        <v>0</v>
      </c>
      <c r="AN15" s="22">
        <f ca="1">'P&amp;L'!AN38+'P&amp;L'!AN40+'P&amp;L'!AN44</f>
        <v>0</v>
      </c>
      <c r="AO15" s="22">
        <f ca="1">'P&amp;L'!AO38+'P&amp;L'!AO40+'P&amp;L'!AO44</f>
        <v>0</v>
      </c>
      <c r="AP15" s="22">
        <f ca="1">'P&amp;L'!AP38+'P&amp;L'!AP40+'P&amp;L'!AP44</f>
        <v>0</v>
      </c>
      <c r="AQ15" s="22">
        <f ca="1">'P&amp;L'!AQ38+'P&amp;L'!AQ40+'P&amp;L'!AQ44</f>
        <v>0</v>
      </c>
      <c r="AR15" s="22">
        <f ca="1">'P&amp;L'!AR38+'P&amp;L'!AR40+'P&amp;L'!AR44</f>
        <v>0</v>
      </c>
      <c r="AS15" s="22">
        <f ca="1">'P&amp;L'!AS38+'P&amp;L'!AS40+'P&amp;L'!AS44</f>
        <v>0</v>
      </c>
      <c r="AT15" s="395">
        <f ca="1">'P&amp;L'!AT38+'P&amp;L'!AT40+'P&amp;L'!AT44</f>
        <v>0</v>
      </c>
      <c r="AU15" s="22">
        <f ca="1">'P&amp;L'!AU38+'P&amp;L'!AU40+'P&amp;L'!AU44</f>
        <v>0</v>
      </c>
      <c r="AV15" s="22">
        <f ca="1">'P&amp;L'!AV38+'P&amp;L'!AV40+'P&amp;L'!AV44</f>
        <v>0</v>
      </c>
      <c r="AW15" s="22">
        <f ca="1">'P&amp;L'!AW38+'P&amp;L'!AW40+'P&amp;L'!AW44</f>
        <v>0</v>
      </c>
      <c r="AX15" s="22">
        <f ca="1">'P&amp;L'!AX38+'P&amp;L'!AX40+'P&amp;L'!AX44</f>
        <v>0</v>
      </c>
      <c r="AY15" s="22">
        <f ca="1">'P&amp;L'!AY38+'P&amp;L'!AY40+'P&amp;L'!AY44</f>
        <v>0</v>
      </c>
      <c r="AZ15" s="22">
        <f ca="1">'P&amp;L'!AZ38+'P&amp;L'!AZ40+'P&amp;L'!AZ44</f>
        <v>0</v>
      </c>
      <c r="BA15" s="395">
        <f ca="1">'P&amp;L'!BA38+'P&amp;L'!BA40+'P&amp;L'!BA44</f>
        <v>0</v>
      </c>
      <c r="BB15" s="22">
        <f ca="1">'P&amp;L'!BB38+'P&amp;L'!BB40+'P&amp;L'!BB44</f>
        <v>0</v>
      </c>
      <c r="BC15" s="22">
        <f ca="1">'P&amp;L'!BC38+'P&amp;L'!BC40+'P&amp;L'!BC44</f>
        <v>0</v>
      </c>
      <c r="BD15" s="22">
        <f ca="1">'P&amp;L'!BD38+'P&amp;L'!BD40+'P&amp;L'!BD44</f>
        <v>0</v>
      </c>
      <c r="BE15" s="22">
        <f ca="1">'P&amp;L'!BE38+'P&amp;L'!BE40+'P&amp;L'!BE44</f>
        <v>0</v>
      </c>
      <c r="BF15" s="22">
        <f ca="1">'P&amp;L'!BF38+'P&amp;L'!BF40+'P&amp;L'!BF44</f>
        <v>0</v>
      </c>
      <c r="BG15" s="22">
        <f ca="1">'P&amp;L'!BG38+'P&amp;L'!BG40+'P&amp;L'!BG44</f>
        <v>0</v>
      </c>
      <c r="BH15" s="395">
        <f ca="1">'P&amp;L'!BH38+'P&amp;L'!BH40+'P&amp;L'!BH44</f>
        <v>0</v>
      </c>
      <c r="BI15" s="22">
        <f ca="1">'P&amp;L'!BI38+'P&amp;L'!BI40+'P&amp;L'!BI44</f>
        <v>0</v>
      </c>
      <c r="BJ15" s="22">
        <f ca="1">'P&amp;L'!BQ38+'P&amp;L'!BQ40+'P&amp;L'!BQ44</f>
        <v>0</v>
      </c>
      <c r="BK15" s="22">
        <f ca="1">'P&amp;L'!BR38+'P&amp;L'!BR40+'P&amp;L'!BR44</f>
        <v>0</v>
      </c>
      <c r="BL15" s="22">
        <f ca="1">'P&amp;L'!BS38+'P&amp;L'!BS40+'P&amp;L'!BS44</f>
        <v>0</v>
      </c>
      <c r="BM15" s="22">
        <f ca="1">'P&amp;L'!BT38+'P&amp;L'!BT40+'P&amp;L'!BT44</f>
        <v>0</v>
      </c>
      <c r="BN15" s="22">
        <f ca="1">'P&amp;L'!BU38+'P&amp;L'!BU40+'P&amp;L'!BU44</f>
        <v>0</v>
      </c>
      <c r="BO15" s="395">
        <f ca="1">'P&amp;L'!BV38+'P&amp;L'!BV40+'P&amp;L'!BV44</f>
        <v>0</v>
      </c>
      <c r="BP15" s="22">
        <f ca="1">'P&amp;L'!BW38+'P&amp;L'!BW40+'P&amp;L'!BW44</f>
        <v>0</v>
      </c>
      <c r="BQ15" s="22">
        <f ca="1">'P&amp;L'!BX38+'P&amp;L'!BX40+'P&amp;L'!BX44</f>
        <v>0</v>
      </c>
      <c r="BR15" s="22">
        <f ca="1">'P&amp;L'!BY38+'P&amp;L'!BY40+'P&amp;L'!BY44</f>
        <v>0</v>
      </c>
      <c r="BS15" s="22">
        <f ca="1">'P&amp;L'!BZ38+'P&amp;L'!BZ40+'P&amp;L'!BZ44</f>
        <v>0</v>
      </c>
      <c r="BT15" s="22">
        <f ca="1">'P&amp;L'!CA38+'P&amp;L'!CA40+'P&amp;L'!CA44</f>
        <v>0</v>
      </c>
      <c r="BU15" s="22">
        <f ca="1">'P&amp;L'!CB38+'P&amp;L'!CB40+'P&amp;L'!CB44</f>
        <v>0</v>
      </c>
      <c r="BV15" s="395">
        <f ca="1">'P&amp;L'!CC38+'P&amp;L'!CC40+'P&amp;L'!CC44</f>
        <v>0</v>
      </c>
    </row>
    <row r="16" spans="1:74" s="20" customFormat="1" x14ac:dyDescent="0.2">
      <c r="A16" s="17" t="s">
        <v>12</v>
      </c>
      <c r="B16" s="17"/>
      <c r="C16" s="17"/>
      <c r="D16" s="393">
        <f ca="1">'P&amp;L'!D47+('P&amp;L'!D35*-1)</f>
        <v>0</v>
      </c>
      <c r="E16" s="18">
        <f ca="1">'P&amp;L'!E47+('P&amp;L'!E35*-1)</f>
        <v>0</v>
      </c>
      <c r="F16" s="18">
        <f ca="1">'P&amp;L'!F47+('P&amp;L'!F35*-1)</f>
        <v>0</v>
      </c>
      <c r="G16" s="18">
        <f ca="1">'P&amp;L'!G47+('P&amp;L'!G35*-1)</f>
        <v>0</v>
      </c>
      <c r="H16" s="18">
        <f ca="1">'P&amp;L'!H47+('P&amp;L'!H35*-1)</f>
        <v>0</v>
      </c>
      <c r="I16" s="18">
        <f ca="1">'P&amp;L'!J47+('P&amp;L'!J35*-1)</f>
        <v>0</v>
      </c>
      <c r="J16" s="18">
        <f ca="1">'P&amp;L'!J47+('P&amp;L'!J35*-1)</f>
        <v>0</v>
      </c>
      <c r="K16" s="393">
        <f ca="1">'P&amp;L'!K47+('P&amp;L'!K35*-1)</f>
        <v>0</v>
      </c>
      <c r="L16" s="18">
        <f ca="1">'P&amp;L'!L47+('P&amp;L'!L35*-1)</f>
        <v>0</v>
      </c>
      <c r="M16" s="18">
        <f ca="1">'P&amp;L'!M47+('P&amp;L'!M35*-1)</f>
        <v>0</v>
      </c>
      <c r="N16" s="18">
        <f ca="1">'P&amp;L'!N47+('P&amp;L'!N35*-1)</f>
        <v>0</v>
      </c>
      <c r="O16" s="18">
        <f ca="1">'P&amp;L'!O47+('P&amp;L'!O35*-1)</f>
        <v>0</v>
      </c>
      <c r="P16" s="18">
        <f ca="1">'P&amp;L'!P47+('P&amp;L'!P35*-1)</f>
        <v>0</v>
      </c>
      <c r="Q16" s="18">
        <f ca="1">'P&amp;L'!Q47+('P&amp;L'!Q35*-1)</f>
        <v>0</v>
      </c>
      <c r="R16" s="393">
        <f ca="1">'P&amp;L'!R47+('P&amp;L'!R35*-1)</f>
        <v>0</v>
      </c>
      <c r="S16" s="18">
        <f ca="1">'P&amp;L'!S47+('P&amp;L'!S35*-1)</f>
        <v>0</v>
      </c>
      <c r="T16" s="18">
        <f ca="1">'P&amp;L'!T47+('P&amp;L'!T35*-1)</f>
        <v>0</v>
      </c>
      <c r="U16" s="18">
        <f ca="1">'P&amp;L'!U47+('P&amp;L'!U35*-1)</f>
        <v>0</v>
      </c>
      <c r="V16" s="18">
        <f ca="1">'P&amp;L'!V47+('P&amp;L'!V35*-1)</f>
        <v>0</v>
      </c>
      <c r="W16" s="18">
        <f ca="1">'P&amp;L'!W47+('P&amp;L'!W35*-1)</f>
        <v>0</v>
      </c>
      <c r="X16" s="18">
        <f ca="1">'P&amp;L'!X47+('P&amp;L'!X35*-1)</f>
        <v>0</v>
      </c>
      <c r="Y16" s="393">
        <f ca="1">'P&amp;L'!Y47+('P&amp;L'!Y35*-1)</f>
        <v>0</v>
      </c>
      <c r="Z16" s="18">
        <f ca="1">'P&amp;L'!Z47+('P&amp;L'!Z35*-1)</f>
        <v>0</v>
      </c>
      <c r="AA16" s="18">
        <f ca="1">'P&amp;L'!AA47+('P&amp;L'!AA35*-1)</f>
        <v>0</v>
      </c>
      <c r="AB16" s="18">
        <f ca="1">'P&amp;L'!AB47+('P&amp;L'!AB35*-1)</f>
        <v>0</v>
      </c>
      <c r="AC16" s="18">
        <f ca="1">'P&amp;L'!AC47+('P&amp;L'!AC35*-1)</f>
        <v>0</v>
      </c>
      <c r="AD16" s="18">
        <f ca="1">'P&amp;L'!AD47+('P&amp;L'!AD35*-1)</f>
        <v>0</v>
      </c>
      <c r="AE16" s="18">
        <f ca="1">'P&amp;L'!AE47+('P&amp;L'!AE35*-1)</f>
        <v>0</v>
      </c>
      <c r="AF16" s="393">
        <f ca="1">'P&amp;L'!AF47+('P&amp;L'!AF35*-1)</f>
        <v>0</v>
      </c>
      <c r="AG16" s="18">
        <f ca="1">'P&amp;L'!AG47+('P&amp;L'!AG35*-1)</f>
        <v>0</v>
      </c>
      <c r="AH16" s="18">
        <f ca="1">'P&amp;L'!AH47+('P&amp;L'!AH35*-1)</f>
        <v>0</v>
      </c>
      <c r="AI16" s="18">
        <f ca="1">'P&amp;L'!AI47+('P&amp;L'!AI35*-1)</f>
        <v>0</v>
      </c>
      <c r="AJ16" s="18">
        <f ca="1">'P&amp;L'!AJ47+('P&amp;L'!AJ35*-1)</f>
        <v>0</v>
      </c>
      <c r="AK16" s="18">
        <f ca="1">'P&amp;L'!AK47+('P&amp;L'!AK35*-1)</f>
        <v>0</v>
      </c>
      <c r="AL16" s="18">
        <f ca="1">'P&amp;L'!AL47+('P&amp;L'!AL35*-1)</f>
        <v>0</v>
      </c>
      <c r="AM16" s="393">
        <f ca="1">'P&amp;L'!AM47+('P&amp;L'!AM35*-1)</f>
        <v>0</v>
      </c>
      <c r="AN16" s="18">
        <f ca="1">'P&amp;L'!AN47+('P&amp;L'!AN35*-1)</f>
        <v>0</v>
      </c>
      <c r="AO16" s="18">
        <f ca="1">'P&amp;L'!AO47+('P&amp;L'!AO35*-1)</f>
        <v>0</v>
      </c>
      <c r="AP16" s="18">
        <f ca="1">'P&amp;L'!AP47+('P&amp;L'!AP35*-1)</f>
        <v>0</v>
      </c>
      <c r="AQ16" s="18">
        <f ca="1">'P&amp;L'!AQ47+('P&amp;L'!AQ35*-1)</f>
        <v>0</v>
      </c>
      <c r="AR16" s="18">
        <f ca="1">'P&amp;L'!AR47+('P&amp;L'!AR35*-1)</f>
        <v>0</v>
      </c>
      <c r="AS16" s="18">
        <f ca="1">'P&amp;L'!AS47+('P&amp;L'!AS35*-1)</f>
        <v>0</v>
      </c>
      <c r="AT16" s="393">
        <f ca="1">'P&amp;L'!AT47+('P&amp;L'!AT35*-1)</f>
        <v>0</v>
      </c>
      <c r="AU16" s="18">
        <f ca="1">'P&amp;L'!AU47+('P&amp;L'!AU35*-1)</f>
        <v>0</v>
      </c>
      <c r="AV16" s="18">
        <f ca="1">'P&amp;L'!AV47+('P&amp;L'!AV35*-1)</f>
        <v>0</v>
      </c>
      <c r="AW16" s="18">
        <f ca="1">'P&amp;L'!AW47+('P&amp;L'!AW35*-1)</f>
        <v>0</v>
      </c>
      <c r="AX16" s="18">
        <f ca="1">'P&amp;L'!AX47+('P&amp;L'!AX35*-1)</f>
        <v>0</v>
      </c>
      <c r="AY16" s="18">
        <f ca="1">'P&amp;L'!AY47+('P&amp;L'!AY35*-1)</f>
        <v>0</v>
      </c>
      <c r="AZ16" s="18">
        <f ca="1">'P&amp;L'!AZ47+('P&amp;L'!AZ35*-1)</f>
        <v>0</v>
      </c>
      <c r="BA16" s="393">
        <f ca="1">'P&amp;L'!BA47+('P&amp;L'!BA35*-1)</f>
        <v>0</v>
      </c>
      <c r="BB16" s="18">
        <f ca="1">'P&amp;L'!BB47+('P&amp;L'!BB35*-1)</f>
        <v>0</v>
      </c>
      <c r="BC16" s="18">
        <f ca="1">'P&amp;L'!BC47+('P&amp;L'!BC35*-1)</f>
        <v>0</v>
      </c>
      <c r="BD16" s="18">
        <f ca="1">'P&amp;L'!BD47+('P&amp;L'!BD35*-1)</f>
        <v>0</v>
      </c>
      <c r="BE16" s="18">
        <f ca="1">'P&amp;L'!BE47+('P&amp;L'!BE35*-1)</f>
        <v>0</v>
      </c>
      <c r="BF16" s="18">
        <f ca="1">'P&amp;L'!BF47+('P&amp;L'!BF35*-1)</f>
        <v>0</v>
      </c>
      <c r="BG16" s="18">
        <f ca="1">'P&amp;L'!BG47+('P&amp;L'!BG35*-1)</f>
        <v>0</v>
      </c>
      <c r="BH16" s="393">
        <f ca="1">'P&amp;L'!BH47+('P&amp;L'!BH35*-1)</f>
        <v>0</v>
      </c>
      <c r="BI16" s="18">
        <f ca="1">'P&amp;L'!BI47+('P&amp;L'!BI35*-1)</f>
        <v>0</v>
      </c>
      <c r="BJ16" s="18">
        <f ca="1">'P&amp;L'!BQ47+('P&amp;L'!BQ35*-1)</f>
        <v>0</v>
      </c>
      <c r="BK16" s="18">
        <f ca="1">'P&amp;L'!BR47+('P&amp;L'!BR35*-1)</f>
        <v>0</v>
      </c>
      <c r="BL16" s="18">
        <f ca="1">'P&amp;L'!BS47+('P&amp;L'!BS35*-1)</f>
        <v>0</v>
      </c>
      <c r="BM16" s="18">
        <f ca="1">'P&amp;L'!BT47+('P&amp;L'!BT35*-1)</f>
        <v>0</v>
      </c>
      <c r="BN16" s="18">
        <f ca="1">'P&amp;L'!BU47+('P&amp;L'!BU35*-1)</f>
        <v>0</v>
      </c>
      <c r="BO16" s="393">
        <f ca="1">'P&amp;L'!BV47+('P&amp;L'!BV35*-1)</f>
        <v>0</v>
      </c>
      <c r="BP16" s="18">
        <f ca="1">'P&amp;L'!BW47+('P&amp;L'!BW35*-1)</f>
        <v>0</v>
      </c>
      <c r="BQ16" s="18">
        <f ca="1">'P&amp;L'!BX47+('P&amp;L'!BX35*-1)</f>
        <v>0</v>
      </c>
      <c r="BR16" s="18">
        <f ca="1">'P&amp;L'!BY47+('P&amp;L'!BY35*-1)</f>
        <v>0</v>
      </c>
      <c r="BS16" s="18">
        <f ca="1">'P&amp;L'!BZ47+('P&amp;L'!BZ35*-1)</f>
        <v>0</v>
      </c>
      <c r="BT16" s="18">
        <f ca="1">'P&amp;L'!CA47+('P&amp;L'!CA35*-1)</f>
        <v>0</v>
      </c>
      <c r="BU16" s="18">
        <f ca="1">'P&amp;L'!CB47+('P&amp;L'!CB35*-1)</f>
        <v>0</v>
      </c>
      <c r="BV16" s="393">
        <f ca="1">'P&amp;L'!CC47+('P&amp;L'!CC35*-1)</f>
        <v>0</v>
      </c>
    </row>
    <row r="17" spans="1:74" s="231" customFormat="1" x14ac:dyDescent="0.2">
      <c r="A17" s="231" t="s">
        <v>13</v>
      </c>
      <c r="D17" s="416" t="str">
        <f ca="1">IFERROR(D16/D5,"NM")</f>
        <v>NM</v>
      </c>
      <c r="E17" s="232" t="str">
        <f t="shared" ref="E17:BA17" ca="1" si="52">IFERROR(E16/E5,"NM")</f>
        <v>NM</v>
      </c>
      <c r="F17" s="232" t="str">
        <f t="shared" ca="1" si="52"/>
        <v>NM</v>
      </c>
      <c r="G17" s="232" t="str">
        <f t="shared" ca="1" si="52"/>
        <v>NM</v>
      </c>
      <c r="H17" s="232" t="str">
        <f t="shared" ca="1" si="52"/>
        <v>NM</v>
      </c>
      <c r="I17" s="232" t="str">
        <f t="shared" ref="I17" ca="1" si="53">IFERROR(I16/I5,"NM")</f>
        <v>NM</v>
      </c>
      <c r="J17" s="232" t="str">
        <f t="shared" ca="1" si="52"/>
        <v>NM</v>
      </c>
      <c r="K17" s="416" t="str">
        <f t="shared" ca="1" si="52"/>
        <v>NM</v>
      </c>
      <c r="L17" s="232" t="str">
        <f t="shared" ca="1" si="52"/>
        <v>NM</v>
      </c>
      <c r="M17" s="232" t="str">
        <f t="shared" ca="1" si="52"/>
        <v>NM</v>
      </c>
      <c r="N17" s="232" t="str">
        <f t="shared" ca="1" si="52"/>
        <v>NM</v>
      </c>
      <c r="O17" s="232" t="str">
        <f t="shared" ca="1" si="52"/>
        <v>NM</v>
      </c>
      <c r="P17" s="232" t="str">
        <f t="shared" ref="P17" ca="1" si="54">IFERROR(P16/P5,"NM")</f>
        <v>NM</v>
      </c>
      <c r="Q17" s="232" t="str">
        <f t="shared" ca="1" si="52"/>
        <v>NM</v>
      </c>
      <c r="R17" s="416" t="str">
        <f t="shared" ca="1" si="52"/>
        <v>NM</v>
      </c>
      <c r="S17" s="232" t="str">
        <f t="shared" ca="1" si="52"/>
        <v>NM</v>
      </c>
      <c r="T17" s="232" t="str">
        <f t="shared" ca="1" si="52"/>
        <v>NM</v>
      </c>
      <c r="U17" s="232" t="str">
        <f t="shared" ca="1" si="52"/>
        <v>NM</v>
      </c>
      <c r="V17" s="232" t="str">
        <f t="shared" ca="1" si="52"/>
        <v>NM</v>
      </c>
      <c r="W17" s="232" t="str">
        <f t="shared" ref="W17" ca="1" si="55">IFERROR(W16/W5,"NM")</f>
        <v>NM</v>
      </c>
      <c r="X17" s="232" t="str">
        <f t="shared" ca="1" si="52"/>
        <v>NM</v>
      </c>
      <c r="Y17" s="416" t="str">
        <f t="shared" ca="1" si="52"/>
        <v>NM</v>
      </c>
      <c r="Z17" s="232" t="str">
        <f t="shared" ca="1" si="52"/>
        <v>NM</v>
      </c>
      <c r="AA17" s="232" t="str">
        <f t="shared" ca="1" si="52"/>
        <v>NM</v>
      </c>
      <c r="AB17" s="232" t="str">
        <f t="shared" ca="1" si="52"/>
        <v>NM</v>
      </c>
      <c r="AC17" s="232" t="str">
        <f t="shared" ca="1" si="52"/>
        <v>NM</v>
      </c>
      <c r="AD17" s="232" t="str">
        <f t="shared" ref="AD17" ca="1" si="56">IFERROR(AD16/AD5,"NM")</f>
        <v>NM</v>
      </c>
      <c r="AE17" s="232" t="str">
        <f t="shared" ca="1" si="52"/>
        <v>NM</v>
      </c>
      <c r="AF17" s="416" t="str">
        <f t="shared" ca="1" si="52"/>
        <v>NM</v>
      </c>
      <c r="AG17" s="232" t="str">
        <f t="shared" ca="1" si="52"/>
        <v>NM</v>
      </c>
      <c r="AH17" s="232" t="str">
        <f t="shared" ca="1" si="52"/>
        <v>NM</v>
      </c>
      <c r="AI17" s="232" t="str">
        <f t="shared" ca="1" si="52"/>
        <v>NM</v>
      </c>
      <c r="AJ17" s="232" t="str">
        <f t="shared" ca="1" si="52"/>
        <v>NM</v>
      </c>
      <c r="AK17" s="232" t="str">
        <f t="shared" ref="AK17" ca="1" si="57">IFERROR(AK16/AK5,"NM")</f>
        <v>NM</v>
      </c>
      <c r="AL17" s="232" t="str">
        <f t="shared" ca="1" si="52"/>
        <v>NM</v>
      </c>
      <c r="AM17" s="416" t="str">
        <f t="shared" ca="1" si="52"/>
        <v>NM</v>
      </c>
      <c r="AN17" s="232" t="str">
        <f t="shared" ca="1" si="52"/>
        <v>NM</v>
      </c>
      <c r="AO17" s="232" t="str">
        <f t="shared" ca="1" si="52"/>
        <v>NM</v>
      </c>
      <c r="AP17" s="232" t="str">
        <f t="shared" ca="1" si="52"/>
        <v>NM</v>
      </c>
      <c r="AQ17" s="232" t="str">
        <f t="shared" ca="1" si="52"/>
        <v>NM</v>
      </c>
      <c r="AR17" s="232" t="str">
        <f t="shared" ref="AR17" ca="1" si="58">IFERROR(AR16/AR5,"NM")</f>
        <v>NM</v>
      </c>
      <c r="AS17" s="232" t="str">
        <f t="shared" ca="1" si="52"/>
        <v>NM</v>
      </c>
      <c r="AT17" s="416" t="str">
        <f t="shared" ca="1" si="52"/>
        <v>NM</v>
      </c>
      <c r="AU17" s="232" t="str">
        <f t="shared" ca="1" si="52"/>
        <v>NM</v>
      </c>
      <c r="AV17" s="232" t="str">
        <f t="shared" ca="1" si="52"/>
        <v>NM</v>
      </c>
      <c r="AW17" s="232" t="str">
        <f t="shared" ca="1" si="52"/>
        <v>NM</v>
      </c>
      <c r="AX17" s="232" t="str">
        <f t="shared" ca="1" si="52"/>
        <v>NM</v>
      </c>
      <c r="AY17" s="232" t="str">
        <f t="shared" ref="AY17" ca="1" si="59">IFERROR(AY16/AY5,"NM")</f>
        <v>NM</v>
      </c>
      <c r="AZ17" s="232" t="str">
        <f t="shared" ca="1" si="52"/>
        <v>NM</v>
      </c>
      <c r="BA17" s="416" t="str">
        <f t="shared" ca="1" si="52"/>
        <v>NM</v>
      </c>
      <c r="BB17" s="232" t="str">
        <f t="shared" ref="BB17" ca="1" si="60">IFERROR(BB16/BB5,"NM")</f>
        <v>NM</v>
      </c>
      <c r="BC17" s="232" t="str">
        <f t="shared" ref="BC17:BD17" ca="1" si="61">IFERROR(BC16/BC5,"NM")</f>
        <v>NM</v>
      </c>
      <c r="BD17" s="232" t="str">
        <f t="shared" ca="1" si="61"/>
        <v>NM</v>
      </c>
      <c r="BE17" s="232" t="str">
        <f t="shared" ref="BE17:BK17" ca="1" si="62">IFERROR(BE16/BE5,"NM")</f>
        <v>NM</v>
      </c>
      <c r="BF17" s="232" t="str">
        <f t="shared" ca="1" si="62"/>
        <v>NM</v>
      </c>
      <c r="BG17" s="232" t="str">
        <f t="shared" ca="1" si="62"/>
        <v>NM</v>
      </c>
      <c r="BH17" s="416" t="str">
        <f t="shared" ca="1" si="62"/>
        <v>NM</v>
      </c>
      <c r="BI17" s="232" t="str">
        <f t="shared" ca="1" si="62"/>
        <v>NM</v>
      </c>
      <c r="BJ17" s="232" t="str">
        <f t="shared" ca="1" si="62"/>
        <v>NM</v>
      </c>
      <c r="BK17" s="232" t="str">
        <f t="shared" ca="1" si="62"/>
        <v>NM</v>
      </c>
      <c r="BL17" s="232" t="str">
        <f t="shared" ref="BL17:BR17" ca="1" si="63">IFERROR(BL16/BL5,"NM")</f>
        <v>NM</v>
      </c>
      <c r="BM17" s="232" t="str">
        <f t="shared" ca="1" si="63"/>
        <v>NM</v>
      </c>
      <c r="BN17" s="232" t="str">
        <f t="shared" ca="1" si="63"/>
        <v>NM</v>
      </c>
      <c r="BO17" s="416" t="str">
        <f t="shared" ca="1" si="63"/>
        <v>NM</v>
      </c>
      <c r="BP17" s="232" t="str">
        <f t="shared" ca="1" si="63"/>
        <v>NM</v>
      </c>
      <c r="BQ17" s="232" t="str">
        <f t="shared" ca="1" si="63"/>
        <v>NM</v>
      </c>
      <c r="BR17" s="232" t="str">
        <f t="shared" ca="1" si="63"/>
        <v>NM</v>
      </c>
      <c r="BS17" s="232" t="str">
        <f t="shared" ref="BS17:BV17" ca="1" si="64">IFERROR(BS16/BS5,"NM")</f>
        <v>NM</v>
      </c>
      <c r="BT17" s="232" t="str">
        <f t="shared" ca="1" si="64"/>
        <v>NM</v>
      </c>
      <c r="BU17" s="232" t="str">
        <f t="shared" ca="1" si="64"/>
        <v>NM</v>
      </c>
      <c r="BV17" s="416" t="str">
        <f t="shared" ca="1" si="64"/>
        <v>NM</v>
      </c>
    </row>
    <row r="18" spans="1:74" s="21" customFormat="1" x14ac:dyDescent="0.2">
      <c r="A18" s="21" t="s">
        <v>14</v>
      </c>
      <c r="D18" s="395">
        <f ca="1">'P&amp;L'!D35</f>
        <v>0</v>
      </c>
      <c r="E18" s="22">
        <f ca="1">'P&amp;L'!E35</f>
        <v>0</v>
      </c>
      <c r="F18" s="22">
        <f ca="1">'P&amp;L'!F35</f>
        <v>0</v>
      </c>
      <c r="G18" s="22">
        <f ca="1">'P&amp;L'!G35</f>
        <v>0</v>
      </c>
      <c r="H18" s="22">
        <f ca="1">'P&amp;L'!H35</f>
        <v>0</v>
      </c>
      <c r="I18" s="22">
        <f ca="1">'P&amp;L'!J35</f>
        <v>0</v>
      </c>
      <c r="J18" s="22">
        <f ca="1">'P&amp;L'!J35</f>
        <v>0</v>
      </c>
      <c r="K18" s="395">
        <f ca="1">'P&amp;L'!K35</f>
        <v>0</v>
      </c>
      <c r="L18" s="22">
        <f ca="1">'P&amp;L'!L35</f>
        <v>0</v>
      </c>
      <c r="M18" s="22">
        <f ca="1">'P&amp;L'!M35</f>
        <v>0</v>
      </c>
      <c r="N18" s="22">
        <f ca="1">'P&amp;L'!N35</f>
        <v>0</v>
      </c>
      <c r="O18" s="22">
        <f ca="1">'P&amp;L'!O35</f>
        <v>0</v>
      </c>
      <c r="P18" s="22">
        <f ca="1">'P&amp;L'!P35</f>
        <v>0</v>
      </c>
      <c r="Q18" s="22">
        <f ca="1">'P&amp;L'!Q35</f>
        <v>0</v>
      </c>
      <c r="R18" s="395">
        <f ca="1">'P&amp;L'!R35</f>
        <v>0</v>
      </c>
      <c r="S18" s="22">
        <f ca="1">'P&amp;L'!S35</f>
        <v>0</v>
      </c>
      <c r="T18" s="22">
        <f ca="1">'P&amp;L'!T35</f>
        <v>0</v>
      </c>
      <c r="U18" s="22">
        <f ca="1">'P&amp;L'!U35</f>
        <v>0</v>
      </c>
      <c r="V18" s="22">
        <f ca="1">'P&amp;L'!V35</f>
        <v>0</v>
      </c>
      <c r="W18" s="22">
        <f ca="1">'P&amp;L'!W35</f>
        <v>0</v>
      </c>
      <c r="X18" s="22">
        <f ca="1">'P&amp;L'!X35</f>
        <v>0</v>
      </c>
      <c r="Y18" s="395">
        <f ca="1">'P&amp;L'!Y35</f>
        <v>0</v>
      </c>
      <c r="Z18" s="22">
        <f ca="1">'P&amp;L'!Z35</f>
        <v>0</v>
      </c>
      <c r="AA18" s="22">
        <f ca="1">'P&amp;L'!AA35</f>
        <v>0</v>
      </c>
      <c r="AB18" s="22">
        <f ca="1">'P&amp;L'!AB35</f>
        <v>0</v>
      </c>
      <c r="AC18" s="22">
        <f ca="1">'P&amp;L'!AC35</f>
        <v>0</v>
      </c>
      <c r="AD18" s="22">
        <f ca="1">'P&amp;L'!AD35</f>
        <v>0</v>
      </c>
      <c r="AE18" s="22">
        <f ca="1">'P&amp;L'!AE35</f>
        <v>0</v>
      </c>
      <c r="AF18" s="395">
        <f ca="1">'P&amp;L'!AF35</f>
        <v>0</v>
      </c>
      <c r="AG18" s="22">
        <f ca="1">'P&amp;L'!AG35</f>
        <v>0</v>
      </c>
      <c r="AH18" s="22">
        <f ca="1">'P&amp;L'!AH35</f>
        <v>0</v>
      </c>
      <c r="AI18" s="22">
        <f ca="1">'P&amp;L'!AI35</f>
        <v>0</v>
      </c>
      <c r="AJ18" s="22">
        <f ca="1">'P&amp;L'!AJ35</f>
        <v>0</v>
      </c>
      <c r="AK18" s="22">
        <f ca="1">'P&amp;L'!AK35</f>
        <v>0</v>
      </c>
      <c r="AL18" s="22">
        <f ca="1">'P&amp;L'!AL35</f>
        <v>0</v>
      </c>
      <c r="AM18" s="395">
        <f ca="1">'P&amp;L'!AM35</f>
        <v>0</v>
      </c>
      <c r="AN18" s="22">
        <f ca="1">'P&amp;L'!AN35</f>
        <v>0</v>
      </c>
      <c r="AO18" s="22">
        <f ca="1">'P&amp;L'!AO35</f>
        <v>0</v>
      </c>
      <c r="AP18" s="22">
        <f ca="1">'P&amp;L'!AP35</f>
        <v>0</v>
      </c>
      <c r="AQ18" s="22">
        <f ca="1">'P&amp;L'!AQ35</f>
        <v>0</v>
      </c>
      <c r="AR18" s="22">
        <f ca="1">'P&amp;L'!AR35</f>
        <v>0</v>
      </c>
      <c r="AS18" s="22">
        <f ca="1">'P&amp;L'!AS35</f>
        <v>0</v>
      </c>
      <c r="AT18" s="395">
        <f ca="1">'P&amp;L'!AT35</f>
        <v>0</v>
      </c>
      <c r="AU18" s="22">
        <f ca="1">'P&amp;L'!AU35</f>
        <v>0</v>
      </c>
      <c r="AV18" s="22">
        <f ca="1">'P&amp;L'!AV35</f>
        <v>0</v>
      </c>
      <c r="AW18" s="22">
        <f ca="1">'P&amp;L'!AW35</f>
        <v>0</v>
      </c>
      <c r="AX18" s="22">
        <f ca="1">'P&amp;L'!AX35</f>
        <v>0</v>
      </c>
      <c r="AY18" s="22">
        <f ca="1">'P&amp;L'!AY35</f>
        <v>0</v>
      </c>
      <c r="AZ18" s="22">
        <f ca="1">'P&amp;L'!AZ35</f>
        <v>0</v>
      </c>
      <c r="BA18" s="395">
        <f ca="1">'P&amp;L'!BA35</f>
        <v>0</v>
      </c>
      <c r="BB18" s="22">
        <f ca="1">'P&amp;L'!BB35</f>
        <v>0</v>
      </c>
      <c r="BC18" s="22">
        <f ca="1">'P&amp;L'!BC35</f>
        <v>0</v>
      </c>
      <c r="BD18" s="22">
        <f ca="1">'P&amp;L'!BD35</f>
        <v>0</v>
      </c>
      <c r="BE18" s="22">
        <f ca="1">'P&amp;L'!BE35</f>
        <v>0</v>
      </c>
      <c r="BF18" s="22">
        <f ca="1">'P&amp;L'!BF35</f>
        <v>0</v>
      </c>
      <c r="BG18" s="22">
        <f ca="1">'P&amp;L'!BG35</f>
        <v>0</v>
      </c>
      <c r="BH18" s="395">
        <f ca="1">'P&amp;L'!BH35</f>
        <v>0</v>
      </c>
      <c r="BI18" s="22">
        <f ca="1">'P&amp;L'!BI35</f>
        <v>0</v>
      </c>
      <c r="BJ18" s="22">
        <f ca="1">'P&amp;L'!BQ35</f>
        <v>0</v>
      </c>
      <c r="BK18" s="22">
        <f ca="1">'P&amp;L'!BR35</f>
        <v>0</v>
      </c>
      <c r="BL18" s="22">
        <f ca="1">'P&amp;L'!BS35</f>
        <v>0</v>
      </c>
      <c r="BM18" s="22">
        <f ca="1">'P&amp;L'!BT35</f>
        <v>0</v>
      </c>
      <c r="BN18" s="22">
        <f ca="1">'P&amp;L'!BU35</f>
        <v>0</v>
      </c>
      <c r="BO18" s="395">
        <f ca="1">'P&amp;L'!BV35</f>
        <v>0</v>
      </c>
      <c r="BP18" s="22">
        <f ca="1">'P&amp;L'!BW35</f>
        <v>0</v>
      </c>
      <c r="BQ18" s="22">
        <f ca="1">'P&amp;L'!BX35</f>
        <v>0</v>
      </c>
      <c r="BR18" s="22">
        <f ca="1">'P&amp;L'!BY35</f>
        <v>0</v>
      </c>
      <c r="BS18" s="22">
        <f ca="1">'P&amp;L'!BZ35</f>
        <v>0</v>
      </c>
      <c r="BT18" s="22">
        <f ca="1">'P&amp;L'!CA35</f>
        <v>0</v>
      </c>
      <c r="BU18" s="22">
        <f ca="1">'P&amp;L'!CB35</f>
        <v>0</v>
      </c>
      <c r="BV18" s="395">
        <f ca="1">'P&amp;L'!CC35</f>
        <v>0</v>
      </c>
    </row>
    <row r="19" spans="1:74" s="231" customFormat="1" x14ac:dyDescent="0.2">
      <c r="A19" s="231" t="s">
        <v>15</v>
      </c>
      <c r="D19" s="416" t="str">
        <f ca="1">IFERROR(-D18/D5,"NM")</f>
        <v>NM</v>
      </c>
      <c r="E19" s="232" t="str">
        <f t="shared" ref="E19:BA19" ca="1" si="65">IFERROR(-E18/E5,"NM")</f>
        <v>NM</v>
      </c>
      <c r="F19" s="232" t="str">
        <f t="shared" ca="1" si="65"/>
        <v>NM</v>
      </c>
      <c r="G19" s="232" t="str">
        <f t="shared" ca="1" si="65"/>
        <v>NM</v>
      </c>
      <c r="H19" s="232" t="str">
        <f t="shared" ca="1" si="65"/>
        <v>NM</v>
      </c>
      <c r="I19" s="232" t="str">
        <f t="shared" ref="I19" ca="1" si="66">IFERROR(-I18/I5,"NM")</f>
        <v>NM</v>
      </c>
      <c r="J19" s="232" t="str">
        <f t="shared" ca="1" si="65"/>
        <v>NM</v>
      </c>
      <c r="K19" s="416" t="str">
        <f t="shared" ca="1" si="65"/>
        <v>NM</v>
      </c>
      <c r="L19" s="232" t="str">
        <f t="shared" ca="1" si="65"/>
        <v>NM</v>
      </c>
      <c r="M19" s="232" t="str">
        <f t="shared" ca="1" si="65"/>
        <v>NM</v>
      </c>
      <c r="N19" s="232" t="str">
        <f t="shared" ca="1" si="65"/>
        <v>NM</v>
      </c>
      <c r="O19" s="232" t="str">
        <f t="shared" ca="1" si="65"/>
        <v>NM</v>
      </c>
      <c r="P19" s="232" t="str">
        <f t="shared" ref="P19" ca="1" si="67">IFERROR(-P18/P5,"NM")</f>
        <v>NM</v>
      </c>
      <c r="Q19" s="232" t="str">
        <f t="shared" ca="1" si="65"/>
        <v>NM</v>
      </c>
      <c r="R19" s="416" t="str">
        <f t="shared" ca="1" si="65"/>
        <v>NM</v>
      </c>
      <c r="S19" s="232" t="str">
        <f t="shared" ca="1" si="65"/>
        <v>NM</v>
      </c>
      <c r="T19" s="232" t="str">
        <f t="shared" ca="1" si="65"/>
        <v>NM</v>
      </c>
      <c r="U19" s="232" t="str">
        <f t="shared" ca="1" si="65"/>
        <v>NM</v>
      </c>
      <c r="V19" s="232" t="str">
        <f t="shared" ca="1" si="65"/>
        <v>NM</v>
      </c>
      <c r="W19" s="232" t="str">
        <f t="shared" ref="W19" ca="1" si="68">IFERROR(-W18/W5,"NM")</f>
        <v>NM</v>
      </c>
      <c r="X19" s="232" t="str">
        <f t="shared" ca="1" si="65"/>
        <v>NM</v>
      </c>
      <c r="Y19" s="416" t="str">
        <f t="shared" ca="1" si="65"/>
        <v>NM</v>
      </c>
      <c r="Z19" s="232" t="str">
        <f t="shared" ca="1" si="65"/>
        <v>NM</v>
      </c>
      <c r="AA19" s="232" t="str">
        <f t="shared" ca="1" si="65"/>
        <v>NM</v>
      </c>
      <c r="AB19" s="232" t="str">
        <f t="shared" ca="1" si="65"/>
        <v>NM</v>
      </c>
      <c r="AC19" s="232" t="str">
        <f t="shared" ca="1" si="65"/>
        <v>NM</v>
      </c>
      <c r="AD19" s="232" t="str">
        <f t="shared" ref="AD19" ca="1" si="69">IFERROR(-AD18/AD5,"NM")</f>
        <v>NM</v>
      </c>
      <c r="AE19" s="232" t="str">
        <f t="shared" ca="1" si="65"/>
        <v>NM</v>
      </c>
      <c r="AF19" s="416" t="str">
        <f t="shared" ca="1" si="65"/>
        <v>NM</v>
      </c>
      <c r="AG19" s="232" t="str">
        <f t="shared" ca="1" si="65"/>
        <v>NM</v>
      </c>
      <c r="AH19" s="232" t="str">
        <f t="shared" ca="1" si="65"/>
        <v>NM</v>
      </c>
      <c r="AI19" s="232" t="str">
        <f t="shared" ca="1" si="65"/>
        <v>NM</v>
      </c>
      <c r="AJ19" s="232" t="str">
        <f t="shared" ca="1" si="65"/>
        <v>NM</v>
      </c>
      <c r="AK19" s="232" t="str">
        <f t="shared" ref="AK19" ca="1" si="70">IFERROR(-AK18/AK5,"NM")</f>
        <v>NM</v>
      </c>
      <c r="AL19" s="232" t="str">
        <f t="shared" ca="1" si="65"/>
        <v>NM</v>
      </c>
      <c r="AM19" s="416" t="str">
        <f t="shared" ca="1" si="65"/>
        <v>NM</v>
      </c>
      <c r="AN19" s="232" t="str">
        <f t="shared" ca="1" si="65"/>
        <v>NM</v>
      </c>
      <c r="AO19" s="232" t="str">
        <f t="shared" ca="1" si="65"/>
        <v>NM</v>
      </c>
      <c r="AP19" s="232" t="str">
        <f t="shared" ca="1" si="65"/>
        <v>NM</v>
      </c>
      <c r="AQ19" s="232" t="str">
        <f t="shared" ca="1" si="65"/>
        <v>NM</v>
      </c>
      <c r="AR19" s="232" t="str">
        <f t="shared" ref="AR19" ca="1" si="71">IFERROR(-AR18/AR5,"NM")</f>
        <v>NM</v>
      </c>
      <c r="AS19" s="232" t="str">
        <f t="shared" ca="1" si="65"/>
        <v>NM</v>
      </c>
      <c r="AT19" s="416" t="str">
        <f t="shared" ca="1" si="65"/>
        <v>NM</v>
      </c>
      <c r="AU19" s="232" t="str">
        <f t="shared" ca="1" si="65"/>
        <v>NM</v>
      </c>
      <c r="AV19" s="232" t="str">
        <f t="shared" ca="1" si="65"/>
        <v>NM</v>
      </c>
      <c r="AW19" s="232" t="str">
        <f t="shared" ca="1" si="65"/>
        <v>NM</v>
      </c>
      <c r="AX19" s="232" t="str">
        <f t="shared" ca="1" si="65"/>
        <v>NM</v>
      </c>
      <c r="AY19" s="232" t="str">
        <f t="shared" ref="AY19" ca="1" si="72">IFERROR(-AY18/AY5,"NM")</f>
        <v>NM</v>
      </c>
      <c r="AZ19" s="232" t="str">
        <f t="shared" ca="1" si="65"/>
        <v>NM</v>
      </c>
      <c r="BA19" s="416" t="str">
        <f t="shared" ca="1" si="65"/>
        <v>NM</v>
      </c>
      <c r="BB19" s="232" t="str">
        <f t="shared" ref="BB19" ca="1" si="73">IFERROR(-BB18/BB5,"NM")</f>
        <v>NM</v>
      </c>
      <c r="BC19" s="232" t="str">
        <f t="shared" ref="BC19:BD19" ca="1" si="74">IFERROR(-BC18/BC5,"NM")</f>
        <v>NM</v>
      </c>
      <c r="BD19" s="232" t="str">
        <f t="shared" ca="1" si="74"/>
        <v>NM</v>
      </c>
      <c r="BE19" s="232" t="str">
        <f t="shared" ref="BE19:BK19" ca="1" si="75">IFERROR(-BE18/BE5,"NM")</f>
        <v>NM</v>
      </c>
      <c r="BF19" s="232" t="str">
        <f t="shared" ca="1" si="75"/>
        <v>NM</v>
      </c>
      <c r="BG19" s="232" t="str">
        <f t="shared" ca="1" si="75"/>
        <v>NM</v>
      </c>
      <c r="BH19" s="416" t="str">
        <f t="shared" ca="1" si="75"/>
        <v>NM</v>
      </c>
      <c r="BI19" s="232" t="str">
        <f t="shared" ca="1" si="75"/>
        <v>NM</v>
      </c>
      <c r="BJ19" s="232" t="str">
        <f t="shared" ca="1" si="75"/>
        <v>NM</v>
      </c>
      <c r="BK19" s="232" t="str">
        <f t="shared" ca="1" si="75"/>
        <v>NM</v>
      </c>
      <c r="BL19" s="232" t="str">
        <f t="shared" ref="BL19:BR19" ca="1" si="76">IFERROR(-BL18/BL5,"NM")</f>
        <v>NM</v>
      </c>
      <c r="BM19" s="232" t="str">
        <f t="shared" ca="1" si="76"/>
        <v>NM</v>
      </c>
      <c r="BN19" s="232" t="str">
        <f t="shared" ca="1" si="76"/>
        <v>NM</v>
      </c>
      <c r="BO19" s="416" t="str">
        <f t="shared" ca="1" si="76"/>
        <v>NM</v>
      </c>
      <c r="BP19" s="232" t="str">
        <f t="shared" ca="1" si="76"/>
        <v>NM</v>
      </c>
      <c r="BQ19" s="232" t="str">
        <f t="shared" ca="1" si="76"/>
        <v>NM</v>
      </c>
      <c r="BR19" s="232" t="str">
        <f t="shared" ca="1" si="76"/>
        <v>NM</v>
      </c>
      <c r="BS19" s="232" t="str">
        <f t="shared" ref="BS19:BV19" ca="1" si="77">IFERROR(-BS18/BS5,"NM")</f>
        <v>NM</v>
      </c>
      <c r="BT19" s="232" t="str">
        <f t="shared" ca="1" si="77"/>
        <v>NM</v>
      </c>
      <c r="BU19" s="232" t="str">
        <f t="shared" ca="1" si="77"/>
        <v>NM</v>
      </c>
      <c r="BV19" s="416" t="str">
        <f t="shared" ca="1" si="77"/>
        <v>NM</v>
      </c>
    </row>
    <row r="20" spans="1:74" s="20" customFormat="1" x14ac:dyDescent="0.2">
      <c r="A20" s="17" t="s">
        <v>16</v>
      </c>
      <c r="B20" s="17"/>
      <c r="C20" s="17"/>
      <c r="D20" s="393">
        <f ca="1">D16+D18</f>
        <v>0</v>
      </c>
      <c r="E20" s="18">
        <f t="shared" ref="E20:BA20" ca="1" si="78">E16+E18</f>
        <v>0</v>
      </c>
      <c r="F20" s="18">
        <f t="shared" ca="1" si="78"/>
        <v>0</v>
      </c>
      <c r="G20" s="18">
        <f t="shared" ca="1" si="78"/>
        <v>0</v>
      </c>
      <c r="H20" s="18">
        <f t="shared" ca="1" si="78"/>
        <v>0</v>
      </c>
      <c r="I20" s="18">
        <f t="shared" ref="I20" ca="1" si="79">I16+I18</f>
        <v>0</v>
      </c>
      <c r="J20" s="18">
        <f t="shared" ca="1" si="78"/>
        <v>0</v>
      </c>
      <c r="K20" s="393">
        <f t="shared" ca="1" si="78"/>
        <v>0</v>
      </c>
      <c r="L20" s="18">
        <f t="shared" ca="1" si="78"/>
        <v>0</v>
      </c>
      <c r="M20" s="18">
        <f t="shared" ca="1" si="78"/>
        <v>0</v>
      </c>
      <c r="N20" s="18">
        <f t="shared" ca="1" si="78"/>
        <v>0</v>
      </c>
      <c r="O20" s="18">
        <f t="shared" ca="1" si="78"/>
        <v>0</v>
      </c>
      <c r="P20" s="18">
        <f t="shared" ref="P20" ca="1" si="80">P16+P18</f>
        <v>0</v>
      </c>
      <c r="Q20" s="18">
        <f t="shared" ca="1" si="78"/>
        <v>0</v>
      </c>
      <c r="R20" s="393">
        <f t="shared" ca="1" si="78"/>
        <v>0</v>
      </c>
      <c r="S20" s="18">
        <f t="shared" ca="1" si="78"/>
        <v>0</v>
      </c>
      <c r="T20" s="18">
        <f t="shared" ca="1" si="78"/>
        <v>0</v>
      </c>
      <c r="U20" s="18">
        <f t="shared" ca="1" si="78"/>
        <v>0</v>
      </c>
      <c r="V20" s="18">
        <f t="shared" ca="1" si="78"/>
        <v>0</v>
      </c>
      <c r="W20" s="18">
        <f t="shared" ref="W20" ca="1" si="81">W16+W18</f>
        <v>0</v>
      </c>
      <c r="X20" s="18">
        <f t="shared" ca="1" si="78"/>
        <v>0</v>
      </c>
      <c r="Y20" s="393">
        <f t="shared" ca="1" si="78"/>
        <v>0</v>
      </c>
      <c r="Z20" s="18">
        <f t="shared" ca="1" si="78"/>
        <v>0</v>
      </c>
      <c r="AA20" s="18">
        <f t="shared" ca="1" si="78"/>
        <v>0</v>
      </c>
      <c r="AB20" s="18">
        <f t="shared" ca="1" si="78"/>
        <v>0</v>
      </c>
      <c r="AC20" s="18">
        <f t="shared" ca="1" si="78"/>
        <v>0</v>
      </c>
      <c r="AD20" s="18">
        <f t="shared" ref="AD20" ca="1" si="82">AD16+AD18</f>
        <v>0</v>
      </c>
      <c r="AE20" s="18">
        <f t="shared" ca="1" si="78"/>
        <v>0</v>
      </c>
      <c r="AF20" s="393">
        <f t="shared" ca="1" si="78"/>
        <v>0</v>
      </c>
      <c r="AG20" s="18">
        <f t="shared" ca="1" si="78"/>
        <v>0</v>
      </c>
      <c r="AH20" s="18">
        <f t="shared" ca="1" si="78"/>
        <v>0</v>
      </c>
      <c r="AI20" s="18">
        <f t="shared" ca="1" si="78"/>
        <v>0</v>
      </c>
      <c r="AJ20" s="18">
        <f t="shared" ca="1" si="78"/>
        <v>0</v>
      </c>
      <c r="AK20" s="18">
        <f t="shared" ref="AK20" ca="1" si="83">AK16+AK18</f>
        <v>0</v>
      </c>
      <c r="AL20" s="18">
        <f t="shared" ca="1" si="78"/>
        <v>0</v>
      </c>
      <c r="AM20" s="393">
        <f t="shared" ca="1" si="78"/>
        <v>0</v>
      </c>
      <c r="AN20" s="18">
        <f t="shared" ca="1" si="78"/>
        <v>0</v>
      </c>
      <c r="AO20" s="18">
        <f t="shared" ca="1" si="78"/>
        <v>0</v>
      </c>
      <c r="AP20" s="18">
        <f t="shared" ca="1" si="78"/>
        <v>0</v>
      </c>
      <c r="AQ20" s="18">
        <f t="shared" ca="1" si="78"/>
        <v>0</v>
      </c>
      <c r="AR20" s="18">
        <f t="shared" ref="AR20" ca="1" si="84">AR16+AR18</f>
        <v>0</v>
      </c>
      <c r="AS20" s="18">
        <f t="shared" ca="1" si="78"/>
        <v>0</v>
      </c>
      <c r="AT20" s="393">
        <f t="shared" ca="1" si="78"/>
        <v>0</v>
      </c>
      <c r="AU20" s="18">
        <f t="shared" ca="1" si="78"/>
        <v>0</v>
      </c>
      <c r="AV20" s="18">
        <f t="shared" ca="1" si="78"/>
        <v>0</v>
      </c>
      <c r="AW20" s="18">
        <f t="shared" ca="1" si="78"/>
        <v>0</v>
      </c>
      <c r="AX20" s="18">
        <f t="shared" ca="1" si="78"/>
        <v>0</v>
      </c>
      <c r="AY20" s="18">
        <f t="shared" ref="AY20" ca="1" si="85">AY16+AY18</f>
        <v>0</v>
      </c>
      <c r="AZ20" s="18">
        <f t="shared" ca="1" si="78"/>
        <v>0</v>
      </c>
      <c r="BA20" s="393">
        <f t="shared" ca="1" si="78"/>
        <v>0</v>
      </c>
      <c r="BB20" s="18">
        <f t="shared" ref="BB20" ca="1" si="86">BB16+BB18</f>
        <v>0</v>
      </c>
      <c r="BC20" s="18">
        <f t="shared" ref="BC20:BD20" ca="1" si="87">BC16+BC18</f>
        <v>0</v>
      </c>
      <c r="BD20" s="18">
        <f t="shared" ca="1" si="87"/>
        <v>0</v>
      </c>
      <c r="BE20" s="18">
        <f t="shared" ref="BE20:BK20" ca="1" si="88">BE16+BE18</f>
        <v>0</v>
      </c>
      <c r="BF20" s="18">
        <f t="shared" ca="1" si="88"/>
        <v>0</v>
      </c>
      <c r="BG20" s="18">
        <f t="shared" ca="1" si="88"/>
        <v>0</v>
      </c>
      <c r="BH20" s="393">
        <f t="shared" ca="1" si="88"/>
        <v>0</v>
      </c>
      <c r="BI20" s="18">
        <f t="shared" ca="1" si="88"/>
        <v>0</v>
      </c>
      <c r="BJ20" s="18">
        <f t="shared" ca="1" si="88"/>
        <v>0</v>
      </c>
      <c r="BK20" s="18">
        <f t="shared" ca="1" si="88"/>
        <v>0</v>
      </c>
      <c r="BL20" s="18">
        <f t="shared" ref="BL20:BR20" ca="1" si="89">BL16+BL18</f>
        <v>0</v>
      </c>
      <c r="BM20" s="18">
        <f t="shared" ca="1" si="89"/>
        <v>0</v>
      </c>
      <c r="BN20" s="18">
        <f t="shared" ca="1" si="89"/>
        <v>0</v>
      </c>
      <c r="BO20" s="393">
        <f t="shared" ca="1" si="89"/>
        <v>0</v>
      </c>
      <c r="BP20" s="18">
        <f t="shared" ca="1" si="89"/>
        <v>0</v>
      </c>
      <c r="BQ20" s="18">
        <f t="shared" ca="1" si="89"/>
        <v>0</v>
      </c>
      <c r="BR20" s="18">
        <f t="shared" ca="1" si="89"/>
        <v>0</v>
      </c>
      <c r="BS20" s="18">
        <f t="shared" ref="BS20:BV20" ca="1" si="90">BS16+BS18</f>
        <v>0</v>
      </c>
      <c r="BT20" s="18">
        <f t="shared" ca="1" si="90"/>
        <v>0</v>
      </c>
      <c r="BU20" s="18">
        <f t="shared" ca="1" si="90"/>
        <v>0</v>
      </c>
      <c r="BV20" s="393">
        <f t="shared" ca="1" si="90"/>
        <v>0</v>
      </c>
    </row>
    <row r="21" spans="1:74" s="228" customFormat="1" x14ac:dyDescent="0.2">
      <c r="A21" s="228" t="s">
        <v>17</v>
      </c>
      <c r="D21" s="415"/>
      <c r="E21" s="229"/>
      <c r="F21" s="229"/>
      <c r="G21" s="229"/>
      <c r="H21" s="229"/>
      <c r="I21" s="229"/>
      <c r="J21" s="229"/>
      <c r="K21" s="415" t="str">
        <f ca="1">IFERROR(K20/D20-1,"NM")</f>
        <v>NM</v>
      </c>
      <c r="L21" s="229" t="str">
        <f ca="1">IFERROR(L20/E20-1,"NM")</f>
        <v>NM</v>
      </c>
      <c r="M21" s="229" t="str">
        <f ca="1">IFERROR(M20/F20-1,"NM")</f>
        <v>NM</v>
      </c>
      <c r="N21" s="229" t="str">
        <f ca="1">IFERROR(N20/G20-1,"NM")</f>
        <v>NM</v>
      </c>
      <c r="O21" s="229" t="str">
        <f ca="1">IFERROR(O20/H20-1,"NM")</f>
        <v>NM</v>
      </c>
      <c r="P21" s="229" t="str">
        <f t="shared" ref="P21" ca="1" si="91">IFERROR(P20/J20-1,"NM")</f>
        <v>NM</v>
      </c>
      <c r="Q21" s="229" t="str">
        <f t="shared" ref="Q21:BA21" ca="1" si="92">IFERROR(Q20/J20-1,"NM")</f>
        <v>NM</v>
      </c>
      <c r="R21" s="415" t="str">
        <f t="shared" ca="1" si="92"/>
        <v>NM</v>
      </c>
      <c r="S21" s="229" t="str">
        <f t="shared" ca="1" si="92"/>
        <v>NM</v>
      </c>
      <c r="T21" s="229" t="str">
        <f t="shared" ca="1" si="92"/>
        <v>NM</v>
      </c>
      <c r="U21" s="229" t="str">
        <f t="shared" ca="1" si="92"/>
        <v>NM</v>
      </c>
      <c r="V21" s="229" t="str">
        <f t="shared" ca="1" si="92"/>
        <v>NM</v>
      </c>
      <c r="W21" s="229" t="str">
        <f t="shared" ca="1" si="92"/>
        <v>NM</v>
      </c>
      <c r="X21" s="229" t="str">
        <f t="shared" ca="1" si="92"/>
        <v>NM</v>
      </c>
      <c r="Y21" s="415" t="str">
        <f t="shared" ca="1" si="92"/>
        <v>NM</v>
      </c>
      <c r="Z21" s="229" t="str">
        <f t="shared" ca="1" si="92"/>
        <v>NM</v>
      </c>
      <c r="AA21" s="229" t="str">
        <f t="shared" ca="1" si="92"/>
        <v>NM</v>
      </c>
      <c r="AB21" s="229" t="str">
        <f t="shared" ca="1" si="92"/>
        <v>NM</v>
      </c>
      <c r="AC21" s="229" t="str">
        <f t="shared" ca="1" si="92"/>
        <v>NM</v>
      </c>
      <c r="AD21" s="229" t="str">
        <f t="shared" ca="1" si="92"/>
        <v>NM</v>
      </c>
      <c r="AE21" s="229" t="str">
        <f t="shared" ca="1" si="92"/>
        <v>NM</v>
      </c>
      <c r="AF21" s="415" t="str">
        <f t="shared" ca="1" si="92"/>
        <v>NM</v>
      </c>
      <c r="AG21" s="229" t="str">
        <f t="shared" ca="1" si="92"/>
        <v>NM</v>
      </c>
      <c r="AH21" s="229" t="str">
        <f t="shared" ca="1" si="92"/>
        <v>NM</v>
      </c>
      <c r="AI21" s="229" t="str">
        <f t="shared" ca="1" si="92"/>
        <v>NM</v>
      </c>
      <c r="AJ21" s="229" t="str">
        <f t="shared" ca="1" si="92"/>
        <v>NM</v>
      </c>
      <c r="AK21" s="229" t="str">
        <f t="shared" ca="1" si="92"/>
        <v>NM</v>
      </c>
      <c r="AL21" s="229" t="str">
        <f t="shared" ca="1" si="92"/>
        <v>NM</v>
      </c>
      <c r="AM21" s="415" t="str">
        <f t="shared" ca="1" si="92"/>
        <v>NM</v>
      </c>
      <c r="AN21" s="229" t="str">
        <f t="shared" ca="1" si="92"/>
        <v>NM</v>
      </c>
      <c r="AO21" s="229" t="str">
        <f t="shared" ca="1" si="92"/>
        <v>NM</v>
      </c>
      <c r="AP21" s="229" t="str">
        <f t="shared" ca="1" si="92"/>
        <v>NM</v>
      </c>
      <c r="AQ21" s="229" t="str">
        <f t="shared" ca="1" si="92"/>
        <v>NM</v>
      </c>
      <c r="AR21" s="229" t="str">
        <f t="shared" ca="1" si="92"/>
        <v>NM</v>
      </c>
      <c r="AS21" s="229" t="str">
        <f t="shared" ca="1" si="92"/>
        <v>NM</v>
      </c>
      <c r="AT21" s="415" t="str">
        <f t="shared" ca="1" si="92"/>
        <v>NM</v>
      </c>
      <c r="AU21" s="229" t="str">
        <f t="shared" ca="1" si="92"/>
        <v>NM</v>
      </c>
      <c r="AV21" s="229" t="str">
        <f t="shared" ca="1" si="92"/>
        <v>NM</v>
      </c>
      <c r="AW21" s="229" t="str">
        <f t="shared" ca="1" si="92"/>
        <v>NM</v>
      </c>
      <c r="AX21" s="229" t="str">
        <f t="shared" ca="1" si="92"/>
        <v>NM</v>
      </c>
      <c r="AY21" s="229" t="str">
        <f t="shared" ca="1" si="92"/>
        <v>NM</v>
      </c>
      <c r="AZ21" s="229" t="str">
        <f t="shared" ca="1" si="92"/>
        <v>NM</v>
      </c>
      <c r="BA21" s="415" t="str">
        <f t="shared" ca="1" si="92"/>
        <v>NM</v>
      </c>
      <c r="BB21" s="229" t="str">
        <f t="shared" ref="BB21:BD21" ca="1" si="93">IFERROR(BB20/AU20-1,"NM")</f>
        <v>NM</v>
      </c>
      <c r="BC21" s="229" t="str">
        <f t="shared" ca="1" si="93"/>
        <v>NM</v>
      </c>
      <c r="BD21" s="229" t="str">
        <f t="shared" ca="1" si="93"/>
        <v>NM</v>
      </c>
      <c r="BE21" s="229" t="str">
        <f t="shared" ref="BE21" ca="1" si="94">IFERROR(BE20/AX20-1,"NM")</f>
        <v>NM</v>
      </c>
      <c r="BF21" s="229" t="str">
        <f t="shared" ref="BF21" ca="1" si="95">IFERROR(BF20/AY20-1,"NM")</f>
        <v>NM</v>
      </c>
      <c r="BG21" s="229" t="str">
        <f t="shared" ref="BG21" ca="1" si="96">IFERROR(BG20/AZ20-1,"NM")</f>
        <v>NM</v>
      </c>
      <c r="BH21" s="415" t="str">
        <f t="shared" ref="BH21" ca="1" si="97">IFERROR(BH20/BA20-1,"NM")</f>
        <v>NM</v>
      </c>
      <c r="BI21" s="229" t="str">
        <f t="shared" ref="BI21" ca="1" si="98">IFERROR(BI20/BB20-1,"NM")</f>
        <v>NM</v>
      </c>
      <c r="BJ21" s="229" t="str">
        <f t="shared" ref="BJ21" ca="1" si="99">IFERROR(BJ20/BC20-1,"NM")</f>
        <v>NM</v>
      </c>
      <c r="BK21" s="229" t="str">
        <f t="shared" ref="BK21" ca="1" si="100">IFERROR(BK20/BD20-1,"NM")</f>
        <v>NM</v>
      </c>
      <c r="BL21" s="229" t="str">
        <f t="shared" ref="BL21" ca="1" si="101">IFERROR(BL20/BE20-1,"NM")</f>
        <v>NM</v>
      </c>
      <c r="BM21" s="229" t="str">
        <f t="shared" ref="BM21" ca="1" si="102">IFERROR(BM20/BF20-1,"NM")</f>
        <v>NM</v>
      </c>
      <c r="BN21" s="229" t="str">
        <f t="shared" ref="BN21:BO21" ca="1" si="103">IFERROR(BN20/BG20-1,"NM")</f>
        <v>NM</v>
      </c>
      <c r="BO21" s="415" t="str">
        <f t="shared" ca="1" si="103"/>
        <v>NM</v>
      </c>
      <c r="BP21" s="229" t="str">
        <f t="shared" ref="BP21" ca="1" si="104">IFERROR(BP20/BI20-1,"NM")</f>
        <v>NM</v>
      </c>
      <c r="BQ21" s="229" t="str">
        <f t="shared" ref="BQ21" ca="1" si="105">IFERROR(BQ20/BJ20-1,"NM")</f>
        <v>NM</v>
      </c>
      <c r="BR21" s="229" t="str">
        <f t="shared" ref="BR21" ca="1" si="106">IFERROR(BR20/BK20-1,"NM")</f>
        <v>NM</v>
      </c>
      <c r="BS21" s="229" t="str">
        <f t="shared" ref="BS21" ca="1" si="107">IFERROR(BS20/BL20-1,"NM")</f>
        <v>NM</v>
      </c>
      <c r="BT21" s="229" t="str">
        <f t="shared" ref="BT21" ca="1" si="108">IFERROR(BT20/BM20-1,"NM")</f>
        <v>NM</v>
      </c>
      <c r="BU21" s="229" t="str">
        <f t="shared" ref="BU21" ca="1" si="109">IFERROR(BU20/BN20-1,"NM")</f>
        <v>NM</v>
      </c>
      <c r="BV21" s="415" t="str">
        <f t="shared" ref="BV21" ca="1" si="110">IFERROR(BV20/BO20-1,"NM")</f>
        <v>NM</v>
      </c>
    </row>
    <row r="22" spans="1:74" s="231" customFormat="1" x14ac:dyDescent="0.2">
      <c r="A22" s="231" t="s">
        <v>18</v>
      </c>
      <c r="D22" s="416" t="str">
        <f ca="1">IFERROR(D20/D5,"NM")</f>
        <v>NM</v>
      </c>
      <c r="E22" s="232" t="str">
        <f t="shared" ref="E22:BA22" ca="1" si="111">IFERROR(E20/E5,"NM")</f>
        <v>NM</v>
      </c>
      <c r="F22" s="232" t="str">
        <f t="shared" ca="1" si="111"/>
        <v>NM</v>
      </c>
      <c r="G22" s="232" t="str">
        <f t="shared" ca="1" si="111"/>
        <v>NM</v>
      </c>
      <c r="H22" s="232" t="str">
        <f t="shared" ca="1" si="111"/>
        <v>NM</v>
      </c>
      <c r="I22" s="232" t="str">
        <f t="shared" ref="I22" ca="1" si="112">IFERROR(I20/I5,"NM")</f>
        <v>NM</v>
      </c>
      <c r="J22" s="232" t="str">
        <f t="shared" ca="1" si="111"/>
        <v>NM</v>
      </c>
      <c r="K22" s="416" t="str">
        <f t="shared" ca="1" si="111"/>
        <v>NM</v>
      </c>
      <c r="L22" s="232" t="str">
        <f t="shared" ca="1" si="111"/>
        <v>NM</v>
      </c>
      <c r="M22" s="232" t="str">
        <f t="shared" ca="1" si="111"/>
        <v>NM</v>
      </c>
      <c r="N22" s="232" t="str">
        <f t="shared" ca="1" si="111"/>
        <v>NM</v>
      </c>
      <c r="O22" s="232" t="str">
        <f t="shared" ca="1" si="111"/>
        <v>NM</v>
      </c>
      <c r="P22" s="232" t="str">
        <f t="shared" ref="P22" ca="1" si="113">IFERROR(P20/P5,"NM")</f>
        <v>NM</v>
      </c>
      <c r="Q22" s="232" t="str">
        <f t="shared" ca="1" si="111"/>
        <v>NM</v>
      </c>
      <c r="R22" s="416" t="str">
        <f t="shared" ca="1" si="111"/>
        <v>NM</v>
      </c>
      <c r="S22" s="232" t="str">
        <f t="shared" ca="1" si="111"/>
        <v>NM</v>
      </c>
      <c r="T22" s="232" t="str">
        <f t="shared" ca="1" si="111"/>
        <v>NM</v>
      </c>
      <c r="U22" s="232" t="str">
        <f t="shared" ca="1" si="111"/>
        <v>NM</v>
      </c>
      <c r="V22" s="232" t="str">
        <f t="shared" ca="1" si="111"/>
        <v>NM</v>
      </c>
      <c r="W22" s="232" t="str">
        <f t="shared" ref="W22" ca="1" si="114">IFERROR(W20/W5,"NM")</f>
        <v>NM</v>
      </c>
      <c r="X22" s="232" t="str">
        <f t="shared" ca="1" si="111"/>
        <v>NM</v>
      </c>
      <c r="Y22" s="416" t="str">
        <f t="shared" ca="1" si="111"/>
        <v>NM</v>
      </c>
      <c r="Z22" s="232" t="str">
        <f t="shared" ca="1" si="111"/>
        <v>NM</v>
      </c>
      <c r="AA22" s="232" t="str">
        <f t="shared" ca="1" si="111"/>
        <v>NM</v>
      </c>
      <c r="AB22" s="232" t="str">
        <f t="shared" ca="1" si="111"/>
        <v>NM</v>
      </c>
      <c r="AC22" s="232" t="str">
        <f t="shared" ca="1" si="111"/>
        <v>NM</v>
      </c>
      <c r="AD22" s="232" t="str">
        <f t="shared" ref="AD22" ca="1" si="115">IFERROR(AD20/AD5,"NM")</f>
        <v>NM</v>
      </c>
      <c r="AE22" s="232" t="str">
        <f t="shared" ca="1" si="111"/>
        <v>NM</v>
      </c>
      <c r="AF22" s="416" t="str">
        <f t="shared" ca="1" si="111"/>
        <v>NM</v>
      </c>
      <c r="AG22" s="232" t="str">
        <f t="shared" ca="1" si="111"/>
        <v>NM</v>
      </c>
      <c r="AH22" s="232" t="str">
        <f t="shared" ca="1" si="111"/>
        <v>NM</v>
      </c>
      <c r="AI22" s="232" t="str">
        <f t="shared" ca="1" si="111"/>
        <v>NM</v>
      </c>
      <c r="AJ22" s="232" t="str">
        <f t="shared" ca="1" si="111"/>
        <v>NM</v>
      </c>
      <c r="AK22" s="232" t="str">
        <f t="shared" ref="AK22" ca="1" si="116">IFERROR(AK20/AK5,"NM")</f>
        <v>NM</v>
      </c>
      <c r="AL22" s="232" t="str">
        <f t="shared" ca="1" si="111"/>
        <v>NM</v>
      </c>
      <c r="AM22" s="416" t="str">
        <f t="shared" ca="1" si="111"/>
        <v>NM</v>
      </c>
      <c r="AN22" s="232" t="str">
        <f t="shared" ca="1" si="111"/>
        <v>NM</v>
      </c>
      <c r="AO22" s="232" t="str">
        <f t="shared" ca="1" si="111"/>
        <v>NM</v>
      </c>
      <c r="AP22" s="232" t="str">
        <f t="shared" ca="1" si="111"/>
        <v>NM</v>
      </c>
      <c r="AQ22" s="232" t="str">
        <f t="shared" ca="1" si="111"/>
        <v>NM</v>
      </c>
      <c r="AR22" s="232" t="str">
        <f t="shared" ref="AR22" ca="1" si="117">IFERROR(AR20/AR5,"NM")</f>
        <v>NM</v>
      </c>
      <c r="AS22" s="232" t="str">
        <f t="shared" ca="1" si="111"/>
        <v>NM</v>
      </c>
      <c r="AT22" s="416" t="str">
        <f t="shared" ca="1" si="111"/>
        <v>NM</v>
      </c>
      <c r="AU22" s="232" t="str">
        <f t="shared" ca="1" si="111"/>
        <v>NM</v>
      </c>
      <c r="AV22" s="232" t="str">
        <f t="shared" ca="1" si="111"/>
        <v>NM</v>
      </c>
      <c r="AW22" s="232" t="str">
        <f t="shared" ca="1" si="111"/>
        <v>NM</v>
      </c>
      <c r="AX22" s="232" t="str">
        <f t="shared" ca="1" si="111"/>
        <v>NM</v>
      </c>
      <c r="AY22" s="232" t="str">
        <f t="shared" ref="AY22" ca="1" si="118">IFERROR(AY20/AY5,"NM")</f>
        <v>NM</v>
      </c>
      <c r="AZ22" s="232" t="str">
        <f t="shared" ca="1" si="111"/>
        <v>NM</v>
      </c>
      <c r="BA22" s="416" t="str">
        <f t="shared" ca="1" si="111"/>
        <v>NM</v>
      </c>
      <c r="BB22" s="232" t="str">
        <f t="shared" ref="BB22" ca="1" si="119">IFERROR(BB20/BB5,"NM")</f>
        <v>NM</v>
      </c>
      <c r="BC22" s="232" t="str">
        <f t="shared" ref="BC22:BD22" ca="1" si="120">IFERROR(BC20/BC5,"NM")</f>
        <v>NM</v>
      </c>
      <c r="BD22" s="232" t="str">
        <f t="shared" ca="1" si="120"/>
        <v>NM</v>
      </c>
      <c r="BE22" s="232" t="str">
        <f t="shared" ref="BE22:BK22" ca="1" si="121">IFERROR(BE20/BE5,"NM")</f>
        <v>NM</v>
      </c>
      <c r="BF22" s="232" t="str">
        <f t="shared" ca="1" si="121"/>
        <v>NM</v>
      </c>
      <c r="BG22" s="232" t="str">
        <f t="shared" ca="1" si="121"/>
        <v>NM</v>
      </c>
      <c r="BH22" s="416" t="str">
        <f t="shared" ca="1" si="121"/>
        <v>NM</v>
      </c>
      <c r="BI22" s="232" t="str">
        <f t="shared" ca="1" si="121"/>
        <v>NM</v>
      </c>
      <c r="BJ22" s="232" t="str">
        <f t="shared" ca="1" si="121"/>
        <v>NM</v>
      </c>
      <c r="BK22" s="232" t="str">
        <f t="shared" ca="1" si="121"/>
        <v>NM</v>
      </c>
      <c r="BL22" s="232" t="str">
        <f t="shared" ref="BL22:BR22" ca="1" si="122">IFERROR(BL20/BL5,"NM")</f>
        <v>NM</v>
      </c>
      <c r="BM22" s="232" t="str">
        <f t="shared" ca="1" si="122"/>
        <v>NM</v>
      </c>
      <c r="BN22" s="232" t="str">
        <f t="shared" ca="1" si="122"/>
        <v>NM</v>
      </c>
      <c r="BO22" s="416" t="str">
        <f t="shared" ca="1" si="122"/>
        <v>NM</v>
      </c>
      <c r="BP22" s="232" t="str">
        <f t="shared" ca="1" si="122"/>
        <v>NM</v>
      </c>
      <c r="BQ22" s="232" t="str">
        <f t="shared" ca="1" si="122"/>
        <v>NM</v>
      </c>
      <c r="BR22" s="232" t="str">
        <f t="shared" ca="1" si="122"/>
        <v>NM</v>
      </c>
      <c r="BS22" s="232" t="str">
        <f t="shared" ref="BS22:BV22" ca="1" si="123">IFERROR(BS20/BS5,"NM")</f>
        <v>NM</v>
      </c>
      <c r="BT22" s="232" t="str">
        <f t="shared" ca="1" si="123"/>
        <v>NM</v>
      </c>
      <c r="BU22" s="232" t="str">
        <f t="shared" ca="1" si="123"/>
        <v>NM</v>
      </c>
      <c r="BV22" s="416" t="str">
        <f t="shared" ca="1" si="123"/>
        <v>NM</v>
      </c>
    </row>
    <row r="23" spans="1:74" s="21" customFormat="1" x14ac:dyDescent="0.2">
      <c r="A23" s="21" t="s">
        <v>19</v>
      </c>
      <c r="D23" s="395">
        <f ca="1">'P&amp;L'!D51</f>
        <v>0</v>
      </c>
      <c r="E23" s="22">
        <f ca="1">'P&amp;L'!E51</f>
        <v>0</v>
      </c>
      <c r="F23" s="22">
        <f ca="1">'P&amp;L'!F51</f>
        <v>0</v>
      </c>
      <c r="G23" s="22">
        <f ca="1">'P&amp;L'!G51</f>
        <v>0</v>
      </c>
      <c r="H23" s="22">
        <f ca="1">'P&amp;L'!H51</f>
        <v>0</v>
      </c>
      <c r="I23" s="22">
        <f ca="1">'P&amp;L'!J51</f>
        <v>0</v>
      </c>
      <c r="J23" s="22">
        <f ca="1">'P&amp;L'!J51</f>
        <v>0</v>
      </c>
      <c r="K23" s="395">
        <f ca="1">'P&amp;L'!K51</f>
        <v>0</v>
      </c>
      <c r="L23" s="22">
        <f ca="1">'P&amp;L'!L51</f>
        <v>0</v>
      </c>
      <c r="M23" s="22">
        <f ca="1">'P&amp;L'!M51</f>
        <v>0</v>
      </c>
      <c r="N23" s="22">
        <f ca="1">'P&amp;L'!N51</f>
        <v>0</v>
      </c>
      <c r="O23" s="22">
        <f ca="1">'P&amp;L'!O51</f>
        <v>0</v>
      </c>
      <c r="P23" s="22">
        <f ca="1">'P&amp;L'!P51</f>
        <v>0</v>
      </c>
      <c r="Q23" s="22">
        <f ca="1">'P&amp;L'!Q51</f>
        <v>0</v>
      </c>
      <c r="R23" s="395">
        <f ca="1">'P&amp;L'!R51</f>
        <v>0</v>
      </c>
      <c r="S23" s="22">
        <f ca="1">'P&amp;L'!S51</f>
        <v>0</v>
      </c>
      <c r="T23" s="22">
        <f ca="1">'P&amp;L'!T51</f>
        <v>0</v>
      </c>
      <c r="U23" s="22">
        <f ca="1">'P&amp;L'!U51</f>
        <v>0</v>
      </c>
      <c r="V23" s="22">
        <f ca="1">'P&amp;L'!V51</f>
        <v>0</v>
      </c>
      <c r="W23" s="22">
        <f ca="1">'P&amp;L'!W51</f>
        <v>0</v>
      </c>
      <c r="X23" s="22">
        <f ca="1">'P&amp;L'!X51</f>
        <v>0</v>
      </c>
      <c r="Y23" s="395">
        <f ca="1">'P&amp;L'!Y51</f>
        <v>-652</v>
      </c>
      <c r="Z23" s="22">
        <f ca="1">'P&amp;L'!Z51</f>
        <v>0</v>
      </c>
      <c r="AA23" s="22">
        <f ca="1">'P&amp;L'!AA51</f>
        <v>0</v>
      </c>
      <c r="AB23" s="22">
        <f ca="1">'P&amp;L'!AB51</f>
        <v>0</v>
      </c>
      <c r="AC23" s="22">
        <f ca="1">'P&amp;L'!AC51</f>
        <v>0</v>
      </c>
      <c r="AD23" s="22">
        <f ca="1">'P&amp;L'!AD51</f>
        <v>0</v>
      </c>
      <c r="AE23" s="22">
        <f ca="1">'P&amp;L'!AE51</f>
        <v>0</v>
      </c>
      <c r="AF23" s="395">
        <f ca="1">'P&amp;L'!AF51</f>
        <v>-649</v>
      </c>
      <c r="AG23" s="22">
        <f ca="1">'P&amp;L'!AG51</f>
        <v>0</v>
      </c>
      <c r="AH23" s="22">
        <f ca="1">'P&amp;L'!AH51</f>
        <v>0</v>
      </c>
      <c r="AI23" s="22">
        <f ca="1">'P&amp;L'!AI51</f>
        <v>0</v>
      </c>
      <c r="AJ23" s="22">
        <f ca="1">'P&amp;L'!AJ51</f>
        <v>0</v>
      </c>
      <c r="AK23" s="22">
        <f ca="1">'P&amp;L'!AK51</f>
        <v>0</v>
      </c>
      <c r="AL23" s="22">
        <f ca="1">'P&amp;L'!AL51</f>
        <v>0</v>
      </c>
      <c r="AM23" s="395">
        <f ca="1">'P&amp;L'!AM51</f>
        <v>-694</v>
      </c>
      <c r="AN23" s="22">
        <f ca="1">'P&amp;L'!AN51</f>
        <v>0</v>
      </c>
      <c r="AO23" s="22">
        <f ca="1">'P&amp;L'!AO51</f>
        <v>-181</v>
      </c>
      <c r="AP23" s="22">
        <f ca="1">'P&amp;L'!AP51</f>
        <v>0</v>
      </c>
      <c r="AQ23" s="22">
        <f ca="1">'P&amp;L'!AQ51</f>
        <v>-183</v>
      </c>
      <c r="AR23" s="22">
        <f ca="1">'P&amp;L'!AR51</f>
        <v>0</v>
      </c>
      <c r="AS23" s="22">
        <f ca="1">'P&amp;L'!AS51</f>
        <v>-196</v>
      </c>
      <c r="AT23" s="395">
        <f ca="1">'P&amp;L'!AT51</f>
        <v>-737</v>
      </c>
      <c r="AU23" s="22">
        <f ca="1">'P&amp;L'!AU51</f>
        <v>0</v>
      </c>
      <c r="AV23" s="22">
        <f ca="1">'P&amp;L'!AV51</f>
        <v>-193</v>
      </c>
      <c r="AW23" s="22">
        <f ca="1">'P&amp;L'!AW51</f>
        <v>0</v>
      </c>
      <c r="AX23" s="22">
        <f ca="1">'P&amp;L'!AX51</f>
        <v>-189</v>
      </c>
      <c r="AY23" s="22">
        <f ca="1">'P&amp;L'!AY51</f>
        <v>0</v>
      </c>
      <c r="AZ23" s="22">
        <f ca="1">'P&amp;L'!AZ51</f>
        <v>-196</v>
      </c>
      <c r="BA23" s="395">
        <f ca="1">'P&amp;L'!BA51</f>
        <v>-767</v>
      </c>
      <c r="BB23" s="22">
        <f ca="1">'P&amp;L'!BB51</f>
        <v>0</v>
      </c>
      <c r="BC23" s="22">
        <f ca="1">'P&amp;L'!BC51</f>
        <v>-201</v>
      </c>
      <c r="BD23" s="22">
        <f ca="1">'P&amp;L'!BD51</f>
        <v>0</v>
      </c>
      <c r="BE23" s="22">
        <f ca="1">'P&amp;L'!BE51</f>
        <v>-208</v>
      </c>
      <c r="BF23" s="22">
        <f ca="1">'P&amp;L'!BF51</f>
        <v>0</v>
      </c>
      <c r="BG23" s="22">
        <f ca="1">'P&amp;L'!BG51</f>
        <v>0</v>
      </c>
      <c r="BH23" s="395">
        <f ca="1">'P&amp;L'!BH51</f>
        <v>0</v>
      </c>
      <c r="BI23" s="22">
        <f ca="1">'P&amp;L'!BI51</f>
        <v>0</v>
      </c>
      <c r="BJ23" s="22">
        <f ca="1">'P&amp;L'!BQ51</f>
        <v>0</v>
      </c>
      <c r="BK23" s="22">
        <f ca="1">'P&amp;L'!BR51</f>
        <v>0</v>
      </c>
      <c r="BL23" s="22">
        <f ca="1">'P&amp;L'!BS51</f>
        <v>0</v>
      </c>
      <c r="BM23" s="22">
        <f ca="1">'P&amp;L'!BT51</f>
        <v>0</v>
      </c>
      <c r="BN23" s="22">
        <f ca="1">'P&amp;L'!BU51</f>
        <v>0</v>
      </c>
      <c r="BO23" s="395">
        <f ca="1">'P&amp;L'!BV51</f>
        <v>0</v>
      </c>
      <c r="BP23" s="22">
        <f ca="1">'P&amp;L'!BW51</f>
        <v>0</v>
      </c>
      <c r="BQ23" s="22">
        <f ca="1">'P&amp;L'!BX51</f>
        <v>0</v>
      </c>
      <c r="BR23" s="22">
        <f ca="1">'P&amp;L'!BY51</f>
        <v>0</v>
      </c>
      <c r="BS23" s="22">
        <f ca="1">'P&amp;L'!BZ51</f>
        <v>0</v>
      </c>
      <c r="BT23" s="22">
        <f ca="1">'P&amp;L'!CA51</f>
        <v>0</v>
      </c>
      <c r="BU23" s="22">
        <f ca="1">'P&amp;L'!CB51</f>
        <v>0</v>
      </c>
      <c r="BV23" s="395">
        <f ca="1">'P&amp;L'!CC51</f>
        <v>0</v>
      </c>
    </row>
    <row r="24" spans="1:74" s="231" customFormat="1" x14ac:dyDescent="0.2">
      <c r="A24" s="231" t="s">
        <v>20</v>
      </c>
      <c r="D24" s="416" t="str">
        <f ca="1">IFERROR(-D23/D5,"NM")</f>
        <v>NM</v>
      </c>
      <c r="E24" s="232" t="str">
        <f t="shared" ref="E24:BA24" ca="1" si="124">IFERROR(-E23/E5,"NM")</f>
        <v>NM</v>
      </c>
      <c r="F24" s="232" t="str">
        <f t="shared" ca="1" si="124"/>
        <v>NM</v>
      </c>
      <c r="G24" s="232" t="str">
        <f t="shared" ca="1" si="124"/>
        <v>NM</v>
      </c>
      <c r="H24" s="232" t="str">
        <f t="shared" ca="1" si="124"/>
        <v>NM</v>
      </c>
      <c r="I24" s="232" t="str">
        <f t="shared" ref="I24" ca="1" si="125">IFERROR(-I23/I5,"NM")</f>
        <v>NM</v>
      </c>
      <c r="J24" s="232" t="str">
        <f t="shared" ca="1" si="124"/>
        <v>NM</v>
      </c>
      <c r="K24" s="416" t="str">
        <f t="shared" ca="1" si="124"/>
        <v>NM</v>
      </c>
      <c r="L24" s="232" t="str">
        <f t="shared" ca="1" si="124"/>
        <v>NM</v>
      </c>
      <c r="M24" s="232" t="str">
        <f t="shared" ca="1" si="124"/>
        <v>NM</v>
      </c>
      <c r="N24" s="232" t="str">
        <f t="shared" ca="1" si="124"/>
        <v>NM</v>
      </c>
      <c r="O24" s="232" t="str">
        <f t="shared" ca="1" si="124"/>
        <v>NM</v>
      </c>
      <c r="P24" s="232" t="str">
        <f t="shared" ref="P24" ca="1" si="126">IFERROR(-P23/P5,"NM")</f>
        <v>NM</v>
      </c>
      <c r="Q24" s="232" t="str">
        <f t="shared" ca="1" si="124"/>
        <v>NM</v>
      </c>
      <c r="R24" s="416" t="str">
        <f t="shared" ca="1" si="124"/>
        <v>NM</v>
      </c>
      <c r="S24" s="232" t="str">
        <f t="shared" ca="1" si="124"/>
        <v>NM</v>
      </c>
      <c r="T24" s="232" t="str">
        <f t="shared" ca="1" si="124"/>
        <v>NM</v>
      </c>
      <c r="U24" s="232" t="str">
        <f t="shared" ca="1" si="124"/>
        <v>NM</v>
      </c>
      <c r="V24" s="232" t="str">
        <f t="shared" ca="1" si="124"/>
        <v>NM</v>
      </c>
      <c r="W24" s="232" t="str">
        <f t="shared" ref="W24" ca="1" si="127">IFERROR(-W23/W5,"NM")</f>
        <v>NM</v>
      </c>
      <c r="X24" s="232" t="str">
        <f t="shared" ca="1" si="124"/>
        <v>NM</v>
      </c>
      <c r="Y24" s="416" t="str">
        <f t="shared" ca="1" si="124"/>
        <v>NM</v>
      </c>
      <c r="Z24" s="232" t="str">
        <f t="shared" ca="1" si="124"/>
        <v>NM</v>
      </c>
      <c r="AA24" s="232" t="str">
        <f t="shared" ca="1" si="124"/>
        <v>NM</v>
      </c>
      <c r="AB24" s="232" t="str">
        <f t="shared" ca="1" si="124"/>
        <v>NM</v>
      </c>
      <c r="AC24" s="232" t="str">
        <f t="shared" ca="1" si="124"/>
        <v>NM</v>
      </c>
      <c r="AD24" s="232" t="str">
        <f t="shared" ref="AD24" ca="1" si="128">IFERROR(-AD23/AD5,"NM")</f>
        <v>NM</v>
      </c>
      <c r="AE24" s="232" t="str">
        <f t="shared" ca="1" si="124"/>
        <v>NM</v>
      </c>
      <c r="AF24" s="416" t="str">
        <f t="shared" ca="1" si="124"/>
        <v>NM</v>
      </c>
      <c r="AG24" s="232" t="str">
        <f t="shared" ca="1" si="124"/>
        <v>NM</v>
      </c>
      <c r="AH24" s="232" t="str">
        <f t="shared" ca="1" si="124"/>
        <v>NM</v>
      </c>
      <c r="AI24" s="232" t="str">
        <f t="shared" ca="1" si="124"/>
        <v>NM</v>
      </c>
      <c r="AJ24" s="232" t="str">
        <f t="shared" ca="1" si="124"/>
        <v>NM</v>
      </c>
      <c r="AK24" s="232" t="str">
        <f t="shared" ref="AK24" ca="1" si="129">IFERROR(-AK23/AK5,"NM")</f>
        <v>NM</v>
      </c>
      <c r="AL24" s="232" t="str">
        <f t="shared" ca="1" si="124"/>
        <v>NM</v>
      </c>
      <c r="AM24" s="416" t="str">
        <f t="shared" ca="1" si="124"/>
        <v>NM</v>
      </c>
      <c r="AN24" s="232" t="str">
        <f t="shared" ca="1" si="124"/>
        <v>NM</v>
      </c>
      <c r="AO24" s="232" t="str">
        <f t="shared" ca="1" si="124"/>
        <v>NM</v>
      </c>
      <c r="AP24" s="232" t="str">
        <f t="shared" ca="1" si="124"/>
        <v>NM</v>
      </c>
      <c r="AQ24" s="232" t="str">
        <f t="shared" ca="1" si="124"/>
        <v>NM</v>
      </c>
      <c r="AR24" s="232" t="str">
        <f t="shared" ref="AR24" ca="1" si="130">IFERROR(-AR23/AR5,"NM")</f>
        <v>NM</v>
      </c>
      <c r="AS24" s="232" t="str">
        <f t="shared" ca="1" si="124"/>
        <v>NM</v>
      </c>
      <c r="AT24" s="416" t="str">
        <f t="shared" ca="1" si="124"/>
        <v>NM</v>
      </c>
      <c r="AU24" s="232" t="str">
        <f t="shared" ca="1" si="124"/>
        <v>NM</v>
      </c>
      <c r="AV24" s="232" t="str">
        <f t="shared" ca="1" si="124"/>
        <v>NM</v>
      </c>
      <c r="AW24" s="232" t="str">
        <f t="shared" ca="1" si="124"/>
        <v>NM</v>
      </c>
      <c r="AX24" s="232" t="str">
        <f t="shared" ca="1" si="124"/>
        <v>NM</v>
      </c>
      <c r="AY24" s="232" t="str">
        <f t="shared" ref="AY24" ca="1" si="131">IFERROR(-AY23/AY5,"NM")</f>
        <v>NM</v>
      </c>
      <c r="AZ24" s="232" t="str">
        <f t="shared" ca="1" si="124"/>
        <v>NM</v>
      </c>
      <c r="BA24" s="416" t="str">
        <f t="shared" ca="1" si="124"/>
        <v>NM</v>
      </c>
      <c r="BB24" s="232" t="str">
        <f t="shared" ref="BB24" ca="1" si="132">IFERROR(-BB23/BB5,"NM")</f>
        <v>NM</v>
      </c>
      <c r="BC24" s="232" t="str">
        <f t="shared" ref="BC24:BD24" ca="1" si="133">IFERROR(-BC23/BC5,"NM")</f>
        <v>NM</v>
      </c>
      <c r="BD24" s="232" t="str">
        <f t="shared" ca="1" si="133"/>
        <v>NM</v>
      </c>
      <c r="BE24" s="232" t="str">
        <f t="shared" ref="BE24:BK24" ca="1" si="134">IFERROR(-BE23/BE5,"NM")</f>
        <v>NM</v>
      </c>
      <c r="BF24" s="232" t="str">
        <f t="shared" ca="1" si="134"/>
        <v>NM</v>
      </c>
      <c r="BG24" s="232" t="str">
        <f t="shared" ca="1" si="134"/>
        <v>NM</v>
      </c>
      <c r="BH24" s="416" t="str">
        <f t="shared" ca="1" si="134"/>
        <v>NM</v>
      </c>
      <c r="BI24" s="232" t="str">
        <f t="shared" ca="1" si="134"/>
        <v>NM</v>
      </c>
      <c r="BJ24" s="232" t="str">
        <f t="shared" ca="1" si="134"/>
        <v>NM</v>
      </c>
      <c r="BK24" s="232" t="str">
        <f t="shared" ca="1" si="134"/>
        <v>NM</v>
      </c>
      <c r="BL24" s="232" t="str">
        <f t="shared" ref="BL24:BR24" ca="1" si="135">IFERROR(-BL23/BL5,"NM")</f>
        <v>NM</v>
      </c>
      <c r="BM24" s="232" t="str">
        <f t="shared" ca="1" si="135"/>
        <v>NM</v>
      </c>
      <c r="BN24" s="232" t="str">
        <f t="shared" ca="1" si="135"/>
        <v>NM</v>
      </c>
      <c r="BO24" s="416" t="str">
        <f t="shared" ca="1" si="135"/>
        <v>NM</v>
      </c>
      <c r="BP24" s="232" t="str">
        <f t="shared" ca="1" si="135"/>
        <v>NM</v>
      </c>
      <c r="BQ24" s="232" t="str">
        <f t="shared" ca="1" si="135"/>
        <v>NM</v>
      </c>
      <c r="BR24" s="232" t="str">
        <f t="shared" ca="1" si="135"/>
        <v>NM</v>
      </c>
      <c r="BS24" s="232" t="str">
        <f t="shared" ref="BS24:BV24" ca="1" si="136">IFERROR(-BS23/BS5,"NM")</f>
        <v>NM</v>
      </c>
      <c r="BT24" s="232" t="str">
        <f t="shared" ca="1" si="136"/>
        <v>NM</v>
      </c>
      <c r="BU24" s="232" t="str">
        <f t="shared" ca="1" si="136"/>
        <v>NM</v>
      </c>
      <c r="BV24" s="416" t="str">
        <f t="shared" ca="1" si="136"/>
        <v>NM</v>
      </c>
    </row>
    <row r="25" spans="1:74" s="20" customFormat="1" x14ac:dyDescent="0.2">
      <c r="A25" s="17" t="s">
        <v>241</v>
      </c>
      <c r="B25" s="17"/>
      <c r="C25" s="17"/>
      <c r="D25" s="393">
        <f ca="1">D20+D23</f>
        <v>0</v>
      </c>
      <c r="E25" s="18">
        <f t="shared" ref="E25:K25" ca="1" si="137">E20+E23</f>
        <v>0</v>
      </c>
      <c r="F25" s="18">
        <f t="shared" ca="1" si="137"/>
        <v>0</v>
      </c>
      <c r="G25" s="18">
        <f t="shared" ca="1" si="137"/>
        <v>0</v>
      </c>
      <c r="H25" s="18">
        <f t="shared" ca="1" si="137"/>
        <v>0</v>
      </c>
      <c r="I25" s="18">
        <f t="shared" ref="I25" ca="1" si="138">I20+I23</f>
        <v>0</v>
      </c>
      <c r="J25" s="18">
        <f t="shared" ca="1" si="137"/>
        <v>0</v>
      </c>
      <c r="K25" s="393">
        <f t="shared" ca="1" si="137"/>
        <v>0</v>
      </c>
      <c r="L25" s="18">
        <f t="shared" ref="L25:BA25" ca="1" si="139">L20+L23</f>
        <v>0</v>
      </c>
      <c r="M25" s="18">
        <f t="shared" ca="1" si="139"/>
        <v>0</v>
      </c>
      <c r="N25" s="18">
        <f t="shared" ca="1" si="139"/>
        <v>0</v>
      </c>
      <c r="O25" s="18">
        <f t="shared" ca="1" si="139"/>
        <v>0</v>
      </c>
      <c r="P25" s="18">
        <f t="shared" ref="P25" ca="1" si="140">P20+P23</f>
        <v>0</v>
      </c>
      <c r="Q25" s="18">
        <f t="shared" ca="1" si="139"/>
        <v>0</v>
      </c>
      <c r="R25" s="393">
        <f t="shared" ca="1" si="139"/>
        <v>0</v>
      </c>
      <c r="S25" s="18">
        <f t="shared" ca="1" si="139"/>
        <v>0</v>
      </c>
      <c r="T25" s="18">
        <f t="shared" ca="1" si="139"/>
        <v>0</v>
      </c>
      <c r="U25" s="18">
        <f t="shared" ca="1" si="139"/>
        <v>0</v>
      </c>
      <c r="V25" s="18">
        <f t="shared" ca="1" si="139"/>
        <v>0</v>
      </c>
      <c r="W25" s="18">
        <f t="shared" ref="W25" ca="1" si="141">W20+W23</f>
        <v>0</v>
      </c>
      <c r="X25" s="18">
        <f t="shared" ca="1" si="139"/>
        <v>0</v>
      </c>
      <c r="Y25" s="393">
        <f t="shared" ca="1" si="139"/>
        <v>-652</v>
      </c>
      <c r="Z25" s="18">
        <f t="shared" ca="1" si="139"/>
        <v>0</v>
      </c>
      <c r="AA25" s="18">
        <f t="shared" ca="1" si="139"/>
        <v>0</v>
      </c>
      <c r="AB25" s="18">
        <f t="shared" ca="1" si="139"/>
        <v>0</v>
      </c>
      <c r="AC25" s="18">
        <f t="shared" ca="1" si="139"/>
        <v>0</v>
      </c>
      <c r="AD25" s="18">
        <f t="shared" ref="AD25" ca="1" si="142">AD20+AD23</f>
        <v>0</v>
      </c>
      <c r="AE25" s="18">
        <f t="shared" ca="1" si="139"/>
        <v>0</v>
      </c>
      <c r="AF25" s="393">
        <f t="shared" ca="1" si="139"/>
        <v>-649</v>
      </c>
      <c r="AG25" s="18">
        <f t="shared" ca="1" si="139"/>
        <v>0</v>
      </c>
      <c r="AH25" s="18">
        <f t="shared" ca="1" si="139"/>
        <v>0</v>
      </c>
      <c r="AI25" s="18">
        <f t="shared" ca="1" si="139"/>
        <v>0</v>
      </c>
      <c r="AJ25" s="18">
        <f t="shared" ca="1" si="139"/>
        <v>0</v>
      </c>
      <c r="AK25" s="18">
        <f t="shared" ref="AK25" ca="1" si="143">AK20+AK23</f>
        <v>0</v>
      </c>
      <c r="AL25" s="18">
        <f t="shared" ca="1" si="139"/>
        <v>0</v>
      </c>
      <c r="AM25" s="393">
        <f t="shared" ca="1" si="139"/>
        <v>-694</v>
      </c>
      <c r="AN25" s="18">
        <f t="shared" ca="1" si="139"/>
        <v>0</v>
      </c>
      <c r="AO25" s="18">
        <f t="shared" ca="1" si="139"/>
        <v>-181</v>
      </c>
      <c r="AP25" s="18">
        <f t="shared" ca="1" si="139"/>
        <v>0</v>
      </c>
      <c r="AQ25" s="18">
        <f t="shared" ca="1" si="139"/>
        <v>-183</v>
      </c>
      <c r="AR25" s="18">
        <f t="shared" ref="AR25" ca="1" si="144">AR20+AR23</f>
        <v>0</v>
      </c>
      <c r="AS25" s="18">
        <f t="shared" ca="1" si="139"/>
        <v>-196</v>
      </c>
      <c r="AT25" s="393">
        <f t="shared" ca="1" si="139"/>
        <v>-737</v>
      </c>
      <c r="AU25" s="18">
        <f t="shared" ca="1" si="139"/>
        <v>0</v>
      </c>
      <c r="AV25" s="18">
        <f t="shared" ca="1" si="139"/>
        <v>-193</v>
      </c>
      <c r="AW25" s="18">
        <f t="shared" ca="1" si="139"/>
        <v>0</v>
      </c>
      <c r="AX25" s="18">
        <f t="shared" ca="1" si="139"/>
        <v>-189</v>
      </c>
      <c r="AY25" s="18">
        <f t="shared" ref="AY25" ca="1" si="145">AY20+AY23</f>
        <v>0</v>
      </c>
      <c r="AZ25" s="18">
        <f t="shared" ca="1" si="139"/>
        <v>-196</v>
      </c>
      <c r="BA25" s="393">
        <f t="shared" ca="1" si="139"/>
        <v>-767</v>
      </c>
      <c r="BB25" s="18">
        <f t="shared" ref="BB25" ca="1" si="146">BB20+BB23</f>
        <v>0</v>
      </c>
      <c r="BC25" s="18">
        <f t="shared" ref="BC25:BD25" ca="1" si="147">BC20+BC23</f>
        <v>-201</v>
      </c>
      <c r="BD25" s="18">
        <f t="shared" ca="1" si="147"/>
        <v>0</v>
      </c>
      <c r="BE25" s="18">
        <f t="shared" ref="BE25:BK25" ca="1" si="148">BE20+BE23</f>
        <v>-208</v>
      </c>
      <c r="BF25" s="18">
        <f t="shared" ca="1" si="148"/>
        <v>0</v>
      </c>
      <c r="BG25" s="18">
        <f t="shared" ca="1" si="148"/>
        <v>0</v>
      </c>
      <c r="BH25" s="393">
        <f t="shared" ca="1" si="148"/>
        <v>0</v>
      </c>
      <c r="BI25" s="18">
        <f t="shared" ca="1" si="148"/>
        <v>0</v>
      </c>
      <c r="BJ25" s="18">
        <f t="shared" ca="1" si="148"/>
        <v>0</v>
      </c>
      <c r="BK25" s="18">
        <f t="shared" ca="1" si="148"/>
        <v>0</v>
      </c>
      <c r="BL25" s="18">
        <f t="shared" ref="BL25:BR25" ca="1" si="149">BL20+BL23</f>
        <v>0</v>
      </c>
      <c r="BM25" s="18">
        <f t="shared" ca="1" si="149"/>
        <v>0</v>
      </c>
      <c r="BN25" s="18">
        <f t="shared" ca="1" si="149"/>
        <v>0</v>
      </c>
      <c r="BO25" s="393">
        <f t="shared" ca="1" si="149"/>
        <v>0</v>
      </c>
      <c r="BP25" s="18">
        <f t="shared" ca="1" si="149"/>
        <v>0</v>
      </c>
      <c r="BQ25" s="18">
        <f t="shared" ca="1" si="149"/>
        <v>0</v>
      </c>
      <c r="BR25" s="18">
        <f t="shared" ca="1" si="149"/>
        <v>0</v>
      </c>
      <c r="BS25" s="18">
        <f t="shared" ref="BS25:BV25" ca="1" si="150">BS20+BS23</f>
        <v>0</v>
      </c>
      <c r="BT25" s="18">
        <f t="shared" ca="1" si="150"/>
        <v>0</v>
      </c>
      <c r="BU25" s="18">
        <f t="shared" ca="1" si="150"/>
        <v>0</v>
      </c>
      <c r="BV25" s="393">
        <f t="shared" ca="1" si="150"/>
        <v>0</v>
      </c>
    </row>
    <row r="26" spans="1:74" s="228" customFormat="1" x14ac:dyDescent="0.2">
      <c r="A26" s="228" t="s">
        <v>21</v>
      </c>
      <c r="D26" s="415"/>
      <c r="E26" s="229"/>
      <c r="F26" s="229"/>
      <c r="G26" s="229"/>
      <c r="H26" s="229"/>
      <c r="I26" s="229"/>
      <c r="J26" s="229"/>
      <c r="K26" s="415" t="str">
        <f ca="1">IFERROR(K25/D25-1,"NM")</f>
        <v>NM</v>
      </c>
      <c r="L26" s="229" t="str">
        <f ca="1">IFERROR(L25/E25-1,"NM")</f>
        <v>NM</v>
      </c>
      <c r="M26" s="229" t="str">
        <f ca="1">IFERROR(M25/F25-1,"NM")</f>
        <v>NM</v>
      </c>
      <c r="N26" s="229" t="str">
        <f ca="1">IFERROR(N25/G25-1,"NM")</f>
        <v>NM</v>
      </c>
      <c r="O26" s="229" t="str">
        <f ca="1">IFERROR(O25/H25-1,"NM")</f>
        <v>NM</v>
      </c>
      <c r="P26" s="229" t="str">
        <f t="shared" ref="P26" ca="1" si="151">IFERROR(P25/J25-1,"NM")</f>
        <v>NM</v>
      </c>
      <c r="Q26" s="229" t="str">
        <f t="shared" ref="Q26:BA26" ca="1" si="152">IFERROR(Q25/J25-1,"NM")</f>
        <v>NM</v>
      </c>
      <c r="R26" s="415" t="str">
        <f t="shared" ca="1" si="152"/>
        <v>NM</v>
      </c>
      <c r="S26" s="229" t="str">
        <f t="shared" ca="1" si="152"/>
        <v>NM</v>
      </c>
      <c r="T26" s="229" t="str">
        <f t="shared" ca="1" si="152"/>
        <v>NM</v>
      </c>
      <c r="U26" s="229" t="str">
        <f t="shared" ca="1" si="152"/>
        <v>NM</v>
      </c>
      <c r="V26" s="229" t="str">
        <f t="shared" ca="1" si="152"/>
        <v>NM</v>
      </c>
      <c r="W26" s="229" t="str">
        <f t="shared" ca="1" si="152"/>
        <v>NM</v>
      </c>
      <c r="X26" s="229" t="str">
        <f t="shared" ca="1" si="152"/>
        <v>NM</v>
      </c>
      <c r="Y26" s="415" t="str">
        <f t="shared" ca="1" si="152"/>
        <v>NM</v>
      </c>
      <c r="Z26" s="229" t="str">
        <f t="shared" ca="1" si="152"/>
        <v>NM</v>
      </c>
      <c r="AA26" s="229" t="str">
        <f t="shared" ca="1" si="152"/>
        <v>NM</v>
      </c>
      <c r="AB26" s="229" t="str">
        <f t="shared" ca="1" si="152"/>
        <v>NM</v>
      </c>
      <c r="AC26" s="229" t="str">
        <f t="shared" ca="1" si="152"/>
        <v>NM</v>
      </c>
      <c r="AD26" s="229" t="str">
        <f t="shared" ca="1" si="152"/>
        <v>NM</v>
      </c>
      <c r="AE26" s="229" t="str">
        <f t="shared" ca="1" si="152"/>
        <v>NM</v>
      </c>
      <c r="AF26" s="415">
        <f t="shared" ca="1" si="152"/>
        <v>-4.6012269938650041E-3</v>
      </c>
      <c r="AG26" s="229" t="str">
        <f t="shared" ca="1" si="152"/>
        <v>NM</v>
      </c>
      <c r="AH26" s="229" t="str">
        <f t="shared" ca="1" si="152"/>
        <v>NM</v>
      </c>
      <c r="AI26" s="229" t="str">
        <f t="shared" ca="1" si="152"/>
        <v>NM</v>
      </c>
      <c r="AJ26" s="229" t="str">
        <f t="shared" ca="1" si="152"/>
        <v>NM</v>
      </c>
      <c r="AK26" s="229" t="str">
        <f t="shared" ca="1" si="152"/>
        <v>NM</v>
      </c>
      <c r="AL26" s="229" t="str">
        <f t="shared" ca="1" si="152"/>
        <v>NM</v>
      </c>
      <c r="AM26" s="415">
        <f t="shared" ca="1" si="152"/>
        <v>6.9337442218798229E-2</v>
      </c>
      <c r="AN26" s="229" t="str">
        <f t="shared" ca="1" si="152"/>
        <v>NM</v>
      </c>
      <c r="AO26" s="229" t="str">
        <f t="shared" ca="1" si="152"/>
        <v>NM</v>
      </c>
      <c r="AP26" s="229" t="str">
        <f t="shared" ca="1" si="152"/>
        <v>NM</v>
      </c>
      <c r="AQ26" s="229" t="str">
        <f t="shared" ca="1" si="152"/>
        <v>NM</v>
      </c>
      <c r="AR26" s="229" t="str">
        <f t="shared" ca="1" si="152"/>
        <v>NM</v>
      </c>
      <c r="AS26" s="229" t="str">
        <f t="shared" ca="1" si="152"/>
        <v>NM</v>
      </c>
      <c r="AT26" s="415">
        <f t="shared" ca="1" si="152"/>
        <v>6.1959654178674439E-2</v>
      </c>
      <c r="AU26" s="229" t="str">
        <f t="shared" ca="1" si="152"/>
        <v>NM</v>
      </c>
      <c r="AV26" s="229">
        <f t="shared" ca="1" si="152"/>
        <v>6.6298342541436517E-2</v>
      </c>
      <c r="AW26" s="229" t="str">
        <f t="shared" ca="1" si="152"/>
        <v>NM</v>
      </c>
      <c r="AX26" s="229">
        <f t="shared" ca="1" si="152"/>
        <v>3.2786885245901676E-2</v>
      </c>
      <c r="AY26" s="229" t="str">
        <f t="shared" ca="1" si="152"/>
        <v>NM</v>
      </c>
      <c r="AZ26" s="229">
        <f t="shared" ca="1" si="152"/>
        <v>0</v>
      </c>
      <c r="BA26" s="415">
        <f t="shared" ca="1" si="152"/>
        <v>4.0705563093622832E-2</v>
      </c>
      <c r="BB26" s="229" t="str">
        <f t="shared" ref="BB26:BD26" ca="1" si="153">IFERROR(BB25/AU25-1,"NM")</f>
        <v>NM</v>
      </c>
      <c r="BC26" s="229">
        <f t="shared" ca="1" si="153"/>
        <v>4.1450777202072464E-2</v>
      </c>
      <c r="BD26" s="229" t="str">
        <f t="shared" ca="1" si="153"/>
        <v>NM</v>
      </c>
      <c r="BE26" s="229">
        <f t="shared" ref="BE26" ca="1" si="154">IFERROR(BE25/AX25-1,"NM")</f>
        <v>0.10052910052910047</v>
      </c>
      <c r="BF26" s="229" t="str">
        <f t="shared" ref="BF26" ca="1" si="155">IFERROR(BF25/AY25-1,"NM")</f>
        <v>NM</v>
      </c>
      <c r="BG26" s="229">
        <f t="shared" ref="BG26" ca="1" si="156">IFERROR(BG25/AZ25-1,"NM")</f>
        <v>-1</v>
      </c>
      <c r="BH26" s="415">
        <f t="shared" ref="BH26" ca="1" si="157">IFERROR(BH25/BA25-1,"NM")</f>
        <v>-1</v>
      </c>
      <c r="BI26" s="229" t="str">
        <f t="shared" ref="BI26" ca="1" si="158">IFERROR(BI25/BB25-1,"NM")</f>
        <v>NM</v>
      </c>
      <c r="BJ26" s="229">
        <f t="shared" ref="BJ26" ca="1" si="159">IFERROR(BJ25/BC25-1,"NM")</f>
        <v>-1</v>
      </c>
      <c r="BK26" s="229" t="str">
        <f t="shared" ref="BK26" ca="1" si="160">IFERROR(BK25/BD25-1,"NM")</f>
        <v>NM</v>
      </c>
      <c r="BL26" s="229">
        <f t="shared" ref="BL26" ca="1" si="161">IFERROR(BL25/BE25-1,"NM")</f>
        <v>-1</v>
      </c>
      <c r="BM26" s="229" t="str">
        <f t="shared" ref="BM26" ca="1" si="162">IFERROR(BM25/BF25-1,"NM")</f>
        <v>NM</v>
      </c>
      <c r="BN26" s="229" t="str">
        <f t="shared" ref="BN26:BO26" ca="1" si="163">IFERROR(BN25/BG25-1,"NM")</f>
        <v>NM</v>
      </c>
      <c r="BO26" s="415" t="str">
        <f t="shared" ca="1" si="163"/>
        <v>NM</v>
      </c>
      <c r="BP26" s="229" t="str">
        <f t="shared" ref="BP26" ca="1" si="164">IFERROR(BP25/BI25-1,"NM")</f>
        <v>NM</v>
      </c>
      <c r="BQ26" s="229" t="str">
        <f t="shared" ref="BQ26" ca="1" si="165">IFERROR(BQ25/BJ25-1,"NM")</f>
        <v>NM</v>
      </c>
      <c r="BR26" s="229" t="str">
        <f t="shared" ref="BR26" ca="1" si="166">IFERROR(BR25/BK25-1,"NM")</f>
        <v>NM</v>
      </c>
      <c r="BS26" s="229" t="str">
        <f t="shared" ref="BS26" ca="1" si="167">IFERROR(BS25/BL25-1,"NM")</f>
        <v>NM</v>
      </c>
      <c r="BT26" s="229" t="str">
        <f t="shared" ref="BT26" ca="1" si="168">IFERROR(BT25/BM25-1,"NM")</f>
        <v>NM</v>
      </c>
      <c r="BU26" s="229" t="str">
        <f t="shared" ref="BU26" ca="1" si="169">IFERROR(BU25/BN25-1,"NM")</f>
        <v>NM</v>
      </c>
      <c r="BV26" s="415" t="str">
        <f t="shared" ref="BV26" ca="1" si="170">IFERROR(BV25/BO25-1,"NM")</f>
        <v>NM</v>
      </c>
    </row>
    <row r="27" spans="1:74" s="231" customFormat="1" x14ac:dyDescent="0.2">
      <c r="A27" s="231" t="s">
        <v>22</v>
      </c>
      <c r="D27" s="416" t="str">
        <f ca="1">IFERROR(D25/D5,"NM")</f>
        <v>NM</v>
      </c>
      <c r="E27" s="232" t="str">
        <f t="shared" ref="E27:BA27" ca="1" si="171">IFERROR(E25/E5,"NM")</f>
        <v>NM</v>
      </c>
      <c r="F27" s="232" t="str">
        <f t="shared" ca="1" si="171"/>
        <v>NM</v>
      </c>
      <c r="G27" s="232" t="str">
        <f t="shared" ca="1" si="171"/>
        <v>NM</v>
      </c>
      <c r="H27" s="232" t="str">
        <f t="shared" ca="1" si="171"/>
        <v>NM</v>
      </c>
      <c r="I27" s="232" t="str">
        <f t="shared" ref="I27" ca="1" si="172">IFERROR(I25/I5,"NM")</f>
        <v>NM</v>
      </c>
      <c r="J27" s="232" t="str">
        <f t="shared" ca="1" si="171"/>
        <v>NM</v>
      </c>
      <c r="K27" s="416" t="str">
        <f t="shared" ca="1" si="171"/>
        <v>NM</v>
      </c>
      <c r="L27" s="232" t="str">
        <f t="shared" ca="1" si="171"/>
        <v>NM</v>
      </c>
      <c r="M27" s="232" t="str">
        <f t="shared" ca="1" si="171"/>
        <v>NM</v>
      </c>
      <c r="N27" s="232" t="str">
        <f t="shared" ca="1" si="171"/>
        <v>NM</v>
      </c>
      <c r="O27" s="232" t="str">
        <f t="shared" ca="1" si="171"/>
        <v>NM</v>
      </c>
      <c r="P27" s="232" t="str">
        <f t="shared" ref="P27" ca="1" si="173">IFERROR(P25/P5,"NM")</f>
        <v>NM</v>
      </c>
      <c r="Q27" s="232" t="str">
        <f t="shared" ca="1" si="171"/>
        <v>NM</v>
      </c>
      <c r="R27" s="416" t="str">
        <f t="shared" ca="1" si="171"/>
        <v>NM</v>
      </c>
      <c r="S27" s="232" t="str">
        <f t="shared" ca="1" si="171"/>
        <v>NM</v>
      </c>
      <c r="T27" s="232" t="str">
        <f t="shared" ca="1" si="171"/>
        <v>NM</v>
      </c>
      <c r="U27" s="232" t="str">
        <f t="shared" ca="1" si="171"/>
        <v>NM</v>
      </c>
      <c r="V27" s="232" t="str">
        <f t="shared" ca="1" si="171"/>
        <v>NM</v>
      </c>
      <c r="W27" s="232" t="str">
        <f t="shared" ref="W27" ca="1" si="174">IFERROR(W25/W5,"NM")</f>
        <v>NM</v>
      </c>
      <c r="X27" s="232" t="str">
        <f t="shared" ca="1" si="171"/>
        <v>NM</v>
      </c>
      <c r="Y27" s="416" t="str">
        <f t="shared" ca="1" si="171"/>
        <v>NM</v>
      </c>
      <c r="Z27" s="232" t="str">
        <f t="shared" ca="1" si="171"/>
        <v>NM</v>
      </c>
      <c r="AA27" s="232" t="str">
        <f t="shared" ca="1" si="171"/>
        <v>NM</v>
      </c>
      <c r="AB27" s="232" t="str">
        <f t="shared" ca="1" si="171"/>
        <v>NM</v>
      </c>
      <c r="AC27" s="232" t="str">
        <f t="shared" ca="1" si="171"/>
        <v>NM</v>
      </c>
      <c r="AD27" s="232" t="str">
        <f t="shared" ref="AD27" ca="1" si="175">IFERROR(AD25/AD5,"NM")</f>
        <v>NM</v>
      </c>
      <c r="AE27" s="232" t="str">
        <f t="shared" ca="1" si="171"/>
        <v>NM</v>
      </c>
      <c r="AF27" s="416" t="str">
        <f t="shared" ca="1" si="171"/>
        <v>NM</v>
      </c>
      <c r="AG27" s="232" t="str">
        <f t="shared" ca="1" si="171"/>
        <v>NM</v>
      </c>
      <c r="AH27" s="232" t="str">
        <f t="shared" ca="1" si="171"/>
        <v>NM</v>
      </c>
      <c r="AI27" s="232" t="str">
        <f t="shared" ca="1" si="171"/>
        <v>NM</v>
      </c>
      <c r="AJ27" s="232" t="str">
        <f t="shared" ca="1" si="171"/>
        <v>NM</v>
      </c>
      <c r="AK27" s="232" t="str">
        <f t="shared" ref="AK27" ca="1" si="176">IFERROR(AK25/AK5,"NM")</f>
        <v>NM</v>
      </c>
      <c r="AL27" s="232" t="str">
        <f t="shared" ca="1" si="171"/>
        <v>NM</v>
      </c>
      <c r="AM27" s="416" t="str">
        <f t="shared" ca="1" si="171"/>
        <v>NM</v>
      </c>
      <c r="AN27" s="232" t="str">
        <f t="shared" ca="1" si="171"/>
        <v>NM</v>
      </c>
      <c r="AO27" s="232" t="str">
        <f t="shared" ca="1" si="171"/>
        <v>NM</v>
      </c>
      <c r="AP27" s="232" t="str">
        <f t="shared" ca="1" si="171"/>
        <v>NM</v>
      </c>
      <c r="AQ27" s="232" t="str">
        <f t="shared" ca="1" si="171"/>
        <v>NM</v>
      </c>
      <c r="AR27" s="232" t="str">
        <f t="shared" ref="AR27" ca="1" si="177">IFERROR(AR25/AR5,"NM")</f>
        <v>NM</v>
      </c>
      <c r="AS27" s="232" t="str">
        <f t="shared" ca="1" si="171"/>
        <v>NM</v>
      </c>
      <c r="AT27" s="416" t="str">
        <f t="shared" ca="1" si="171"/>
        <v>NM</v>
      </c>
      <c r="AU27" s="232" t="str">
        <f t="shared" ca="1" si="171"/>
        <v>NM</v>
      </c>
      <c r="AV27" s="232" t="str">
        <f t="shared" ca="1" si="171"/>
        <v>NM</v>
      </c>
      <c r="AW27" s="232" t="str">
        <f t="shared" ca="1" si="171"/>
        <v>NM</v>
      </c>
      <c r="AX27" s="232" t="str">
        <f t="shared" ca="1" si="171"/>
        <v>NM</v>
      </c>
      <c r="AY27" s="232" t="str">
        <f t="shared" ref="AY27" ca="1" si="178">IFERROR(AY25/AY5,"NM")</f>
        <v>NM</v>
      </c>
      <c r="AZ27" s="232" t="str">
        <f t="shared" ca="1" si="171"/>
        <v>NM</v>
      </c>
      <c r="BA27" s="416" t="str">
        <f t="shared" ca="1" si="171"/>
        <v>NM</v>
      </c>
      <c r="BB27" s="232" t="str">
        <f t="shared" ref="BB27" ca="1" si="179">IFERROR(BB25/BB5,"NM")</f>
        <v>NM</v>
      </c>
      <c r="BC27" s="232" t="str">
        <f t="shared" ref="BC27:BD27" ca="1" si="180">IFERROR(BC25/BC5,"NM")</f>
        <v>NM</v>
      </c>
      <c r="BD27" s="232" t="str">
        <f t="shared" ca="1" si="180"/>
        <v>NM</v>
      </c>
      <c r="BE27" s="232" t="str">
        <f t="shared" ref="BE27:BK27" ca="1" si="181">IFERROR(BE25/BE5,"NM")</f>
        <v>NM</v>
      </c>
      <c r="BF27" s="232" t="str">
        <f t="shared" ca="1" si="181"/>
        <v>NM</v>
      </c>
      <c r="BG27" s="232" t="str">
        <f t="shared" ca="1" si="181"/>
        <v>NM</v>
      </c>
      <c r="BH27" s="416" t="str">
        <f t="shared" ca="1" si="181"/>
        <v>NM</v>
      </c>
      <c r="BI27" s="232" t="str">
        <f t="shared" ca="1" si="181"/>
        <v>NM</v>
      </c>
      <c r="BJ27" s="232" t="str">
        <f t="shared" ca="1" si="181"/>
        <v>NM</v>
      </c>
      <c r="BK27" s="232" t="str">
        <f t="shared" ca="1" si="181"/>
        <v>NM</v>
      </c>
      <c r="BL27" s="232" t="str">
        <f t="shared" ref="BL27:BR27" ca="1" si="182">IFERROR(BL25/BL5,"NM")</f>
        <v>NM</v>
      </c>
      <c r="BM27" s="232" t="str">
        <f t="shared" ca="1" si="182"/>
        <v>NM</v>
      </c>
      <c r="BN27" s="232" t="str">
        <f t="shared" ca="1" si="182"/>
        <v>NM</v>
      </c>
      <c r="BO27" s="416" t="str">
        <f t="shared" ca="1" si="182"/>
        <v>NM</v>
      </c>
      <c r="BP27" s="232" t="str">
        <f t="shared" ca="1" si="182"/>
        <v>NM</v>
      </c>
      <c r="BQ27" s="232" t="str">
        <f t="shared" ca="1" si="182"/>
        <v>NM</v>
      </c>
      <c r="BR27" s="232" t="str">
        <f t="shared" ca="1" si="182"/>
        <v>NM</v>
      </c>
      <c r="BS27" s="232" t="str">
        <f t="shared" ref="BS27:BV27" ca="1" si="183">IFERROR(BS25/BS5,"NM")</f>
        <v>NM</v>
      </c>
      <c r="BT27" s="232" t="str">
        <f t="shared" ca="1" si="183"/>
        <v>NM</v>
      </c>
      <c r="BU27" s="232" t="str">
        <f t="shared" ca="1" si="183"/>
        <v>NM</v>
      </c>
      <c r="BV27" s="416" t="str">
        <f t="shared" ca="1" si="183"/>
        <v>NM</v>
      </c>
    </row>
    <row r="28" spans="1:74" s="21" customFormat="1" x14ac:dyDescent="0.2">
      <c r="A28" s="21" t="s">
        <v>23</v>
      </c>
      <c r="D28" s="395">
        <f ca="1">'P&amp;L'!D61</f>
        <v>0</v>
      </c>
      <c r="E28" s="22">
        <f ca="1">'P&amp;L'!E61</f>
        <v>0</v>
      </c>
      <c r="F28" s="22">
        <f ca="1">'P&amp;L'!F61</f>
        <v>0</v>
      </c>
      <c r="G28" s="22">
        <f ca="1">'P&amp;L'!G61</f>
        <v>0</v>
      </c>
      <c r="H28" s="22">
        <f ca="1">'P&amp;L'!H61</f>
        <v>0</v>
      </c>
      <c r="I28" s="22">
        <f ca="1">'P&amp;L'!J61</f>
        <v>0</v>
      </c>
      <c r="J28" s="22">
        <f ca="1">'P&amp;L'!J61</f>
        <v>0</v>
      </c>
      <c r="K28" s="395">
        <f ca="1">'P&amp;L'!K61</f>
        <v>0</v>
      </c>
      <c r="L28" s="22">
        <f ca="1">'P&amp;L'!L61</f>
        <v>0</v>
      </c>
      <c r="M28" s="22">
        <f ca="1">'P&amp;L'!M61</f>
        <v>0</v>
      </c>
      <c r="N28" s="22">
        <f ca="1">'P&amp;L'!N61</f>
        <v>0</v>
      </c>
      <c r="O28" s="22">
        <f ca="1">'P&amp;L'!O61</f>
        <v>0</v>
      </c>
      <c r="P28" s="22">
        <f ca="1">'P&amp;L'!P61</f>
        <v>0</v>
      </c>
      <c r="Q28" s="22">
        <f ca="1">'P&amp;L'!Q61</f>
        <v>0</v>
      </c>
      <c r="R28" s="395">
        <f ca="1">'P&amp;L'!R61</f>
        <v>0</v>
      </c>
      <c r="S28" s="22">
        <f ca="1">'P&amp;L'!S61</f>
        <v>0</v>
      </c>
      <c r="T28" s="22">
        <f ca="1">'P&amp;L'!T61</f>
        <v>0</v>
      </c>
      <c r="U28" s="22">
        <f ca="1">'P&amp;L'!U61</f>
        <v>0</v>
      </c>
      <c r="V28" s="22">
        <f ca="1">'P&amp;L'!V61</f>
        <v>0</v>
      </c>
      <c r="W28" s="22">
        <f ca="1">'P&amp;L'!W61</f>
        <v>0</v>
      </c>
      <c r="X28" s="22">
        <f ca="1">'P&amp;L'!X61</f>
        <v>0</v>
      </c>
      <c r="Y28" s="395">
        <f ca="1">'P&amp;L'!Y61</f>
        <v>0</v>
      </c>
      <c r="Z28" s="22">
        <f ca="1">'P&amp;L'!Z61</f>
        <v>0</v>
      </c>
      <c r="AA28" s="22">
        <f ca="1">'P&amp;L'!AA61</f>
        <v>0</v>
      </c>
      <c r="AB28" s="22">
        <f ca="1">'P&amp;L'!AB61</f>
        <v>0</v>
      </c>
      <c r="AC28" s="22">
        <f ca="1">'P&amp;L'!AC61</f>
        <v>0</v>
      </c>
      <c r="AD28" s="22">
        <f ca="1">'P&amp;L'!AD61</f>
        <v>0</v>
      </c>
      <c r="AE28" s="22">
        <f ca="1">'P&amp;L'!AE61</f>
        <v>0</v>
      </c>
      <c r="AF28" s="395">
        <f ca="1">'P&amp;L'!AF61</f>
        <v>0</v>
      </c>
      <c r="AG28" s="22">
        <f ca="1">'P&amp;L'!AG61</f>
        <v>0</v>
      </c>
      <c r="AH28" s="22">
        <f ca="1">'P&amp;L'!AH61</f>
        <v>0</v>
      </c>
      <c r="AI28" s="22">
        <f ca="1">'P&amp;L'!AI61</f>
        <v>0</v>
      </c>
      <c r="AJ28" s="22">
        <f ca="1">'P&amp;L'!AJ61</f>
        <v>0</v>
      </c>
      <c r="AK28" s="22">
        <f ca="1">'P&amp;L'!AK61</f>
        <v>0</v>
      </c>
      <c r="AL28" s="22">
        <f ca="1">'P&amp;L'!AL61</f>
        <v>0</v>
      </c>
      <c r="AM28" s="395">
        <f ca="1">'P&amp;L'!AM61</f>
        <v>0</v>
      </c>
      <c r="AN28" s="22">
        <f ca="1">'P&amp;L'!AN61</f>
        <v>0</v>
      </c>
      <c r="AO28" s="22">
        <f ca="1">'P&amp;L'!AO61</f>
        <v>0</v>
      </c>
      <c r="AP28" s="22">
        <f ca="1">'P&amp;L'!AP61</f>
        <v>0</v>
      </c>
      <c r="AQ28" s="22">
        <f ca="1">'P&amp;L'!AQ61</f>
        <v>0</v>
      </c>
      <c r="AR28" s="22">
        <f ca="1">'P&amp;L'!AR61</f>
        <v>0</v>
      </c>
      <c r="AS28" s="22">
        <f ca="1">'P&amp;L'!AS61</f>
        <v>0</v>
      </c>
      <c r="AT28" s="395">
        <f ca="1">'P&amp;L'!AT61</f>
        <v>0</v>
      </c>
      <c r="AU28" s="22">
        <f ca="1">'P&amp;L'!AU61</f>
        <v>0</v>
      </c>
      <c r="AV28" s="22">
        <f ca="1">'P&amp;L'!AV61</f>
        <v>0</v>
      </c>
      <c r="AW28" s="22">
        <f ca="1">'P&amp;L'!AW61</f>
        <v>0</v>
      </c>
      <c r="AX28" s="22">
        <f ca="1">'P&amp;L'!AX61</f>
        <v>0</v>
      </c>
      <c r="AY28" s="22">
        <f ca="1">'P&amp;L'!AY61</f>
        <v>0</v>
      </c>
      <c r="AZ28" s="22">
        <f ca="1">'P&amp;L'!AZ61</f>
        <v>0</v>
      </c>
      <c r="BA28" s="395">
        <f ca="1">'P&amp;L'!BA61</f>
        <v>0</v>
      </c>
      <c r="BB28" s="22">
        <f ca="1">'P&amp;L'!BB61</f>
        <v>0</v>
      </c>
      <c r="BC28" s="22">
        <f ca="1">'P&amp;L'!BC61</f>
        <v>0</v>
      </c>
      <c r="BD28" s="22">
        <f ca="1">'P&amp;L'!BD61</f>
        <v>0</v>
      </c>
      <c r="BE28" s="22">
        <f ca="1">'P&amp;L'!BE61</f>
        <v>0</v>
      </c>
      <c r="BF28" s="22">
        <f ca="1">'P&amp;L'!BF61</f>
        <v>0</v>
      </c>
      <c r="BG28" s="22">
        <f ca="1">'P&amp;L'!BG61</f>
        <v>0</v>
      </c>
      <c r="BH28" s="395">
        <f ca="1">'P&amp;L'!BH61</f>
        <v>0</v>
      </c>
      <c r="BI28" s="22">
        <f ca="1">'P&amp;L'!BI61</f>
        <v>0</v>
      </c>
      <c r="BJ28" s="22">
        <f ca="1">'P&amp;L'!BQ61</f>
        <v>0</v>
      </c>
      <c r="BK28" s="22">
        <f ca="1">'P&amp;L'!BR61</f>
        <v>0</v>
      </c>
      <c r="BL28" s="22">
        <f ca="1">'P&amp;L'!BS61</f>
        <v>0</v>
      </c>
      <c r="BM28" s="22">
        <f ca="1">'P&amp;L'!BT61</f>
        <v>0</v>
      </c>
      <c r="BN28" s="22">
        <f ca="1">'P&amp;L'!BU61</f>
        <v>0</v>
      </c>
      <c r="BO28" s="395">
        <f ca="1">'P&amp;L'!BV61</f>
        <v>0</v>
      </c>
      <c r="BP28" s="22">
        <f ca="1">'P&amp;L'!BW61</f>
        <v>0</v>
      </c>
      <c r="BQ28" s="22">
        <f ca="1">'P&amp;L'!BX61</f>
        <v>0</v>
      </c>
      <c r="BR28" s="22">
        <f ca="1">'P&amp;L'!BY61</f>
        <v>0</v>
      </c>
      <c r="BS28" s="22">
        <f ca="1">'P&amp;L'!BZ61</f>
        <v>0</v>
      </c>
      <c r="BT28" s="22">
        <f ca="1">'P&amp;L'!CA61</f>
        <v>0</v>
      </c>
      <c r="BU28" s="22">
        <f ca="1">'P&amp;L'!CB61</f>
        <v>0</v>
      </c>
      <c r="BV28" s="395">
        <f ca="1">'P&amp;L'!CC61</f>
        <v>0</v>
      </c>
    </row>
    <row r="29" spans="1:74" s="20" customFormat="1" x14ac:dyDescent="0.2">
      <c r="A29" s="17" t="s">
        <v>242</v>
      </c>
      <c r="B29" s="17"/>
      <c r="C29" s="17"/>
      <c r="D29" s="393">
        <f ca="1">D25+D28</f>
        <v>0</v>
      </c>
      <c r="E29" s="18">
        <f t="shared" ref="E29:BA29" ca="1" si="184">E25+E28</f>
        <v>0</v>
      </c>
      <c r="F29" s="18">
        <f t="shared" ca="1" si="184"/>
        <v>0</v>
      </c>
      <c r="G29" s="18">
        <f t="shared" ca="1" si="184"/>
        <v>0</v>
      </c>
      <c r="H29" s="18">
        <f t="shared" ca="1" si="184"/>
        <v>0</v>
      </c>
      <c r="I29" s="18">
        <f t="shared" ref="I29" ca="1" si="185">I25+I28</f>
        <v>0</v>
      </c>
      <c r="J29" s="18">
        <f t="shared" ca="1" si="184"/>
        <v>0</v>
      </c>
      <c r="K29" s="393">
        <f t="shared" ca="1" si="184"/>
        <v>0</v>
      </c>
      <c r="L29" s="18">
        <f t="shared" ca="1" si="184"/>
        <v>0</v>
      </c>
      <c r="M29" s="18">
        <f t="shared" ca="1" si="184"/>
        <v>0</v>
      </c>
      <c r="N29" s="18">
        <f t="shared" ca="1" si="184"/>
        <v>0</v>
      </c>
      <c r="O29" s="18">
        <f t="shared" ca="1" si="184"/>
        <v>0</v>
      </c>
      <c r="P29" s="18">
        <f t="shared" ref="P29" ca="1" si="186">P25+P28</f>
        <v>0</v>
      </c>
      <c r="Q29" s="18">
        <f t="shared" ca="1" si="184"/>
        <v>0</v>
      </c>
      <c r="R29" s="393">
        <f t="shared" ca="1" si="184"/>
        <v>0</v>
      </c>
      <c r="S29" s="18">
        <f t="shared" ca="1" si="184"/>
        <v>0</v>
      </c>
      <c r="T29" s="18">
        <f t="shared" ca="1" si="184"/>
        <v>0</v>
      </c>
      <c r="U29" s="18">
        <f t="shared" ca="1" si="184"/>
        <v>0</v>
      </c>
      <c r="V29" s="18">
        <f t="shared" ca="1" si="184"/>
        <v>0</v>
      </c>
      <c r="W29" s="18">
        <f t="shared" ref="W29" ca="1" si="187">W25+W28</f>
        <v>0</v>
      </c>
      <c r="X29" s="18">
        <f t="shared" ca="1" si="184"/>
        <v>0</v>
      </c>
      <c r="Y29" s="393">
        <f t="shared" ca="1" si="184"/>
        <v>-652</v>
      </c>
      <c r="Z29" s="18">
        <f t="shared" ca="1" si="184"/>
        <v>0</v>
      </c>
      <c r="AA29" s="18">
        <f t="shared" ca="1" si="184"/>
        <v>0</v>
      </c>
      <c r="AB29" s="18">
        <f t="shared" ca="1" si="184"/>
        <v>0</v>
      </c>
      <c r="AC29" s="18">
        <f t="shared" ca="1" si="184"/>
        <v>0</v>
      </c>
      <c r="AD29" s="18">
        <f t="shared" ref="AD29" ca="1" si="188">AD25+AD28</f>
        <v>0</v>
      </c>
      <c r="AE29" s="18">
        <f t="shared" ca="1" si="184"/>
        <v>0</v>
      </c>
      <c r="AF29" s="393">
        <f t="shared" ca="1" si="184"/>
        <v>-649</v>
      </c>
      <c r="AG29" s="18">
        <f t="shared" ca="1" si="184"/>
        <v>0</v>
      </c>
      <c r="AH29" s="18">
        <f t="shared" ca="1" si="184"/>
        <v>0</v>
      </c>
      <c r="AI29" s="18">
        <f t="shared" ca="1" si="184"/>
        <v>0</v>
      </c>
      <c r="AJ29" s="18">
        <f t="shared" ca="1" si="184"/>
        <v>0</v>
      </c>
      <c r="AK29" s="18">
        <f t="shared" ref="AK29" ca="1" si="189">AK25+AK28</f>
        <v>0</v>
      </c>
      <c r="AL29" s="18">
        <f t="shared" ca="1" si="184"/>
        <v>0</v>
      </c>
      <c r="AM29" s="393">
        <f t="shared" ca="1" si="184"/>
        <v>-694</v>
      </c>
      <c r="AN29" s="18">
        <f t="shared" ca="1" si="184"/>
        <v>0</v>
      </c>
      <c r="AO29" s="18">
        <f t="shared" ca="1" si="184"/>
        <v>-181</v>
      </c>
      <c r="AP29" s="18">
        <f t="shared" ca="1" si="184"/>
        <v>0</v>
      </c>
      <c r="AQ29" s="18">
        <f t="shared" ca="1" si="184"/>
        <v>-183</v>
      </c>
      <c r="AR29" s="18">
        <f t="shared" ref="AR29" ca="1" si="190">AR25+AR28</f>
        <v>0</v>
      </c>
      <c r="AS29" s="18">
        <f t="shared" ca="1" si="184"/>
        <v>-196</v>
      </c>
      <c r="AT29" s="393">
        <f t="shared" ca="1" si="184"/>
        <v>-737</v>
      </c>
      <c r="AU29" s="18">
        <f t="shared" ca="1" si="184"/>
        <v>0</v>
      </c>
      <c r="AV29" s="18">
        <f t="shared" ca="1" si="184"/>
        <v>-193</v>
      </c>
      <c r="AW29" s="18">
        <f t="shared" ca="1" si="184"/>
        <v>0</v>
      </c>
      <c r="AX29" s="18">
        <f t="shared" ca="1" si="184"/>
        <v>-189</v>
      </c>
      <c r="AY29" s="18">
        <f t="shared" ref="AY29" ca="1" si="191">AY25+AY28</f>
        <v>0</v>
      </c>
      <c r="AZ29" s="18">
        <f t="shared" ca="1" si="184"/>
        <v>-196</v>
      </c>
      <c r="BA29" s="393">
        <f t="shared" ca="1" si="184"/>
        <v>-767</v>
      </c>
      <c r="BB29" s="18">
        <f t="shared" ref="BB29" ca="1" si="192">BB25+BB28</f>
        <v>0</v>
      </c>
      <c r="BC29" s="18">
        <f t="shared" ref="BC29:BD29" ca="1" si="193">BC25+BC28</f>
        <v>-201</v>
      </c>
      <c r="BD29" s="18">
        <f t="shared" ca="1" si="193"/>
        <v>0</v>
      </c>
      <c r="BE29" s="18">
        <f t="shared" ref="BE29:BK29" ca="1" si="194">BE25+BE28</f>
        <v>-208</v>
      </c>
      <c r="BF29" s="18">
        <f t="shared" ca="1" si="194"/>
        <v>0</v>
      </c>
      <c r="BG29" s="18">
        <f t="shared" ca="1" si="194"/>
        <v>0</v>
      </c>
      <c r="BH29" s="393">
        <f t="shared" ca="1" si="194"/>
        <v>0</v>
      </c>
      <c r="BI29" s="18">
        <f t="shared" ca="1" si="194"/>
        <v>0</v>
      </c>
      <c r="BJ29" s="18">
        <f t="shared" ca="1" si="194"/>
        <v>0</v>
      </c>
      <c r="BK29" s="18">
        <f t="shared" ca="1" si="194"/>
        <v>0</v>
      </c>
      <c r="BL29" s="18">
        <f t="shared" ref="BL29:BR29" ca="1" si="195">BL25+BL28</f>
        <v>0</v>
      </c>
      <c r="BM29" s="18">
        <f t="shared" ca="1" si="195"/>
        <v>0</v>
      </c>
      <c r="BN29" s="18">
        <f t="shared" ca="1" si="195"/>
        <v>0</v>
      </c>
      <c r="BO29" s="393">
        <f t="shared" ca="1" si="195"/>
        <v>0</v>
      </c>
      <c r="BP29" s="18">
        <f t="shared" ca="1" si="195"/>
        <v>0</v>
      </c>
      <c r="BQ29" s="18">
        <f t="shared" ca="1" si="195"/>
        <v>0</v>
      </c>
      <c r="BR29" s="18">
        <f t="shared" ca="1" si="195"/>
        <v>0</v>
      </c>
      <c r="BS29" s="18">
        <f t="shared" ref="BS29:BV29" ca="1" si="196">BS25+BS28</f>
        <v>0</v>
      </c>
      <c r="BT29" s="18">
        <f t="shared" ca="1" si="196"/>
        <v>0</v>
      </c>
      <c r="BU29" s="18">
        <f t="shared" ca="1" si="196"/>
        <v>0</v>
      </c>
      <c r="BV29" s="393">
        <f t="shared" ca="1" si="196"/>
        <v>0</v>
      </c>
    </row>
    <row r="30" spans="1:74" s="228" customFormat="1" x14ac:dyDescent="0.2">
      <c r="A30" s="228" t="s">
        <v>24</v>
      </c>
      <c r="D30" s="415"/>
      <c r="E30" s="229"/>
      <c r="F30" s="229"/>
      <c r="G30" s="229"/>
      <c r="H30" s="229"/>
      <c r="I30" s="229"/>
      <c r="J30" s="229"/>
      <c r="K30" s="415" t="str">
        <f ca="1">IFERROR(K29/D29-1,"NM")</f>
        <v>NM</v>
      </c>
      <c r="L30" s="229" t="str">
        <f ca="1">IFERROR(L29/E29-1,"NM")</f>
        <v>NM</v>
      </c>
      <c r="M30" s="229" t="str">
        <f ca="1">IFERROR(M29/F29-1,"NM")</f>
        <v>NM</v>
      </c>
      <c r="N30" s="229" t="str">
        <f ca="1">IFERROR(N29/G29-1,"NM")</f>
        <v>NM</v>
      </c>
      <c r="O30" s="229" t="str">
        <f ca="1">IFERROR(O29/H29-1,"NM")</f>
        <v>NM</v>
      </c>
      <c r="P30" s="229" t="str">
        <f t="shared" ref="P30" ca="1" si="197">IFERROR(P29/J29-1,"NM")</f>
        <v>NM</v>
      </c>
      <c r="Q30" s="229" t="str">
        <f t="shared" ref="Q30:BA30" ca="1" si="198">IFERROR(Q29/J29-1,"NM")</f>
        <v>NM</v>
      </c>
      <c r="R30" s="415" t="str">
        <f t="shared" ca="1" si="198"/>
        <v>NM</v>
      </c>
      <c r="S30" s="229" t="str">
        <f t="shared" ca="1" si="198"/>
        <v>NM</v>
      </c>
      <c r="T30" s="229" t="str">
        <f t="shared" ca="1" si="198"/>
        <v>NM</v>
      </c>
      <c r="U30" s="229" t="str">
        <f t="shared" ca="1" si="198"/>
        <v>NM</v>
      </c>
      <c r="V30" s="229" t="str">
        <f t="shared" ca="1" si="198"/>
        <v>NM</v>
      </c>
      <c r="W30" s="229" t="str">
        <f t="shared" ca="1" si="198"/>
        <v>NM</v>
      </c>
      <c r="X30" s="229" t="str">
        <f t="shared" ca="1" si="198"/>
        <v>NM</v>
      </c>
      <c r="Y30" s="415" t="str">
        <f t="shared" ca="1" si="198"/>
        <v>NM</v>
      </c>
      <c r="Z30" s="229" t="str">
        <f t="shared" ca="1" si="198"/>
        <v>NM</v>
      </c>
      <c r="AA30" s="229" t="str">
        <f t="shared" ca="1" si="198"/>
        <v>NM</v>
      </c>
      <c r="AB30" s="229" t="str">
        <f t="shared" ca="1" si="198"/>
        <v>NM</v>
      </c>
      <c r="AC30" s="229" t="str">
        <f t="shared" ca="1" si="198"/>
        <v>NM</v>
      </c>
      <c r="AD30" s="229" t="str">
        <f t="shared" ca="1" si="198"/>
        <v>NM</v>
      </c>
      <c r="AE30" s="229" t="str">
        <f t="shared" ca="1" si="198"/>
        <v>NM</v>
      </c>
      <c r="AF30" s="415">
        <f t="shared" ca="1" si="198"/>
        <v>-4.6012269938650041E-3</v>
      </c>
      <c r="AG30" s="229" t="str">
        <f t="shared" ca="1" si="198"/>
        <v>NM</v>
      </c>
      <c r="AH30" s="229" t="str">
        <f t="shared" ca="1" si="198"/>
        <v>NM</v>
      </c>
      <c r="AI30" s="229" t="str">
        <f t="shared" ca="1" si="198"/>
        <v>NM</v>
      </c>
      <c r="AJ30" s="229" t="str">
        <f t="shared" ca="1" si="198"/>
        <v>NM</v>
      </c>
      <c r="AK30" s="229" t="str">
        <f t="shared" ca="1" si="198"/>
        <v>NM</v>
      </c>
      <c r="AL30" s="229" t="str">
        <f t="shared" ca="1" si="198"/>
        <v>NM</v>
      </c>
      <c r="AM30" s="415">
        <f t="shared" ca="1" si="198"/>
        <v>6.9337442218798229E-2</v>
      </c>
      <c r="AN30" s="229" t="str">
        <f t="shared" ca="1" si="198"/>
        <v>NM</v>
      </c>
      <c r="AO30" s="229" t="str">
        <f t="shared" ca="1" si="198"/>
        <v>NM</v>
      </c>
      <c r="AP30" s="229" t="str">
        <f t="shared" ca="1" si="198"/>
        <v>NM</v>
      </c>
      <c r="AQ30" s="229" t="str">
        <f t="shared" ca="1" si="198"/>
        <v>NM</v>
      </c>
      <c r="AR30" s="229" t="str">
        <f t="shared" ca="1" si="198"/>
        <v>NM</v>
      </c>
      <c r="AS30" s="229" t="str">
        <f t="shared" ca="1" si="198"/>
        <v>NM</v>
      </c>
      <c r="AT30" s="415">
        <f t="shared" ca="1" si="198"/>
        <v>6.1959654178674439E-2</v>
      </c>
      <c r="AU30" s="229" t="str">
        <f t="shared" ca="1" si="198"/>
        <v>NM</v>
      </c>
      <c r="AV30" s="229">
        <f t="shared" ca="1" si="198"/>
        <v>6.6298342541436517E-2</v>
      </c>
      <c r="AW30" s="229" t="str">
        <f t="shared" ca="1" si="198"/>
        <v>NM</v>
      </c>
      <c r="AX30" s="229">
        <f t="shared" ca="1" si="198"/>
        <v>3.2786885245901676E-2</v>
      </c>
      <c r="AY30" s="229" t="str">
        <f t="shared" ca="1" si="198"/>
        <v>NM</v>
      </c>
      <c r="AZ30" s="229">
        <f t="shared" ca="1" si="198"/>
        <v>0</v>
      </c>
      <c r="BA30" s="415">
        <f t="shared" ca="1" si="198"/>
        <v>4.0705563093622832E-2</v>
      </c>
      <c r="BB30" s="229" t="str">
        <f t="shared" ref="BB30:BD30" ca="1" si="199">IFERROR(BB29/AU29-1,"NM")</f>
        <v>NM</v>
      </c>
      <c r="BC30" s="229">
        <f t="shared" ca="1" si="199"/>
        <v>4.1450777202072464E-2</v>
      </c>
      <c r="BD30" s="229" t="str">
        <f t="shared" ca="1" si="199"/>
        <v>NM</v>
      </c>
      <c r="BE30" s="229">
        <f t="shared" ref="BE30" ca="1" si="200">IFERROR(BE29/AX29-1,"NM")</f>
        <v>0.10052910052910047</v>
      </c>
      <c r="BF30" s="229" t="str">
        <f t="shared" ref="BF30" ca="1" si="201">IFERROR(BF29/AY29-1,"NM")</f>
        <v>NM</v>
      </c>
      <c r="BG30" s="229">
        <f t="shared" ref="BG30" ca="1" si="202">IFERROR(BG29/AZ29-1,"NM")</f>
        <v>-1</v>
      </c>
      <c r="BH30" s="415">
        <f t="shared" ref="BH30" ca="1" si="203">IFERROR(BH29/BA29-1,"NM")</f>
        <v>-1</v>
      </c>
      <c r="BI30" s="229" t="str">
        <f t="shared" ref="BI30" ca="1" si="204">IFERROR(BI29/BB29-1,"NM")</f>
        <v>NM</v>
      </c>
      <c r="BJ30" s="229">
        <f t="shared" ref="BJ30" ca="1" si="205">IFERROR(BJ29/BC29-1,"NM")</f>
        <v>-1</v>
      </c>
      <c r="BK30" s="229" t="str">
        <f t="shared" ref="BK30" ca="1" si="206">IFERROR(BK29/BD29-1,"NM")</f>
        <v>NM</v>
      </c>
      <c r="BL30" s="229">
        <f t="shared" ref="BL30" ca="1" si="207">IFERROR(BL29/BE29-1,"NM")</f>
        <v>-1</v>
      </c>
      <c r="BM30" s="229" t="str">
        <f t="shared" ref="BM30" ca="1" si="208">IFERROR(BM29/BF29-1,"NM")</f>
        <v>NM</v>
      </c>
      <c r="BN30" s="229" t="str">
        <f t="shared" ref="BN30:BO30" ca="1" si="209">IFERROR(BN29/BG29-1,"NM")</f>
        <v>NM</v>
      </c>
      <c r="BO30" s="415" t="str">
        <f t="shared" ca="1" si="209"/>
        <v>NM</v>
      </c>
      <c r="BP30" s="229" t="str">
        <f t="shared" ref="BP30" ca="1" si="210">IFERROR(BP29/BI29-1,"NM")</f>
        <v>NM</v>
      </c>
      <c r="BQ30" s="229" t="str">
        <f t="shared" ref="BQ30" ca="1" si="211">IFERROR(BQ29/BJ29-1,"NM")</f>
        <v>NM</v>
      </c>
      <c r="BR30" s="229" t="str">
        <f t="shared" ref="BR30" ca="1" si="212">IFERROR(BR29/BK29-1,"NM")</f>
        <v>NM</v>
      </c>
      <c r="BS30" s="229" t="str">
        <f t="shared" ref="BS30" ca="1" si="213">IFERROR(BS29/BL29-1,"NM")</f>
        <v>NM</v>
      </c>
      <c r="BT30" s="229" t="str">
        <f t="shared" ref="BT30" ca="1" si="214">IFERROR(BT29/BM29-1,"NM")</f>
        <v>NM</v>
      </c>
      <c r="BU30" s="229" t="str">
        <f t="shared" ref="BU30" ca="1" si="215">IFERROR(BU29/BN29-1,"NM")</f>
        <v>NM</v>
      </c>
      <c r="BV30" s="415" t="str">
        <f t="shared" ref="BV30" ca="1" si="216">IFERROR(BV29/BO29-1,"NM")</f>
        <v>NM</v>
      </c>
    </row>
    <row r="31" spans="1:74" s="231" customFormat="1" x14ac:dyDescent="0.2">
      <c r="A31" s="231" t="s">
        <v>25</v>
      </c>
      <c r="D31" s="416" t="str">
        <f ca="1">IFERROR(D29/D5,"NM")</f>
        <v>NM</v>
      </c>
      <c r="E31" s="232" t="str">
        <f t="shared" ref="E31:BA31" ca="1" si="217">IFERROR(E29/E5,"NM")</f>
        <v>NM</v>
      </c>
      <c r="F31" s="232" t="str">
        <f t="shared" ca="1" si="217"/>
        <v>NM</v>
      </c>
      <c r="G31" s="232" t="str">
        <f t="shared" ca="1" si="217"/>
        <v>NM</v>
      </c>
      <c r="H31" s="232" t="str">
        <f t="shared" ca="1" si="217"/>
        <v>NM</v>
      </c>
      <c r="I31" s="232" t="str">
        <f t="shared" ref="I31" ca="1" si="218">IFERROR(I29/I5,"NM")</f>
        <v>NM</v>
      </c>
      <c r="J31" s="232" t="str">
        <f t="shared" ca="1" si="217"/>
        <v>NM</v>
      </c>
      <c r="K31" s="416" t="str">
        <f t="shared" ca="1" si="217"/>
        <v>NM</v>
      </c>
      <c r="L31" s="232" t="str">
        <f t="shared" ca="1" si="217"/>
        <v>NM</v>
      </c>
      <c r="M31" s="232" t="str">
        <f t="shared" ca="1" si="217"/>
        <v>NM</v>
      </c>
      <c r="N31" s="232" t="str">
        <f t="shared" ca="1" si="217"/>
        <v>NM</v>
      </c>
      <c r="O31" s="232" t="str">
        <f t="shared" ca="1" si="217"/>
        <v>NM</v>
      </c>
      <c r="P31" s="232" t="str">
        <f t="shared" ref="P31" ca="1" si="219">IFERROR(P29/P5,"NM")</f>
        <v>NM</v>
      </c>
      <c r="Q31" s="232" t="str">
        <f t="shared" ca="1" si="217"/>
        <v>NM</v>
      </c>
      <c r="R31" s="416" t="str">
        <f t="shared" ca="1" si="217"/>
        <v>NM</v>
      </c>
      <c r="S31" s="232" t="str">
        <f t="shared" ca="1" si="217"/>
        <v>NM</v>
      </c>
      <c r="T31" s="232" t="str">
        <f t="shared" ca="1" si="217"/>
        <v>NM</v>
      </c>
      <c r="U31" s="232" t="str">
        <f t="shared" ca="1" si="217"/>
        <v>NM</v>
      </c>
      <c r="V31" s="232" t="str">
        <f t="shared" ca="1" si="217"/>
        <v>NM</v>
      </c>
      <c r="W31" s="232" t="str">
        <f t="shared" ref="W31" ca="1" si="220">IFERROR(W29/W5,"NM")</f>
        <v>NM</v>
      </c>
      <c r="X31" s="232" t="str">
        <f t="shared" ca="1" si="217"/>
        <v>NM</v>
      </c>
      <c r="Y31" s="416" t="str">
        <f t="shared" ca="1" si="217"/>
        <v>NM</v>
      </c>
      <c r="Z31" s="232" t="str">
        <f t="shared" ca="1" si="217"/>
        <v>NM</v>
      </c>
      <c r="AA31" s="232" t="str">
        <f t="shared" ca="1" si="217"/>
        <v>NM</v>
      </c>
      <c r="AB31" s="232" t="str">
        <f t="shared" ca="1" si="217"/>
        <v>NM</v>
      </c>
      <c r="AC31" s="232" t="str">
        <f t="shared" ca="1" si="217"/>
        <v>NM</v>
      </c>
      <c r="AD31" s="232" t="str">
        <f t="shared" ref="AD31" ca="1" si="221">IFERROR(AD29/AD5,"NM")</f>
        <v>NM</v>
      </c>
      <c r="AE31" s="232" t="str">
        <f t="shared" ca="1" si="217"/>
        <v>NM</v>
      </c>
      <c r="AF31" s="416" t="str">
        <f t="shared" ca="1" si="217"/>
        <v>NM</v>
      </c>
      <c r="AG31" s="232" t="str">
        <f t="shared" ca="1" si="217"/>
        <v>NM</v>
      </c>
      <c r="AH31" s="232" t="str">
        <f t="shared" ca="1" si="217"/>
        <v>NM</v>
      </c>
      <c r="AI31" s="232" t="str">
        <f t="shared" ca="1" si="217"/>
        <v>NM</v>
      </c>
      <c r="AJ31" s="232" t="str">
        <f t="shared" ca="1" si="217"/>
        <v>NM</v>
      </c>
      <c r="AK31" s="232" t="str">
        <f t="shared" ref="AK31" ca="1" si="222">IFERROR(AK29/AK5,"NM")</f>
        <v>NM</v>
      </c>
      <c r="AL31" s="232" t="str">
        <f t="shared" ca="1" si="217"/>
        <v>NM</v>
      </c>
      <c r="AM31" s="416" t="str">
        <f t="shared" ca="1" si="217"/>
        <v>NM</v>
      </c>
      <c r="AN31" s="232" t="str">
        <f t="shared" ca="1" si="217"/>
        <v>NM</v>
      </c>
      <c r="AO31" s="232" t="str">
        <f t="shared" ca="1" si="217"/>
        <v>NM</v>
      </c>
      <c r="AP31" s="232" t="str">
        <f t="shared" ca="1" si="217"/>
        <v>NM</v>
      </c>
      <c r="AQ31" s="232" t="str">
        <f t="shared" ca="1" si="217"/>
        <v>NM</v>
      </c>
      <c r="AR31" s="232" t="str">
        <f t="shared" ref="AR31" ca="1" si="223">IFERROR(AR29/AR5,"NM")</f>
        <v>NM</v>
      </c>
      <c r="AS31" s="232" t="str">
        <f t="shared" ca="1" si="217"/>
        <v>NM</v>
      </c>
      <c r="AT31" s="416" t="str">
        <f t="shared" ca="1" si="217"/>
        <v>NM</v>
      </c>
      <c r="AU31" s="232" t="str">
        <f t="shared" ca="1" si="217"/>
        <v>NM</v>
      </c>
      <c r="AV31" s="232" t="str">
        <f t="shared" ca="1" si="217"/>
        <v>NM</v>
      </c>
      <c r="AW31" s="232" t="str">
        <f t="shared" ca="1" si="217"/>
        <v>NM</v>
      </c>
      <c r="AX31" s="232" t="str">
        <f t="shared" ca="1" si="217"/>
        <v>NM</v>
      </c>
      <c r="AY31" s="232" t="str">
        <f t="shared" ref="AY31" ca="1" si="224">IFERROR(AY29/AY5,"NM")</f>
        <v>NM</v>
      </c>
      <c r="AZ31" s="232" t="str">
        <f t="shared" ca="1" si="217"/>
        <v>NM</v>
      </c>
      <c r="BA31" s="416" t="str">
        <f t="shared" ca="1" si="217"/>
        <v>NM</v>
      </c>
      <c r="BB31" s="232" t="str">
        <f t="shared" ref="BB31" ca="1" si="225">IFERROR(BB29/BB5,"NM")</f>
        <v>NM</v>
      </c>
      <c r="BC31" s="232" t="str">
        <f t="shared" ref="BC31:BD31" ca="1" si="226">IFERROR(BC29/BC5,"NM")</f>
        <v>NM</v>
      </c>
      <c r="BD31" s="232" t="str">
        <f t="shared" ca="1" si="226"/>
        <v>NM</v>
      </c>
      <c r="BE31" s="232" t="str">
        <f t="shared" ref="BE31:BK31" ca="1" si="227">IFERROR(BE29/BE5,"NM")</f>
        <v>NM</v>
      </c>
      <c r="BF31" s="232" t="str">
        <f t="shared" ca="1" si="227"/>
        <v>NM</v>
      </c>
      <c r="BG31" s="232" t="str">
        <f t="shared" ca="1" si="227"/>
        <v>NM</v>
      </c>
      <c r="BH31" s="416" t="str">
        <f t="shared" ca="1" si="227"/>
        <v>NM</v>
      </c>
      <c r="BI31" s="232" t="str">
        <f t="shared" ca="1" si="227"/>
        <v>NM</v>
      </c>
      <c r="BJ31" s="232" t="str">
        <f t="shared" ca="1" si="227"/>
        <v>NM</v>
      </c>
      <c r="BK31" s="232" t="str">
        <f t="shared" ca="1" si="227"/>
        <v>NM</v>
      </c>
      <c r="BL31" s="232" t="str">
        <f t="shared" ref="BL31:BR31" ca="1" si="228">IFERROR(BL29/BL5,"NM")</f>
        <v>NM</v>
      </c>
      <c r="BM31" s="232" t="str">
        <f t="shared" ca="1" si="228"/>
        <v>NM</v>
      </c>
      <c r="BN31" s="232" t="str">
        <f t="shared" ca="1" si="228"/>
        <v>NM</v>
      </c>
      <c r="BO31" s="416" t="str">
        <f t="shared" ca="1" si="228"/>
        <v>NM</v>
      </c>
      <c r="BP31" s="232" t="str">
        <f t="shared" ca="1" si="228"/>
        <v>NM</v>
      </c>
      <c r="BQ31" s="232" t="str">
        <f t="shared" ca="1" si="228"/>
        <v>NM</v>
      </c>
      <c r="BR31" s="232" t="str">
        <f t="shared" ca="1" si="228"/>
        <v>NM</v>
      </c>
      <c r="BS31" s="232" t="str">
        <f t="shared" ref="BS31:BV31" ca="1" si="229">IFERROR(BS29/BS5,"NM")</f>
        <v>NM</v>
      </c>
      <c r="BT31" s="232" t="str">
        <f t="shared" ca="1" si="229"/>
        <v>NM</v>
      </c>
      <c r="BU31" s="232" t="str">
        <f t="shared" ca="1" si="229"/>
        <v>NM</v>
      </c>
      <c r="BV31" s="416" t="str">
        <f t="shared" ca="1" si="229"/>
        <v>NM</v>
      </c>
    </row>
    <row r="32" spans="1:74" s="21" customFormat="1" x14ac:dyDescent="0.2">
      <c r="A32" s="21" t="s">
        <v>26</v>
      </c>
      <c r="D32" s="395">
        <f ca="1">'P&amp;L'!D66</f>
        <v>0</v>
      </c>
      <c r="E32" s="22">
        <f ca="1">'P&amp;L'!E66</f>
        <v>0</v>
      </c>
      <c r="F32" s="22">
        <f ca="1">'P&amp;L'!F66</f>
        <v>0</v>
      </c>
      <c r="G32" s="22">
        <f ca="1">'P&amp;L'!G66</f>
        <v>0</v>
      </c>
      <c r="H32" s="22">
        <f ca="1">'P&amp;L'!H66</f>
        <v>0</v>
      </c>
      <c r="I32" s="22">
        <f ca="1">'P&amp;L'!J66</f>
        <v>0</v>
      </c>
      <c r="J32" s="22">
        <f ca="1">'P&amp;L'!J66</f>
        <v>0</v>
      </c>
      <c r="K32" s="395">
        <f ca="1">'P&amp;L'!K66</f>
        <v>0</v>
      </c>
      <c r="L32" s="22">
        <f ca="1">'P&amp;L'!L66</f>
        <v>0</v>
      </c>
      <c r="M32" s="22">
        <f ca="1">'P&amp;L'!M66</f>
        <v>0</v>
      </c>
      <c r="N32" s="22">
        <f ca="1">'P&amp;L'!N66</f>
        <v>0</v>
      </c>
      <c r="O32" s="22">
        <f ca="1">'P&amp;L'!O66</f>
        <v>0</v>
      </c>
      <c r="P32" s="22">
        <f ca="1">'P&amp;L'!P66</f>
        <v>0</v>
      </c>
      <c r="Q32" s="22">
        <f ca="1">'P&amp;L'!Q66</f>
        <v>0</v>
      </c>
      <c r="R32" s="395">
        <f ca="1">'P&amp;L'!R66</f>
        <v>0</v>
      </c>
      <c r="S32" s="22">
        <f ca="1">'P&amp;L'!S66</f>
        <v>0</v>
      </c>
      <c r="T32" s="22">
        <f ca="1">'P&amp;L'!T66</f>
        <v>0</v>
      </c>
      <c r="U32" s="22">
        <f ca="1">'P&amp;L'!U66</f>
        <v>0</v>
      </c>
      <c r="V32" s="22">
        <f ca="1">'P&amp;L'!V66</f>
        <v>0</v>
      </c>
      <c r="W32" s="22">
        <f ca="1">'P&amp;L'!W66</f>
        <v>0</v>
      </c>
      <c r="X32" s="22">
        <f ca="1">'P&amp;L'!X66</f>
        <v>0</v>
      </c>
      <c r="Y32" s="395">
        <f ca="1">'P&amp;L'!Y66</f>
        <v>0</v>
      </c>
      <c r="Z32" s="22">
        <f ca="1">'P&amp;L'!Z66</f>
        <v>0</v>
      </c>
      <c r="AA32" s="22">
        <f ca="1">'P&amp;L'!AA66</f>
        <v>0</v>
      </c>
      <c r="AB32" s="22">
        <f ca="1">'P&amp;L'!AB66</f>
        <v>0</v>
      </c>
      <c r="AC32" s="22">
        <f ca="1">'P&amp;L'!AC66</f>
        <v>0</v>
      </c>
      <c r="AD32" s="22">
        <f ca="1">'P&amp;L'!AD66</f>
        <v>0</v>
      </c>
      <c r="AE32" s="22">
        <f ca="1">'P&amp;L'!AE66</f>
        <v>0</v>
      </c>
      <c r="AF32" s="395">
        <f ca="1">'P&amp;L'!AF66</f>
        <v>0</v>
      </c>
      <c r="AG32" s="22">
        <f ca="1">'P&amp;L'!AG66</f>
        <v>0</v>
      </c>
      <c r="AH32" s="22">
        <f ca="1">'P&amp;L'!AH66</f>
        <v>0</v>
      </c>
      <c r="AI32" s="22">
        <f ca="1">'P&amp;L'!AI66</f>
        <v>0</v>
      </c>
      <c r="AJ32" s="22">
        <f ca="1">'P&amp;L'!AJ66</f>
        <v>0</v>
      </c>
      <c r="AK32" s="22">
        <f ca="1">'P&amp;L'!AK66</f>
        <v>0</v>
      </c>
      <c r="AL32" s="22">
        <f ca="1">'P&amp;L'!AL66</f>
        <v>0</v>
      </c>
      <c r="AM32" s="395">
        <f ca="1">'P&amp;L'!AM66</f>
        <v>0</v>
      </c>
      <c r="AN32" s="22">
        <f ca="1">'P&amp;L'!AN66</f>
        <v>0</v>
      </c>
      <c r="AO32" s="22">
        <f ca="1">'P&amp;L'!AO66</f>
        <v>0</v>
      </c>
      <c r="AP32" s="22">
        <f ca="1">'P&amp;L'!AP66</f>
        <v>0</v>
      </c>
      <c r="AQ32" s="22">
        <f ca="1">'P&amp;L'!AQ66</f>
        <v>0</v>
      </c>
      <c r="AR32" s="22">
        <f ca="1">'P&amp;L'!AR66</f>
        <v>0</v>
      </c>
      <c r="AS32" s="22">
        <f ca="1">'P&amp;L'!AS66</f>
        <v>0</v>
      </c>
      <c r="AT32" s="395">
        <f ca="1">'P&amp;L'!AT66</f>
        <v>0</v>
      </c>
      <c r="AU32" s="22">
        <f ca="1">'P&amp;L'!AU66</f>
        <v>0</v>
      </c>
      <c r="AV32" s="22">
        <f ca="1">'P&amp;L'!AV66</f>
        <v>0</v>
      </c>
      <c r="AW32" s="22">
        <f ca="1">'P&amp;L'!AW66</f>
        <v>0</v>
      </c>
      <c r="AX32" s="22">
        <f ca="1">'P&amp;L'!AX66</f>
        <v>0</v>
      </c>
      <c r="AY32" s="22">
        <f ca="1">'P&amp;L'!AY66</f>
        <v>0</v>
      </c>
      <c r="AZ32" s="22">
        <f ca="1">'P&amp;L'!AZ66</f>
        <v>0</v>
      </c>
      <c r="BA32" s="395">
        <f ca="1">'P&amp;L'!BA66</f>
        <v>0</v>
      </c>
      <c r="BB32" s="22">
        <f ca="1">'P&amp;L'!BB66</f>
        <v>0</v>
      </c>
      <c r="BC32" s="22">
        <f ca="1">'P&amp;L'!BC66</f>
        <v>0</v>
      </c>
      <c r="BD32" s="22">
        <f ca="1">'P&amp;L'!BD66</f>
        <v>0</v>
      </c>
      <c r="BE32" s="22">
        <f ca="1">'P&amp;L'!BE66</f>
        <v>0</v>
      </c>
      <c r="BF32" s="22">
        <f ca="1">'P&amp;L'!BF66</f>
        <v>0</v>
      </c>
      <c r="BG32" s="22">
        <f ca="1">'P&amp;L'!BG66</f>
        <v>0</v>
      </c>
      <c r="BH32" s="395">
        <f ca="1">'P&amp;L'!BH66</f>
        <v>0</v>
      </c>
      <c r="BI32" s="22">
        <f ca="1">'P&amp;L'!BI66</f>
        <v>0</v>
      </c>
      <c r="BJ32" s="22">
        <f ca="1">'P&amp;L'!BQ66</f>
        <v>0</v>
      </c>
      <c r="BK32" s="22">
        <f ca="1">'P&amp;L'!BR66</f>
        <v>0</v>
      </c>
      <c r="BL32" s="22">
        <f ca="1">'P&amp;L'!BS66</f>
        <v>0</v>
      </c>
      <c r="BM32" s="22">
        <f ca="1">'P&amp;L'!BT66</f>
        <v>0</v>
      </c>
      <c r="BN32" s="22">
        <f ca="1">'P&amp;L'!BU66</f>
        <v>0</v>
      </c>
      <c r="BO32" s="395">
        <f ca="1">'P&amp;L'!BV66</f>
        <v>0</v>
      </c>
      <c r="BP32" s="22">
        <f ca="1">'P&amp;L'!BW66</f>
        <v>0</v>
      </c>
      <c r="BQ32" s="22">
        <f ca="1">'P&amp;L'!BX66</f>
        <v>0</v>
      </c>
      <c r="BR32" s="22">
        <f ca="1">'P&amp;L'!BY66</f>
        <v>0</v>
      </c>
      <c r="BS32" s="22">
        <f ca="1">'P&amp;L'!BZ66</f>
        <v>0</v>
      </c>
      <c r="BT32" s="22">
        <f ca="1">'P&amp;L'!CA66</f>
        <v>0</v>
      </c>
      <c r="BU32" s="22">
        <f ca="1">'P&amp;L'!CB66</f>
        <v>0</v>
      </c>
      <c r="BV32" s="395">
        <f ca="1">'P&amp;L'!CC66</f>
        <v>0</v>
      </c>
    </row>
    <row r="33" spans="1:74" s="20" customFormat="1" x14ac:dyDescent="0.2">
      <c r="A33" s="17" t="s">
        <v>27</v>
      </c>
      <c r="B33" s="17"/>
      <c r="C33" s="17"/>
      <c r="D33" s="393">
        <f ca="1">D29+D32</f>
        <v>0</v>
      </c>
      <c r="E33" s="18">
        <f t="shared" ref="E33:BA33" ca="1" si="230">E29+E32</f>
        <v>0</v>
      </c>
      <c r="F33" s="18">
        <f t="shared" ca="1" si="230"/>
        <v>0</v>
      </c>
      <c r="G33" s="18">
        <f t="shared" ca="1" si="230"/>
        <v>0</v>
      </c>
      <c r="H33" s="18">
        <f t="shared" ca="1" si="230"/>
        <v>0</v>
      </c>
      <c r="I33" s="18">
        <f t="shared" ref="I33" ca="1" si="231">I29+I32</f>
        <v>0</v>
      </c>
      <c r="J33" s="18">
        <f t="shared" ca="1" si="230"/>
        <v>0</v>
      </c>
      <c r="K33" s="393">
        <f t="shared" ca="1" si="230"/>
        <v>0</v>
      </c>
      <c r="L33" s="18">
        <f t="shared" ca="1" si="230"/>
        <v>0</v>
      </c>
      <c r="M33" s="18">
        <f t="shared" ca="1" si="230"/>
        <v>0</v>
      </c>
      <c r="N33" s="18">
        <f t="shared" ca="1" si="230"/>
        <v>0</v>
      </c>
      <c r="O33" s="18">
        <f t="shared" ca="1" si="230"/>
        <v>0</v>
      </c>
      <c r="P33" s="18">
        <f t="shared" ref="P33" ca="1" si="232">P29+P32</f>
        <v>0</v>
      </c>
      <c r="Q33" s="18">
        <f t="shared" ca="1" si="230"/>
        <v>0</v>
      </c>
      <c r="R33" s="393">
        <f t="shared" ca="1" si="230"/>
        <v>0</v>
      </c>
      <c r="S33" s="18">
        <f t="shared" ca="1" si="230"/>
        <v>0</v>
      </c>
      <c r="T33" s="18">
        <f t="shared" ca="1" si="230"/>
        <v>0</v>
      </c>
      <c r="U33" s="18">
        <f t="shared" ca="1" si="230"/>
        <v>0</v>
      </c>
      <c r="V33" s="18">
        <f t="shared" ca="1" si="230"/>
        <v>0</v>
      </c>
      <c r="W33" s="18">
        <f t="shared" ref="W33" ca="1" si="233">W29+W32</f>
        <v>0</v>
      </c>
      <c r="X33" s="18">
        <f t="shared" ca="1" si="230"/>
        <v>0</v>
      </c>
      <c r="Y33" s="393">
        <f t="shared" ca="1" si="230"/>
        <v>-652</v>
      </c>
      <c r="Z33" s="18">
        <f t="shared" ca="1" si="230"/>
        <v>0</v>
      </c>
      <c r="AA33" s="18">
        <f t="shared" ca="1" si="230"/>
        <v>0</v>
      </c>
      <c r="AB33" s="18">
        <f t="shared" ca="1" si="230"/>
        <v>0</v>
      </c>
      <c r="AC33" s="18">
        <f t="shared" ca="1" si="230"/>
        <v>0</v>
      </c>
      <c r="AD33" s="18">
        <f t="shared" ref="AD33" ca="1" si="234">AD29+AD32</f>
        <v>0</v>
      </c>
      <c r="AE33" s="18">
        <f t="shared" ca="1" si="230"/>
        <v>0</v>
      </c>
      <c r="AF33" s="393">
        <f t="shared" ca="1" si="230"/>
        <v>-649</v>
      </c>
      <c r="AG33" s="18">
        <f t="shared" ca="1" si="230"/>
        <v>0</v>
      </c>
      <c r="AH33" s="18">
        <f t="shared" ca="1" si="230"/>
        <v>0</v>
      </c>
      <c r="AI33" s="18">
        <f t="shared" ca="1" si="230"/>
        <v>0</v>
      </c>
      <c r="AJ33" s="18">
        <f t="shared" ca="1" si="230"/>
        <v>0</v>
      </c>
      <c r="AK33" s="18">
        <f t="shared" ref="AK33" ca="1" si="235">AK29+AK32</f>
        <v>0</v>
      </c>
      <c r="AL33" s="18">
        <f t="shared" ca="1" si="230"/>
        <v>0</v>
      </c>
      <c r="AM33" s="393">
        <f t="shared" ca="1" si="230"/>
        <v>-694</v>
      </c>
      <c r="AN33" s="18">
        <f t="shared" ca="1" si="230"/>
        <v>0</v>
      </c>
      <c r="AO33" s="18">
        <f t="shared" ca="1" si="230"/>
        <v>-181</v>
      </c>
      <c r="AP33" s="18">
        <f t="shared" ca="1" si="230"/>
        <v>0</v>
      </c>
      <c r="AQ33" s="18">
        <f t="shared" ca="1" si="230"/>
        <v>-183</v>
      </c>
      <c r="AR33" s="18">
        <f t="shared" ref="AR33" ca="1" si="236">AR29+AR32</f>
        <v>0</v>
      </c>
      <c r="AS33" s="18">
        <f t="shared" ca="1" si="230"/>
        <v>-196</v>
      </c>
      <c r="AT33" s="393">
        <f t="shared" ca="1" si="230"/>
        <v>-737</v>
      </c>
      <c r="AU33" s="18">
        <f t="shared" ca="1" si="230"/>
        <v>0</v>
      </c>
      <c r="AV33" s="18">
        <f t="shared" ca="1" si="230"/>
        <v>-193</v>
      </c>
      <c r="AW33" s="18">
        <f t="shared" ca="1" si="230"/>
        <v>0</v>
      </c>
      <c r="AX33" s="18">
        <f t="shared" ca="1" si="230"/>
        <v>-189</v>
      </c>
      <c r="AY33" s="18">
        <f t="shared" ref="AY33" ca="1" si="237">AY29+AY32</f>
        <v>0</v>
      </c>
      <c r="AZ33" s="18">
        <f t="shared" ca="1" si="230"/>
        <v>-196</v>
      </c>
      <c r="BA33" s="393">
        <f t="shared" ca="1" si="230"/>
        <v>-767</v>
      </c>
      <c r="BB33" s="18">
        <f t="shared" ref="BB33" ca="1" si="238">BB29+BB32</f>
        <v>0</v>
      </c>
      <c r="BC33" s="18">
        <f t="shared" ref="BC33:BD33" ca="1" si="239">BC29+BC32</f>
        <v>-201</v>
      </c>
      <c r="BD33" s="18">
        <f t="shared" ca="1" si="239"/>
        <v>0</v>
      </c>
      <c r="BE33" s="18">
        <f t="shared" ref="BE33:BK33" ca="1" si="240">BE29+BE32</f>
        <v>-208</v>
      </c>
      <c r="BF33" s="18">
        <f t="shared" ca="1" si="240"/>
        <v>0</v>
      </c>
      <c r="BG33" s="18">
        <f t="shared" ca="1" si="240"/>
        <v>0</v>
      </c>
      <c r="BH33" s="393">
        <f t="shared" ca="1" si="240"/>
        <v>0</v>
      </c>
      <c r="BI33" s="18">
        <f t="shared" ca="1" si="240"/>
        <v>0</v>
      </c>
      <c r="BJ33" s="18">
        <f t="shared" ca="1" si="240"/>
        <v>0</v>
      </c>
      <c r="BK33" s="18">
        <f t="shared" ca="1" si="240"/>
        <v>0</v>
      </c>
      <c r="BL33" s="18">
        <f t="shared" ref="BL33:BR33" ca="1" si="241">BL29+BL32</f>
        <v>0</v>
      </c>
      <c r="BM33" s="18">
        <f t="shared" ca="1" si="241"/>
        <v>0</v>
      </c>
      <c r="BN33" s="18">
        <f t="shared" ca="1" si="241"/>
        <v>0</v>
      </c>
      <c r="BO33" s="393">
        <f t="shared" ca="1" si="241"/>
        <v>0</v>
      </c>
      <c r="BP33" s="18">
        <f t="shared" ca="1" si="241"/>
        <v>0</v>
      </c>
      <c r="BQ33" s="18">
        <f t="shared" ca="1" si="241"/>
        <v>0</v>
      </c>
      <c r="BR33" s="18">
        <f t="shared" ca="1" si="241"/>
        <v>0</v>
      </c>
      <c r="BS33" s="18">
        <f t="shared" ref="BS33:BV33" ca="1" si="242">BS29+BS32</f>
        <v>0</v>
      </c>
      <c r="BT33" s="18">
        <f t="shared" ca="1" si="242"/>
        <v>0</v>
      </c>
      <c r="BU33" s="18">
        <f t="shared" ca="1" si="242"/>
        <v>0</v>
      </c>
      <c r="BV33" s="393">
        <f t="shared" ca="1" si="242"/>
        <v>0</v>
      </c>
    </row>
    <row r="34" spans="1:74" s="228" customFormat="1" x14ac:dyDescent="0.2">
      <c r="A34" s="228" t="s">
        <v>28</v>
      </c>
      <c r="D34" s="415"/>
      <c r="E34" s="229"/>
      <c r="F34" s="229"/>
      <c r="G34" s="229"/>
      <c r="H34" s="229"/>
      <c r="I34" s="229"/>
      <c r="J34" s="229"/>
      <c r="K34" s="415" t="str">
        <f ca="1">IFERROR(K33/D33-1,"NM")</f>
        <v>NM</v>
      </c>
      <c r="L34" s="229" t="str">
        <f ca="1">IFERROR(L33/E33-1,"NM")</f>
        <v>NM</v>
      </c>
      <c r="M34" s="229" t="str">
        <f ca="1">IFERROR(M33/F33-1,"NM")</f>
        <v>NM</v>
      </c>
      <c r="N34" s="229" t="str">
        <f ca="1">IFERROR(N33/G33-1,"NM")</f>
        <v>NM</v>
      </c>
      <c r="O34" s="229" t="str">
        <f ca="1">IFERROR(O33/H33-1,"NM")</f>
        <v>NM</v>
      </c>
      <c r="P34" s="229" t="str">
        <f t="shared" ref="P34" ca="1" si="243">IFERROR(P33/J33-1,"NM")</f>
        <v>NM</v>
      </c>
      <c r="Q34" s="229" t="str">
        <f t="shared" ref="Q34:BA34" ca="1" si="244">IFERROR(Q33/J33-1,"NM")</f>
        <v>NM</v>
      </c>
      <c r="R34" s="415" t="str">
        <f t="shared" ca="1" si="244"/>
        <v>NM</v>
      </c>
      <c r="S34" s="229" t="str">
        <f t="shared" ca="1" si="244"/>
        <v>NM</v>
      </c>
      <c r="T34" s="229" t="str">
        <f t="shared" ca="1" si="244"/>
        <v>NM</v>
      </c>
      <c r="U34" s="229" t="str">
        <f t="shared" ca="1" si="244"/>
        <v>NM</v>
      </c>
      <c r="V34" s="229" t="str">
        <f t="shared" ca="1" si="244"/>
        <v>NM</v>
      </c>
      <c r="W34" s="229" t="str">
        <f t="shared" ca="1" si="244"/>
        <v>NM</v>
      </c>
      <c r="X34" s="229" t="str">
        <f t="shared" ca="1" si="244"/>
        <v>NM</v>
      </c>
      <c r="Y34" s="415" t="str">
        <f t="shared" ca="1" si="244"/>
        <v>NM</v>
      </c>
      <c r="Z34" s="229" t="str">
        <f t="shared" ca="1" si="244"/>
        <v>NM</v>
      </c>
      <c r="AA34" s="229" t="str">
        <f t="shared" ca="1" si="244"/>
        <v>NM</v>
      </c>
      <c r="AB34" s="229" t="str">
        <f t="shared" ca="1" si="244"/>
        <v>NM</v>
      </c>
      <c r="AC34" s="229" t="str">
        <f t="shared" ca="1" si="244"/>
        <v>NM</v>
      </c>
      <c r="AD34" s="229" t="str">
        <f t="shared" ca="1" si="244"/>
        <v>NM</v>
      </c>
      <c r="AE34" s="229" t="str">
        <f t="shared" ca="1" si="244"/>
        <v>NM</v>
      </c>
      <c r="AF34" s="415">
        <f t="shared" ca="1" si="244"/>
        <v>-4.6012269938650041E-3</v>
      </c>
      <c r="AG34" s="229" t="str">
        <f t="shared" ca="1" si="244"/>
        <v>NM</v>
      </c>
      <c r="AH34" s="229" t="str">
        <f t="shared" ca="1" si="244"/>
        <v>NM</v>
      </c>
      <c r="AI34" s="229" t="str">
        <f t="shared" ca="1" si="244"/>
        <v>NM</v>
      </c>
      <c r="AJ34" s="229" t="str">
        <f t="shared" ca="1" si="244"/>
        <v>NM</v>
      </c>
      <c r="AK34" s="229" t="str">
        <f t="shared" ca="1" si="244"/>
        <v>NM</v>
      </c>
      <c r="AL34" s="229" t="str">
        <f t="shared" ca="1" si="244"/>
        <v>NM</v>
      </c>
      <c r="AM34" s="415">
        <f t="shared" ca="1" si="244"/>
        <v>6.9337442218798229E-2</v>
      </c>
      <c r="AN34" s="229" t="str">
        <f t="shared" ca="1" si="244"/>
        <v>NM</v>
      </c>
      <c r="AO34" s="229" t="str">
        <f t="shared" ca="1" si="244"/>
        <v>NM</v>
      </c>
      <c r="AP34" s="229" t="str">
        <f t="shared" ca="1" si="244"/>
        <v>NM</v>
      </c>
      <c r="AQ34" s="229" t="str">
        <f t="shared" ca="1" si="244"/>
        <v>NM</v>
      </c>
      <c r="AR34" s="229" t="str">
        <f t="shared" ca="1" si="244"/>
        <v>NM</v>
      </c>
      <c r="AS34" s="229" t="str">
        <f t="shared" ca="1" si="244"/>
        <v>NM</v>
      </c>
      <c r="AT34" s="415">
        <f t="shared" ca="1" si="244"/>
        <v>6.1959654178674439E-2</v>
      </c>
      <c r="AU34" s="229" t="str">
        <f t="shared" ca="1" si="244"/>
        <v>NM</v>
      </c>
      <c r="AV34" s="229">
        <f t="shared" ca="1" si="244"/>
        <v>6.6298342541436517E-2</v>
      </c>
      <c r="AW34" s="229" t="str">
        <f t="shared" ca="1" si="244"/>
        <v>NM</v>
      </c>
      <c r="AX34" s="229">
        <f t="shared" ca="1" si="244"/>
        <v>3.2786885245901676E-2</v>
      </c>
      <c r="AY34" s="229" t="str">
        <f t="shared" ca="1" si="244"/>
        <v>NM</v>
      </c>
      <c r="AZ34" s="229">
        <f t="shared" ca="1" si="244"/>
        <v>0</v>
      </c>
      <c r="BA34" s="415">
        <f t="shared" ca="1" si="244"/>
        <v>4.0705563093622832E-2</v>
      </c>
      <c r="BB34" s="229" t="str">
        <f t="shared" ref="BB34:BD34" ca="1" si="245">IFERROR(BB33/AU33-1,"NM")</f>
        <v>NM</v>
      </c>
      <c r="BC34" s="229">
        <f t="shared" ca="1" si="245"/>
        <v>4.1450777202072464E-2</v>
      </c>
      <c r="BD34" s="229" t="str">
        <f t="shared" ca="1" si="245"/>
        <v>NM</v>
      </c>
      <c r="BE34" s="229">
        <f t="shared" ref="BE34" ca="1" si="246">IFERROR(BE33/AX33-1,"NM")</f>
        <v>0.10052910052910047</v>
      </c>
      <c r="BF34" s="229" t="str">
        <f t="shared" ref="BF34" ca="1" si="247">IFERROR(BF33/AY33-1,"NM")</f>
        <v>NM</v>
      </c>
      <c r="BG34" s="229">
        <f t="shared" ref="BG34" ca="1" si="248">IFERROR(BG33/AZ33-1,"NM")</f>
        <v>-1</v>
      </c>
      <c r="BH34" s="415">
        <f t="shared" ref="BH34" ca="1" si="249">IFERROR(BH33/BA33-1,"NM")</f>
        <v>-1</v>
      </c>
      <c r="BI34" s="229" t="str">
        <f t="shared" ref="BI34" ca="1" si="250">IFERROR(BI33/BB33-1,"NM")</f>
        <v>NM</v>
      </c>
      <c r="BJ34" s="229">
        <f t="shared" ref="BJ34" ca="1" si="251">IFERROR(BJ33/BC33-1,"NM")</f>
        <v>-1</v>
      </c>
      <c r="BK34" s="229" t="str">
        <f t="shared" ref="BK34" ca="1" si="252">IFERROR(BK33/BD33-1,"NM")</f>
        <v>NM</v>
      </c>
      <c r="BL34" s="229">
        <f t="shared" ref="BL34" ca="1" si="253">IFERROR(BL33/BE33-1,"NM")</f>
        <v>-1</v>
      </c>
      <c r="BM34" s="229" t="str">
        <f t="shared" ref="BM34" ca="1" si="254">IFERROR(BM33/BF33-1,"NM")</f>
        <v>NM</v>
      </c>
      <c r="BN34" s="229" t="str">
        <f t="shared" ref="BN34:BO34" ca="1" si="255">IFERROR(BN33/BG33-1,"NM")</f>
        <v>NM</v>
      </c>
      <c r="BO34" s="415" t="str">
        <f t="shared" ca="1" si="255"/>
        <v>NM</v>
      </c>
      <c r="BP34" s="229" t="str">
        <f t="shared" ref="BP34" ca="1" si="256">IFERROR(BP33/BI33-1,"NM")</f>
        <v>NM</v>
      </c>
      <c r="BQ34" s="229" t="str">
        <f t="shared" ref="BQ34" ca="1" si="257">IFERROR(BQ33/BJ33-1,"NM")</f>
        <v>NM</v>
      </c>
      <c r="BR34" s="229" t="str">
        <f t="shared" ref="BR34" ca="1" si="258">IFERROR(BR33/BK33-1,"NM")</f>
        <v>NM</v>
      </c>
      <c r="BS34" s="229" t="str">
        <f t="shared" ref="BS34" ca="1" si="259">IFERROR(BS33/BL33-1,"NM")</f>
        <v>NM</v>
      </c>
      <c r="BT34" s="229" t="str">
        <f t="shared" ref="BT34" ca="1" si="260">IFERROR(BT33/BM33-1,"NM")</f>
        <v>NM</v>
      </c>
      <c r="BU34" s="229" t="str">
        <f t="shared" ref="BU34" ca="1" si="261">IFERROR(BU33/BN33-1,"NM")</f>
        <v>NM</v>
      </c>
      <c r="BV34" s="415" t="str">
        <f t="shared" ref="BV34" ca="1" si="262">IFERROR(BV33/BO33-1,"NM")</f>
        <v>NM</v>
      </c>
    </row>
    <row r="35" spans="1:74" s="21" customFormat="1" x14ac:dyDescent="0.2">
      <c r="A35" s="21" t="s">
        <v>29</v>
      </c>
      <c r="D35" s="395">
        <f ca="1">'P&amp;L'!D74</f>
        <v>0</v>
      </c>
      <c r="E35" s="22">
        <f ca="1">'P&amp;L'!E74</f>
        <v>0</v>
      </c>
      <c r="F35" s="22">
        <f ca="1">'P&amp;L'!F74</f>
        <v>0</v>
      </c>
      <c r="G35" s="22">
        <f ca="1">'P&amp;L'!G74</f>
        <v>0</v>
      </c>
      <c r="H35" s="22">
        <f ca="1">'P&amp;L'!H74</f>
        <v>0</v>
      </c>
      <c r="I35" s="22">
        <f ca="1">'P&amp;L'!J74</f>
        <v>0</v>
      </c>
      <c r="J35" s="22">
        <f ca="1">'P&amp;L'!J74</f>
        <v>0</v>
      </c>
      <c r="K35" s="395">
        <f ca="1">'P&amp;L'!K74</f>
        <v>0</v>
      </c>
      <c r="L35" s="22">
        <f ca="1">'P&amp;L'!L74</f>
        <v>0</v>
      </c>
      <c r="M35" s="22">
        <f ca="1">'P&amp;L'!M74</f>
        <v>0</v>
      </c>
      <c r="N35" s="22">
        <f ca="1">'P&amp;L'!N74</f>
        <v>0</v>
      </c>
      <c r="O35" s="22">
        <f ca="1">'P&amp;L'!O74</f>
        <v>0</v>
      </c>
      <c r="P35" s="22">
        <f ca="1">'P&amp;L'!P74</f>
        <v>0</v>
      </c>
      <c r="Q35" s="22">
        <f ca="1">'P&amp;L'!Q74</f>
        <v>0</v>
      </c>
      <c r="R35" s="395">
        <f ca="1">'P&amp;L'!R74</f>
        <v>0</v>
      </c>
      <c r="S35" s="22">
        <f ca="1">'P&amp;L'!S74</f>
        <v>0</v>
      </c>
      <c r="T35" s="22">
        <f ca="1">'P&amp;L'!T74</f>
        <v>0</v>
      </c>
      <c r="U35" s="22">
        <f ca="1">'P&amp;L'!U74</f>
        <v>0</v>
      </c>
      <c r="V35" s="22">
        <f ca="1">'P&amp;L'!V74</f>
        <v>0</v>
      </c>
      <c r="W35" s="22">
        <f ca="1">'P&amp;L'!W74</f>
        <v>0</v>
      </c>
      <c r="X35" s="22">
        <f ca="1">'P&amp;L'!X74</f>
        <v>0</v>
      </c>
      <c r="Y35" s="395">
        <f ca="1">'P&amp;L'!Y74</f>
        <v>0</v>
      </c>
      <c r="Z35" s="22">
        <f ca="1">'P&amp;L'!Z74</f>
        <v>0</v>
      </c>
      <c r="AA35" s="22">
        <f ca="1">'P&amp;L'!AA74</f>
        <v>0</v>
      </c>
      <c r="AB35" s="22">
        <f ca="1">'P&amp;L'!AB74</f>
        <v>0</v>
      </c>
      <c r="AC35" s="22">
        <f ca="1">'P&amp;L'!AC74</f>
        <v>0</v>
      </c>
      <c r="AD35" s="22">
        <f ca="1">'P&amp;L'!AD74</f>
        <v>0</v>
      </c>
      <c r="AE35" s="22">
        <f ca="1">'P&amp;L'!AE74</f>
        <v>0</v>
      </c>
      <c r="AF35" s="395">
        <f ca="1">'P&amp;L'!AF74</f>
        <v>0</v>
      </c>
      <c r="AG35" s="22">
        <f ca="1">'P&amp;L'!AG74</f>
        <v>0</v>
      </c>
      <c r="AH35" s="22">
        <f ca="1">'P&amp;L'!AH74</f>
        <v>0</v>
      </c>
      <c r="AI35" s="22">
        <f ca="1">'P&amp;L'!AI74</f>
        <v>0</v>
      </c>
      <c r="AJ35" s="22">
        <f ca="1">'P&amp;L'!AJ74</f>
        <v>0</v>
      </c>
      <c r="AK35" s="22">
        <f ca="1">'P&amp;L'!AK74</f>
        <v>0</v>
      </c>
      <c r="AL35" s="22">
        <f ca="1">'P&amp;L'!AL74</f>
        <v>0</v>
      </c>
      <c r="AM35" s="395">
        <f ca="1">'P&amp;L'!AM74</f>
        <v>0</v>
      </c>
      <c r="AN35" s="22">
        <f ca="1">'P&amp;L'!AN74</f>
        <v>0</v>
      </c>
      <c r="AO35" s="22">
        <f ca="1">'P&amp;L'!AO74</f>
        <v>0</v>
      </c>
      <c r="AP35" s="22">
        <f ca="1">'P&amp;L'!AP74</f>
        <v>0</v>
      </c>
      <c r="AQ35" s="22">
        <f ca="1">'P&amp;L'!AQ74</f>
        <v>0</v>
      </c>
      <c r="AR35" s="22">
        <f ca="1">'P&amp;L'!AR74</f>
        <v>0</v>
      </c>
      <c r="AS35" s="22">
        <f ca="1">'P&amp;L'!AS74</f>
        <v>0</v>
      </c>
      <c r="AT35" s="395">
        <f ca="1">'P&amp;L'!AT74</f>
        <v>0</v>
      </c>
      <c r="AU35" s="22">
        <f ca="1">'P&amp;L'!AU74</f>
        <v>0</v>
      </c>
      <c r="AV35" s="22">
        <f ca="1">'P&amp;L'!AV74</f>
        <v>0</v>
      </c>
      <c r="AW35" s="22">
        <f ca="1">'P&amp;L'!AW74</f>
        <v>0</v>
      </c>
      <c r="AX35" s="22">
        <f ca="1">'P&amp;L'!AX74</f>
        <v>0</v>
      </c>
      <c r="AY35" s="22">
        <f ca="1">'P&amp;L'!AY74</f>
        <v>0</v>
      </c>
      <c r="AZ35" s="22">
        <f ca="1">'P&amp;L'!AZ74</f>
        <v>0</v>
      </c>
      <c r="BA35" s="395">
        <f ca="1">'P&amp;L'!BA74</f>
        <v>0</v>
      </c>
      <c r="BB35" s="22">
        <f ca="1">'P&amp;L'!BB74</f>
        <v>0</v>
      </c>
      <c r="BC35" s="22">
        <f ca="1">'P&amp;L'!BC74</f>
        <v>0</v>
      </c>
      <c r="BD35" s="22">
        <f ca="1">'P&amp;L'!BD74</f>
        <v>0</v>
      </c>
      <c r="BE35" s="22">
        <f ca="1">'P&amp;L'!BE74</f>
        <v>0</v>
      </c>
      <c r="BF35" s="22">
        <f ca="1">'P&amp;L'!BF74</f>
        <v>0</v>
      </c>
      <c r="BG35" s="22">
        <f ca="1">'P&amp;L'!BG74</f>
        <v>0</v>
      </c>
      <c r="BH35" s="395">
        <f ca="1">'P&amp;L'!BH74</f>
        <v>0</v>
      </c>
      <c r="BI35" s="22">
        <f ca="1">'P&amp;L'!BI74</f>
        <v>0</v>
      </c>
      <c r="BJ35" s="22">
        <f ca="1">'P&amp;L'!BQ74</f>
        <v>0</v>
      </c>
      <c r="BK35" s="22">
        <f ca="1">'P&amp;L'!BR74</f>
        <v>0</v>
      </c>
      <c r="BL35" s="22">
        <f ca="1">'P&amp;L'!BS74</f>
        <v>0</v>
      </c>
      <c r="BM35" s="22">
        <f ca="1">'P&amp;L'!BT74</f>
        <v>0</v>
      </c>
      <c r="BN35" s="22">
        <f ca="1">'P&amp;L'!BU74</f>
        <v>0</v>
      </c>
      <c r="BO35" s="395">
        <f ca="1">'P&amp;L'!BV74</f>
        <v>0</v>
      </c>
      <c r="BP35" s="22">
        <f ca="1">'P&amp;L'!BW74</f>
        <v>0</v>
      </c>
      <c r="BQ35" s="22">
        <f ca="1">'P&amp;L'!BX74</f>
        <v>0</v>
      </c>
      <c r="BR35" s="22">
        <f ca="1">'P&amp;L'!BY74</f>
        <v>0</v>
      </c>
      <c r="BS35" s="22">
        <f ca="1">'P&amp;L'!BZ74</f>
        <v>0</v>
      </c>
      <c r="BT35" s="22">
        <f ca="1">'P&amp;L'!CA74</f>
        <v>0</v>
      </c>
      <c r="BU35" s="22">
        <f ca="1">'P&amp;L'!CB74</f>
        <v>0</v>
      </c>
      <c r="BV35" s="395">
        <f ca="1">'P&amp;L'!CC74</f>
        <v>0</v>
      </c>
    </row>
    <row r="36" spans="1:74" s="347" customFormat="1" x14ac:dyDescent="0.2">
      <c r="A36" s="231" t="s">
        <v>30</v>
      </c>
      <c r="B36" s="231"/>
      <c r="C36" s="231"/>
      <c r="D36" s="416" t="str">
        <f ca="1">IFERROR(-D35/D33,"NM")</f>
        <v>NM</v>
      </c>
      <c r="E36" s="232" t="str">
        <f t="shared" ref="E36:BA36" ca="1" si="263">IFERROR(-E35/E33,"NM")</f>
        <v>NM</v>
      </c>
      <c r="F36" s="232" t="str">
        <f t="shared" ca="1" si="263"/>
        <v>NM</v>
      </c>
      <c r="G36" s="232" t="str">
        <f t="shared" ca="1" si="263"/>
        <v>NM</v>
      </c>
      <c r="H36" s="232" t="str">
        <f t="shared" ca="1" si="263"/>
        <v>NM</v>
      </c>
      <c r="I36" s="232" t="str">
        <f t="shared" ref="I36" ca="1" si="264">IFERROR(-I35/I33,"NM")</f>
        <v>NM</v>
      </c>
      <c r="J36" s="232" t="str">
        <f t="shared" ca="1" si="263"/>
        <v>NM</v>
      </c>
      <c r="K36" s="416" t="str">
        <f t="shared" ca="1" si="263"/>
        <v>NM</v>
      </c>
      <c r="L36" s="232" t="str">
        <f t="shared" ca="1" si="263"/>
        <v>NM</v>
      </c>
      <c r="M36" s="232" t="str">
        <f t="shared" ca="1" si="263"/>
        <v>NM</v>
      </c>
      <c r="N36" s="232" t="str">
        <f t="shared" ca="1" si="263"/>
        <v>NM</v>
      </c>
      <c r="O36" s="232" t="str">
        <f t="shared" ca="1" si="263"/>
        <v>NM</v>
      </c>
      <c r="P36" s="232" t="str">
        <f t="shared" ref="P36" ca="1" si="265">IFERROR(-P35/P33,"NM")</f>
        <v>NM</v>
      </c>
      <c r="Q36" s="232" t="str">
        <f t="shared" ca="1" si="263"/>
        <v>NM</v>
      </c>
      <c r="R36" s="416" t="str">
        <f t="shared" ca="1" si="263"/>
        <v>NM</v>
      </c>
      <c r="S36" s="232" t="str">
        <f t="shared" ca="1" si="263"/>
        <v>NM</v>
      </c>
      <c r="T36" s="232" t="str">
        <f t="shared" ca="1" si="263"/>
        <v>NM</v>
      </c>
      <c r="U36" s="232" t="str">
        <f t="shared" ca="1" si="263"/>
        <v>NM</v>
      </c>
      <c r="V36" s="232" t="str">
        <f t="shared" ca="1" si="263"/>
        <v>NM</v>
      </c>
      <c r="W36" s="232" t="str">
        <f t="shared" ref="W36" ca="1" si="266">IFERROR(-W35/W33,"NM")</f>
        <v>NM</v>
      </c>
      <c r="X36" s="232" t="str">
        <f t="shared" ca="1" si="263"/>
        <v>NM</v>
      </c>
      <c r="Y36" s="416">
        <f t="shared" ca="1" si="263"/>
        <v>0</v>
      </c>
      <c r="Z36" s="232" t="str">
        <f t="shared" ca="1" si="263"/>
        <v>NM</v>
      </c>
      <c r="AA36" s="232" t="str">
        <f t="shared" ca="1" si="263"/>
        <v>NM</v>
      </c>
      <c r="AB36" s="232" t="str">
        <f t="shared" ca="1" si="263"/>
        <v>NM</v>
      </c>
      <c r="AC36" s="232" t="str">
        <f t="shared" ca="1" si="263"/>
        <v>NM</v>
      </c>
      <c r="AD36" s="232" t="str">
        <f t="shared" ref="AD36" ca="1" si="267">IFERROR(-AD35/AD33,"NM")</f>
        <v>NM</v>
      </c>
      <c r="AE36" s="232" t="str">
        <f t="shared" ca="1" si="263"/>
        <v>NM</v>
      </c>
      <c r="AF36" s="416">
        <f t="shared" ca="1" si="263"/>
        <v>0</v>
      </c>
      <c r="AG36" s="232" t="str">
        <f t="shared" ca="1" si="263"/>
        <v>NM</v>
      </c>
      <c r="AH36" s="232" t="str">
        <f t="shared" ca="1" si="263"/>
        <v>NM</v>
      </c>
      <c r="AI36" s="232" t="str">
        <f t="shared" ca="1" si="263"/>
        <v>NM</v>
      </c>
      <c r="AJ36" s="232" t="str">
        <f t="shared" ca="1" si="263"/>
        <v>NM</v>
      </c>
      <c r="AK36" s="232" t="str">
        <f t="shared" ref="AK36" ca="1" si="268">IFERROR(-AK35/AK33,"NM")</f>
        <v>NM</v>
      </c>
      <c r="AL36" s="232" t="str">
        <f t="shared" ca="1" si="263"/>
        <v>NM</v>
      </c>
      <c r="AM36" s="416">
        <f t="shared" ca="1" si="263"/>
        <v>0</v>
      </c>
      <c r="AN36" s="232" t="str">
        <f t="shared" ca="1" si="263"/>
        <v>NM</v>
      </c>
      <c r="AO36" s="232">
        <f t="shared" ca="1" si="263"/>
        <v>0</v>
      </c>
      <c r="AP36" s="232" t="str">
        <f t="shared" ca="1" si="263"/>
        <v>NM</v>
      </c>
      <c r="AQ36" s="232">
        <f t="shared" ca="1" si="263"/>
        <v>0</v>
      </c>
      <c r="AR36" s="232" t="str">
        <f t="shared" ref="AR36" ca="1" si="269">IFERROR(-AR35/AR33,"NM")</f>
        <v>NM</v>
      </c>
      <c r="AS36" s="232">
        <f t="shared" ca="1" si="263"/>
        <v>0</v>
      </c>
      <c r="AT36" s="416">
        <f t="shared" ca="1" si="263"/>
        <v>0</v>
      </c>
      <c r="AU36" s="232" t="str">
        <f t="shared" ca="1" si="263"/>
        <v>NM</v>
      </c>
      <c r="AV36" s="232">
        <f t="shared" ca="1" si="263"/>
        <v>0</v>
      </c>
      <c r="AW36" s="232" t="str">
        <f t="shared" ca="1" si="263"/>
        <v>NM</v>
      </c>
      <c r="AX36" s="232">
        <f t="shared" ca="1" si="263"/>
        <v>0</v>
      </c>
      <c r="AY36" s="232" t="str">
        <f t="shared" ref="AY36" ca="1" si="270">IFERROR(-AY35/AY33,"NM")</f>
        <v>NM</v>
      </c>
      <c r="AZ36" s="232">
        <f t="shared" ca="1" si="263"/>
        <v>0</v>
      </c>
      <c r="BA36" s="416">
        <f t="shared" ca="1" si="263"/>
        <v>0</v>
      </c>
      <c r="BB36" s="232" t="str">
        <f t="shared" ref="BB36" ca="1" si="271">IFERROR(-BB35/BB33,"NM")</f>
        <v>NM</v>
      </c>
      <c r="BC36" s="232">
        <f t="shared" ref="BC36:BD36" ca="1" si="272">IFERROR(-BC35/BC33,"NM")</f>
        <v>0</v>
      </c>
      <c r="BD36" s="232" t="str">
        <f t="shared" ca="1" si="272"/>
        <v>NM</v>
      </c>
      <c r="BE36" s="232">
        <f t="shared" ref="BE36:BK36" ca="1" si="273">IFERROR(-BE35/BE33,"NM")</f>
        <v>0</v>
      </c>
      <c r="BF36" s="232" t="str">
        <f t="shared" ca="1" si="273"/>
        <v>NM</v>
      </c>
      <c r="BG36" s="232" t="str">
        <f t="shared" ca="1" si="273"/>
        <v>NM</v>
      </c>
      <c r="BH36" s="416" t="str">
        <f t="shared" ca="1" si="273"/>
        <v>NM</v>
      </c>
      <c r="BI36" s="232" t="str">
        <f t="shared" ca="1" si="273"/>
        <v>NM</v>
      </c>
      <c r="BJ36" s="232" t="str">
        <f t="shared" ca="1" si="273"/>
        <v>NM</v>
      </c>
      <c r="BK36" s="232" t="str">
        <f t="shared" ca="1" si="273"/>
        <v>NM</v>
      </c>
      <c r="BL36" s="232" t="str">
        <f t="shared" ref="BL36:BR36" ca="1" si="274">IFERROR(-BL35/BL33,"NM")</f>
        <v>NM</v>
      </c>
      <c r="BM36" s="232" t="str">
        <f t="shared" ca="1" si="274"/>
        <v>NM</v>
      </c>
      <c r="BN36" s="232" t="str">
        <f t="shared" ca="1" si="274"/>
        <v>NM</v>
      </c>
      <c r="BO36" s="416" t="str">
        <f t="shared" ca="1" si="274"/>
        <v>NM</v>
      </c>
      <c r="BP36" s="232" t="str">
        <f t="shared" ca="1" si="274"/>
        <v>NM</v>
      </c>
      <c r="BQ36" s="232" t="str">
        <f t="shared" ca="1" si="274"/>
        <v>NM</v>
      </c>
      <c r="BR36" s="232" t="str">
        <f t="shared" ca="1" si="274"/>
        <v>NM</v>
      </c>
      <c r="BS36" s="232" t="str">
        <f t="shared" ref="BS36:BV36" ca="1" si="275">IFERROR(-BS35/BS33,"NM")</f>
        <v>NM</v>
      </c>
      <c r="BT36" s="232" t="str">
        <f t="shared" ca="1" si="275"/>
        <v>NM</v>
      </c>
      <c r="BU36" s="232" t="str">
        <f t="shared" ca="1" si="275"/>
        <v>NM</v>
      </c>
      <c r="BV36" s="416" t="str">
        <f t="shared" ca="1" si="275"/>
        <v>NM</v>
      </c>
    </row>
    <row r="37" spans="1:74" s="21" customFormat="1" x14ac:dyDescent="0.2">
      <c r="A37" s="21" t="s">
        <v>31</v>
      </c>
      <c r="D37" s="395">
        <f ca="1">'P&amp;L'!D83</f>
        <v>0</v>
      </c>
      <c r="E37" s="22">
        <f ca="1">'P&amp;L'!E83</f>
        <v>0</v>
      </c>
      <c r="F37" s="22">
        <f ca="1">'P&amp;L'!F83</f>
        <v>0</v>
      </c>
      <c r="G37" s="22">
        <f ca="1">'P&amp;L'!G83</f>
        <v>0</v>
      </c>
      <c r="H37" s="22">
        <f ca="1">'P&amp;L'!H83</f>
        <v>0</v>
      </c>
      <c r="I37" s="22">
        <f ca="1">'P&amp;L'!J83</f>
        <v>0</v>
      </c>
      <c r="J37" s="22">
        <f ca="1">'P&amp;L'!J83</f>
        <v>0</v>
      </c>
      <c r="K37" s="395">
        <f ca="1">'P&amp;L'!K83</f>
        <v>0</v>
      </c>
      <c r="L37" s="22">
        <f ca="1">'P&amp;L'!L83</f>
        <v>0</v>
      </c>
      <c r="M37" s="22">
        <f ca="1">'P&amp;L'!M83</f>
        <v>0</v>
      </c>
      <c r="N37" s="22">
        <f ca="1">'P&amp;L'!N83</f>
        <v>0</v>
      </c>
      <c r="O37" s="22">
        <f ca="1">'P&amp;L'!O83</f>
        <v>0</v>
      </c>
      <c r="P37" s="22">
        <f ca="1">'P&amp;L'!P83</f>
        <v>0</v>
      </c>
      <c r="Q37" s="22">
        <f ca="1">'P&amp;L'!Q83</f>
        <v>0</v>
      </c>
      <c r="R37" s="395">
        <f ca="1">'P&amp;L'!R83</f>
        <v>0</v>
      </c>
      <c r="S37" s="22">
        <f ca="1">'P&amp;L'!S83</f>
        <v>0</v>
      </c>
      <c r="T37" s="22">
        <f ca="1">'P&amp;L'!T83</f>
        <v>0</v>
      </c>
      <c r="U37" s="22">
        <f ca="1">'P&amp;L'!U83</f>
        <v>0</v>
      </c>
      <c r="V37" s="22">
        <f ca="1">'P&amp;L'!V83</f>
        <v>0</v>
      </c>
      <c r="W37" s="22">
        <f ca="1">'P&amp;L'!W83</f>
        <v>0</v>
      </c>
      <c r="X37" s="22">
        <f ca="1">'P&amp;L'!X83</f>
        <v>0</v>
      </c>
      <c r="Y37" s="395">
        <f ca="1">'P&amp;L'!Y83</f>
        <v>0</v>
      </c>
      <c r="Z37" s="22">
        <f ca="1">'P&amp;L'!Z83</f>
        <v>0</v>
      </c>
      <c r="AA37" s="22">
        <f ca="1">'P&amp;L'!AA83</f>
        <v>0</v>
      </c>
      <c r="AB37" s="22">
        <f ca="1">'P&amp;L'!AB83</f>
        <v>0</v>
      </c>
      <c r="AC37" s="22">
        <f ca="1">'P&amp;L'!AC83</f>
        <v>0</v>
      </c>
      <c r="AD37" s="22">
        <f ca="1">'P&amp;L'!AD83</f>
        <v>0</v>
      </c>
      <c r="AE37" s="22">
        <f ca="1">'P&amp;L'!AE83</f>
        <v>0</v>
      </c>
      <c r="AF37" s="395">
        <f ca="1">'P&amp;L'!AF83</f>
        <v>0</v>
      </c>
      <c r="AG37" s="22">
        <f ca="1">'P&amp;L'!AG83</f>
        <v>0</v>
      </c>
      <c r="AH37" s="22">
        <f ca="1">'P&amp;L'!AH83</f>
        <v>0</v>
      </c>
      <c r="AI37" s="22">
        <f ca="1">'P&amp;L'!AI83</f>
        <v>0</v>
      </c>
      <c r="AJ37" s="22">
        <f ca="1">'P&amp;L'!AJ83</f>
        <v>0</v>
      </c>
      <c r="AK37" s="22">
        <f ca="1">'P&amp;L'!AK83</f>
        <v>0</v>
      </c>
      <c r="AL37" s="22">
        <f ca="1">'P&amp;L'!AL83</f>
        <v>0</v>
      </c>
      <c r="AM37" s="395">
        <f ca="1">'P&amp;L'!AM83</f>
        <v>0</v>
      </c>
      <c r="AN37" s="22">
        <f ca="1">'P&amp;L'!AN83</f>
        <v>0</v>
      </c>
      <c r="AO37" s="22">
        <f ca="1">'P&amp;L'!AO83</f>
        <v>0</v>
      </c>
      <c r="AP37" s="22">
        <f ca="1">'P&amp;L'!AP83</f>
        <v>0</v>
      </c>
      <c r="AQ37" s="22">
        <f ca="1">'P&amp;L'!AQ83</f>
        <v>0</v>
      </c>
      <c r="AR37" s="22">
        <f ca="1">'P&amp;L'!AR83</f>
        <v>0</v>
      </c>
      <c r="AS37" s="22">
        <f ca="1">'P&amp;L'!AS83</f>
        <v>0</v>
      </c>
      <c r="AT37" s="395">
        <f ca="1">'P&amp;L'!AT83</f>
        <v>0</v>
      </c>
      <c r="AU37" s="22">
        <f ca="1">'P&amp;L'!AU83</f>
        <v>0</v>
      </c>
      <c r="AV37" s="22">
        <f ca="1">'P&amp;L'!AV83</f>
        <v>0</v>
      </c>
      <c r="AW37" s="22">
        <f ca="1">'P&amp;L'!AW83</f>
        <v>0</v>
      </c>
      <c r="AX37" s="22">
        <f ca="1">'P&amp;L'!AX83</f>
        <v>0</v>
      </c>
      <c r="AY37" s="22">
        <f ca="1">'P&amp;L'!AY83</f>
        <v>0</v>
      </c>
      <c r="AZ37" s="22">
        <f ca="1">'P&amp;L'!AZ83</f>
        <v>0</v>
      </c>
      <c r="BA37" s="395">
        <f ca="1">'P&amp;L'!BA83</f>
        <v>0</v>
      </c>
      <c r="BB37" s="22">
        <f ca="1">'P&amp;L'!BB83</f>
        <v>0</v>
      </c>
      <c r="BC37" s="22">
        <f ca="1">'P&amp;L'!BC83</f>
        <v>0</v>
      </c>
      <c r="BD37" s="22">
        <f ca="1">'P&amp;L'!BD83</f>
        <v>0</v>
      </c>
      <c r="BE37" s="22">
        <f ca="1">'P&amp;L'!BE83</f>
        <v>0</v>
      </c>
      <c r="BF37" s="22">
        <f ca="1">'P&amp;L'!BF83</f>
        <v>0</v>
      </c>
      <c r="BG37" s="22">
        <f ca="1">'P&amp;L'!BG83</f>
        <v>0</v>
      </c>
      <c r="BH37" s="395">
        <f ca="1">'P&amp;L'!BH83</f>
        <v>0</v>
      </c>
      <c r="BI37" s="22">
        <f ca="1">'P&amp;L'!BI83</f>
        <v>0</v>
      </c>
      <c r="BJ37" s="22">
        <f ca="1">'P&amp;L'!BQ83</f>
        <v>0</v>
      </c>
      <c r="BK37" s="22">
        <f ca="1">'P&amp;L'!BR83</f>
        <v>0</v>
      </c>
      <c r="BL37" s="22">
        <f ca="1">'P&amp;L'!BS83</f>
        <v>0</v>
      </c>
      <c r="BM37" s="22">
        <f ca="1">'P&amp;L'!BT83</f>
        <v>0</v>
      </c>
      <c r="BN37" s="22">
        <f ca="1">'P&amp;L'!BU83</f>
        <v>0</v>
      </c>
      <c r="BO37" s="395">
        <f ca="1">'P&amp;L'!BV83</f>
        <v>0</v>
      </c>
      <c r="BP37" s="22">
        <f ca="1">'P&amp;L'!BW83</f>
        <v>0</v>
      </c>
      <c r="BQ37" s="22">
        <f ca="1">'P&amp;L'!BX83</f>
        <v>0</v>
      </c>
      <c r="BR37" s="22">
        <f ca="1">'P&amp;L'!BY83</f>
        <v>0</v>
      </c>
      <c r="BS37" s="22">
        <f ca="1">'P&amp;L'!BZ83</f>
        <v>0</v>
      </c>
      <c r="BT37" s="22">
        <f ca="1">'P&amp;L'!CA83</f>
        <v>0</v>
      </c>
      <c r="BU37" s="22">
        <f ca="1">'P&amp;L'!CB83</f>
        <v>0</v>
      </c>
      <c r="BV37" s="395">
        <f ca="1">'P&amp;L'!CC83</f>
        <v>0</v>
      </c>
    </row>
    <row r="38" spans="1:74" s="21" customFormat="1" x14ac:dyDescent="0.2">
      <c r="A38" s="21" t="s">
        <v>184</v>
      </c>
      <c r="D38" s="395">
        <f ca="1">'P&amp;L'!D81</f>
        <v>0</v>
      </c>
      <c r="E38" s="22">
        <f ca="1">'P&amp;L'!E81</f>
        <v>0</v>
      </c>
      <c r="F38" s="22">
        <f ca="1">'P&amp;L'!F81</f>
        <v>0</v>
      </c>
      <c r="G38" s="22">
        <f ca="1">'P&amp;L'!G81</f>
        <v>0</v>
      </c>
      <c r="H38" s="22">
        <f ca="1">'P&amp;L'!H81</f>
        <v>0</v>
      </c>
      <c r="I38" s="22">
        <f ca="1">'P&amp;L'!J81</f>
        <v>0</v>
      </c>
      <c r="J38" s="22">
        <f ca="1">'P&amp;L'!J81</f>
        <v>0</v>
      </c>
      <c r="K38" s="395">
        <f ca="1">'P&amp;L'!K81</f>
        <v>0</v>
      </c>
      <c r="L38" s="22">
        <f ca="1">'P&amp;L'!L81</f>
        <v>0</v>
      </c>
      <c r="M38" s="22">
        <f ca="1">'P&amp;L'!M81</f>
        <v>0</v>
      </c>
      <c r="N38" s="22">
        <f ca="1">'P&amp;L'!N81</f>
        <v>0</v>
      </c>
      <c r="O38" s="22">
        <f ca="1">'P&amp;L'!O81</f>
        <v>0</v>
      </c>
      <c r="P38" s="22">
        <f ca="1">'P&amp;L'!P81</f>
        <v>0</v>
      </c>
      <c r="Q38" s="22">
        <f ca="1">'P&amp;L'!Q81</f>
        <v>0</v>
      </c>
      <c r="R38" s="395">
        <f ca="1">'P&amp;L'!R81</f>
        <v>0</v>
      </c>
      <c r="S38" s="22">
        <f ca="1">'P&amp;L'!S81</f>
        <v>0</v>
      </c>
      <c r="T38" s="22">
        <f ca="1">'P&amp;L'!T81</f>
        <v>0</v>
      </c>
      <c r="U38" s="22">
        <f ca="1">'P&amp;L'!U81</f>
        <v>0</v>
      </c>
      <c r="V38" s="22">
        <f ca="1">'P&amp;L'!V81</f>
        <v>0</v>
      </c>
      <c r="W38" s="22">
        <f ca="1">'P&amp;L'!W81</f>
        <v>0</v>
      </c>
      <c r="X38" s="22">
        <f ca="1">'P&amp;L'!X81</f>
        <v>0</v>
      </c>
      <c r="Y38" s="395">
        <f ca="1">'P&amp;L'!Y81</f>
        <v>0</v>
      </c>
      <c r="Z38" s="22">
        <f ca="1">'P&amp;L'!Z81</f>
        <v>0</v>
      </c>
      <c r="AA38" s="22">
        <f ca="1">'P&amp;L'!AA81</f>
        <v>0</v>
      </c>
      <c r="AB38" s="22">
        <f ca="1">'P&amp;L'!AB81</f>
        <v>0</v>
      </c>
      <c r="AC38" s="22">
        <f ca="1">'P&amp;L'!AC81</f>
        <v>0</v>
      </c>
      <c r="AD38" s="22">
        <f ca="1">'P&amp;L'!AD81</f>
        <v>0</v>
      </c>
      <c r="AE38" s="22">
        <f ca="1">'P&amp;L'!AE81</f>
        <v>0</v>
      </c>
      <c r="AF38" s="395">
        <f ca="1">'P&amp;L'!AF81</f>
        <v>0</v>
      </c>
      <c r="AG38" s="22">
        <f ca="1">'P&amp;L'!AG81</f>
        <v>0</v>
      </c>
      <c r="AH38" s="22">
        <f ca="1">'P&amp;L'!AH81</f>
        <v>0</v>
      </c>
      <c r="AI38" s="22">
        <f ca="1">'P&amp;L'!AI81</f>
        <v>0</v>
      </c>
      <c r="AJ38" s="22">
        <f ca="1">'P&amp;L'!AJ81</f>
        <v>0</v>
      </c>
      <c r="AK38" s="22">
        <f ca="1">'P&amp;L'!AK81</f>
        <v>0</v>
      </c>
      <c r="AL38" s="22">
        <f ca="1">'P&amp;L'!AL81</f>
        <v>0</v>
      </c>
      <c r="AM38" s="395">
        <f ca="1">'P&amp;L'!AM81</f>
        <v>0</v>
      </c>
      <c r="AN38" s="22">
        <f ca="1">'P&amp;L'!AN81</f>
        <v>0</v>
      </c>
      <c r="AO38" s="22">
        <f ca="1">'P&amp;L'!AO81</f>
        <v>0</v>
      </c>
      <c r="AP38" s="22">
        <f ca="1">'P&amp;L'!AP81</f>
        <v>0</v>
      </c>
      <c r="AQ38" s="22">
        <f ca="1">'P&amp;L'!AQ81</f>
        <v>0</v>
      </c>
      <c r="AR38" s="22">
        <f ca="1">'P&amp;L'!AR81</f>
        <v>0</v>
      </c>
      <c r="AS38" s="22">
        <f ca="1">'P&amp;L'!AS81</f>
        <v>0</v>
      </c>
      <c r="AT38" s="395">
        <f ca="1">'P&amp;L'!AT81</f>
        <v>0</v>
      </c>
      <c r="AU38" s="22">
        <f ca="1">'P&amp;L'!AU81</f>
        <v>0</v>
      </c>
      <c r="AV38" s="22">
        <f ca="1">'P&amp;L'!AV81</f>
        <v>0</v>
      </c>
      <c r="AW38" s="22">
        <f ca="1">'P&amp;L'!AW81</f>
        <v>0</v>
      </c>
      <c r="AX38" s="22">
        <f ca="1">'P&amp;L'!AX81</f>
        <v>0</v>
      </c>
      <c r="AY38" s="22">
        <f ca="1">'P&amp;L'!AY81</f>
        <v>0</v>
      </c>
      <c r="AZ38" s="22">
        <f ca="1">'P&amp;L'!AZ81</f>
        <v>0</v>
      </c>
      <c r="BA38" s="395">
        <f ca="1">'P&amp;L'!BA81</f>
        <v>0</v>
      </c>
      <c r="BB38" s="22">
        <f ca="1">'P&amp;L'!BB81</f>
        <v>0</v>
      </c>
      <c r="BC38" s="22">
        <f ca="1">'P&amp;L'!BC81</f>
        <v>0</v>
      </c>
      <c r="BD38" s="22">
        <f ca="1">'P&amp;L'!BD81</f>
        <v>0</v>
      </c>
      <c r="BE38" s="22">
        <f ca="1">'P&amp;L'!BE81</f>
        <v>0</v>
      </c>
      <c r="BF38" s="22">
        <f ca="1">'P&amp;L'!BF81</f>
        <v>0</v>
      </c>
      <c r="BG38" s="22">
        <f ca="1">'P&amp;L'!BG81</f>
        <v>0</v>
      </c>
      <c r="BH38" s="395">
        <f ca="1">'P&amp;L'!BH81</f>
        <v>0</v>
      </c>
      <c r="BI38" s="22">
        <f ca="1">'P&amp;L'!BI81</f>
        <v>0</v>
      </c>
      <c r="BJ38" s="22">
        <f ca="1">'P&amp;L'!BQ81</f>
        <v>0</v>
      </c>
      <c r="BK38" s="22">
        <f ca="1">'P&amp;L'!BR81</f>
        <v>0</v>
      </c>
      <c r="BL38" s="22">
        <f ca="1">'P&amp;L'!BS81</f>
        <v>0</v>
      </c>
      <c r="BM38" s="22">
        <f ca="1">'P&amp;L'!BT81</f>
        <v>0</v>
      </c>
      <c r="BN38" s="22">
        <f ca="1">'P&amp;L'!BU81</f>
        <v>0</v>
      </c>
      <c r="BO38" s="395">
        <f ca="1">'P&amp;L'!BV81</f>
        <v>0</v>
      </c>
      <c r="BP38" s="22">
        <f ca="1">'P&amp;L'!BW81</f>
        <v>0</v>
      </c>
      <c r="BQ38" s="22">
        <f ca="1">'P&amp;L'!BX81</f>
        <v>0</v>
      </c>
      <c r="BR38" s="22">
        <f ca="1">'P&amp;L'!BY81</f>
        <v>0</v>
      </c>
      <c r="BS38" s="22">
        <f ca="1">'P&amp;L'!BZ81</f>
        <v>0</v>
      </c>
      <c r="BT38" s="22">
        <f ca="1">'P&amp;L'!CA81</f>
        <v>0</v>
      </c>
      <c r="BU38" s="22">
        <f ca="1">'P&amp;L'!CB81</f>
        <v>0</v>
      </c>
      <c r="BV38" s="395">
        <f ca="1">'P&amp;L'!CC81</f>
        <v>0</v>
      </c>
    </row>
    <row r="39" spans="1:74" s="21" customFormat="1" x14ac:dyDescent="0.2">
      <c r="A39" s="21" t="s">
        <v>122</v>
      </c>
      <c r="D39" s="395">
        <f ca="1">'P&amp;L'!D84</f>
        <v>0</v>
      </c>
      <c r="E39" s="22">
        <f ca="1">'P&amp;L'!E84</f>
        <v>0</v>
      </c>
      <c r="F39" s="22">
        <f ca="1">'P&amp;L'!F84</f>
        <v>0</v>
      </c>
      <c r="G39" s="22">
        <f ca="1">'P&amp;L'!G84</f>
        <v>0</v>
      </c>
      <c r="H39" s="22">
        <f ca="1">'P&amp;L'!H84</f>
        <v>0</v>
      </c>
      <c r="I39" s="22">
        <f ca="1">'P&amp;L'!J84</f>
        <v>0</v>
      </c>
      <c r="J39" s="22">
        <f ca="1">'P&amp;L'!J84</f>
        <v>0</v>
      </c>
      <c r="K39" s="395">
        <f ca="1">'P&amp;L'!K84</f>
        <v>0</v>
      </c>
      <c r="L39" s="22">
        <f ca="1">'P&amp;L'!L84</f>
        <v>0</v>
      </c>
      <c r="M39" s="22">
        <f ca="1">'P&amp;L'!M84</f>
        <v>0</v>
      </c>
      <c r="N39" s="22">
        <f ca="1">'P&amp;L'!N84</f>
        <v>0</v>
      </c>
      <c r="O39" s="22">
        <f ca="1">'P&amp;L'!O84</f>
        <v>0</v>
      </c>
      <c r="P39" s="22">
        <f ca="1">'P&amp;L'!P84</f>
        <v>0</v>
      </c>
      <c r="Q39" s="22">
        <f ca="1">'P&amp;L'!Q84</f>
        <v>0</v>
      </c>
      <c r="R39" s="395">
        <f ca="1">'P&amp;L'!R84</f>
        <v>0</v>
      </c>
      <c r="S39" s="22">
        <f ca="1">'P&amp;L'!S84</f>
        <v>0</v>
      </c>
      <c r="T39" s="22">
        <f ca="1">'P&amp;L'!T84</f>
        <v>0</v>
      </c>
      <c r="U39" s="22">
        <f ca="1">'P&amp;L'!U84</f>
        <v>0</v>
      </c>
      <c r="V39" s="22">
        <f ca="1">'P&amp;L'!V84</f>
        <v>0</v>
      </c>
      <c r="W39" s="22">
        <f ca="1">'P&amp;L'!W84</f>
        <v>0</v>
      </c>
      <c r="X39" s="22">
        <f ca="1">'P&amp;L'!X84</f>
        <v>0</v>
      </c>
      <c r="Y39" s="395">
        <f ca="1">'P&amp;L'!Y84</f>
        <v>0</v>
      </c>
      <c r="Z39" s="22">
        <f ca="1">'P&amp;L'!Z84</f>
        <v>0</v>
      </c>
      <c r="AA39" s="22">
        <f ca="1">'P&amp;L'!AA84</f>
        <v>0</v>
      </c>
      <c r="AB39" s="22">
        <f ca="1">'P&amp;L'!AB84</f>
        <v>0</v>
      </c>
      <c r="AC39" s="22">
        <f ca="1">'P&amp;L'!AC84</f>
        <v>0</v>
      </c>
      <c r="AD39" s="22">
        <f ca="1">'P&amp;L'!AD84</f>
        <v>0</v>
      </c>
      <c r="AE39" s="22">
        <f ca="1">'P&amp;L'!AE84</f>
        <v>0</v>
      </c>
      <c r="AF39" s="395">
        <f ca="1">'P&amp;L'!AF84</f>
        <v>0</v>
      </c>
      <c r="AG39" s="22">
        <f ca="1">'P&amp;L'!AG84</f>
        <v>0</v>
      </c>
      <c r="AH39" s="22">
        <f ca="1">'P&amp;L'!AH84</f>
        <v>0</v>
      </c>
      <c r="AI39" s="22">
        <f ca="1">'P&amp;L'!AI84</f>
        <v>0</v>
      </c>
      <c r="AJ39" s="22">
        <f ca="1">'P&amp;L'!AJ84</f>
        <v>0</v>
      </c>
      <c r="AK39" s="22">
        <f ca="1">'P&amp;L'!AK84</f>
        <v>0</v>
      </c>
      <c r="AL39" s="22">
        <f ca="1">'P&amp;L'!AL84</f>
        <v>0</v>
      </c>
      <c r="AM39" s="395">
        <f ca="1">'P&amp;L'!AM84</f>
        <v>0</v>
      </c>
      <c r="AN39" s="22">
        <f ca="1">'P&amp;L'!AN84</f>
        <v>0</v>
      </c>
      <c r="AO39" s="22">
        <f ca="1">'P&amp;L'!AO84</f>
        <v>0</v>
      </c>
      <c r="AP39" s="22">
        <f ca="1">'P&amp;L'!AP84</f>
        <v>0</v>
      </c>
      <c r="AQ39" s="22">
        <f ca="1">'P&amp;L'!AQ84</f>
        <v>0</v>
      </c>
      <c r="AR39" s="22">
        <f ca="1">'P&amp;L'!AR84</f>
        <v>0</v>
      </c>
      <c r="AS39" s="22">
        <f ca="1">'P&amp;L'!AS84</f>
        <v>0</v>
      </c>
      <c r="AT39" s="395">
        <f ca="1">'P&amp;L'!AT84</f>
        <v>0</v>
      </c>
      <c r="AU39" s="22">
        <f ca="1">'P&amp;L'!AU84</f>
        <v>0</v>
      </c>
      <c r="AV39" s="22">
        <f ca="1">'P&amp;L'!AV84</f>
        <v>0</v>
      </c>
      <c r="AW39" s="22">
        <f ca="1">'P&amp;L'!AW84</f>
        <v>0</v>
      </c>
      <c r="AX39" s="22">
        <f ca="1">'P&amp;L'!AX84</f>
        <v>0</v>
      </c>
      <c r="AY39" s="22">
        <f ca="1">'P&amp;L'!AY84</f>
        <v>0</v>
      </c>
      <c r="AZ39" s="22">
        <f ca="1">'P&amp;L'!AZ84</f>
        <v>0</v>
      </c>
      <c r="BA39" s="395">
        <f ca="1">'P&amp;L'!BA84</f>
        <v>0</v>
      </c>
      <c r="BB39" s="22">
        <f ca="1">'P&amp;L'!BB84</f>
        <v>0</v>
      </c>
      <c r="BC39" s="22">
        <f ca="1">'P&amp;L'!BC84</f>
        <v>0</v>
      </c>
      <c r="BD39" s="22">
        <f ca="1">'P&amp;L'!BD84</f>
        <v>0</v>
      </c>
      <c r="BE39" s="22">
        <f ca="1">'P&amp;L'!BE84</f>
        <v>0</v>
      </c>
      <c r="BF39" s="22">
        <f ca="1">'P&amp;L'!BF84</f>
        <v>0</v>
      </c>
      <c r="BG39" s="22">
        <f ca="1">'P&amp;L'!BG84</f>
        <v>0</v>
      </c>
      <c r="BH39" s="395">
        <f ca="1">'P&amp;L'!BH84</f>
        <v>0</v>
      </c>
      <c r="BI39" s="22">
        <f ca="1">'P&amp;L'!BI84</f>
        <v>0</v>
      </c>
      <c r="BJ39" s="22">
        <f ca="1">'P&amp;L'!BQ84</f>
        <v>0</v>
      </c>
      <c r="BK39" s="22">
        <f ca="1">'P&amp;L'!BR84</f>
        <v>0</v>
      </c>
      <c r="BL39" s="22">
        <f ca="1">'P&amp;L'!BS84</f>
        <v>0</v>
      </c>
      <c r="BM39" s="22">
        <f ca="1">'P&amp;L'!BT84</f>
        <v>0</v>
      </c>
      <c r="BN39" s="22">
        <f ca="1">'P&amp;L'!BU84</f>
        <v>0</v>
      </c>
      <c r="BO39" s="395">
        <f ca="1">'P&amp;L'!BV84</f>
        <v>0</v>
      </c>
      <c r="BP39" s="22">
        <f ca="1">'P&amp;L'!BW84</f>
        <v>0</v>
      </c>
      <c r="BQ39" s="22">
        <f ca="1">'P&amp;L'!BX84</f>
        <v>0</v>
      </c>
      <c r="BR39" s="22">
        <f ca="1">'P&amp;L'!BY84</f>
        <v>0</v>
      </c>
      <c r="BS39" s="22">
        <f ca="1">'P&amp;L'!BZ84</f>
        <v>0</v>
      </c>
      <c r="BT39" s="22">
        <f ca="1">'P&amp;L'!CA84</f>
        <v>0</v>
      </c>
      <c r="BU39" s="22">
        <f ca="1">'P&amp;L'!CB84</f>
        <v>0</v>
      </c>
      <c r="BV39" s="395">
        <f ca="1">'P&amp;L'!CC84</f>
        <v>0</v>
      </c>
    </row>
    <row r="40" spans="1:74" s="21" customFormat="1" x14ac:dyDescent="0.2">
      <c r="A40" s="23" t="s">
        <v>32</v>
      </c>
      <c r="B40" s="23"/>
      <c r="C40" s="23"/>
      <c r="D40" s="417">
        <f t="shared" ref="D40:AE40" ca="1" si="276">D33+D35+SUM(D37:D39)</f>
        <v>0</v>
      </c>
      <c r="E40" s="24">
        <f t="shared" ca="1" si="276"/>
        <v>0</v>
      </c>
      <c r="F40" s="24">
        <f t="shared" ca="1" si="276"/>
        <v>0</v>
      </c>
      <c r="G40" s="24">
        <f t="shared" ca="1" si="276"/>
        <v>0</v>
      </c>
      <c r="H40" s="24">
        <f t="shared" ca="1" si="276"/>
        <v>0</v>
      </c>
      <c r="I40" s="24">
        <f t="shared" ref="I40" ca="1" si="277">I33+I35+SUM(I37:I39)</f>
        <v>0</v>
      </c>
      <c r="J40" s="24">
        <f t="shared" ca="1" si="276"/>
        <v>0</v>
      </c>
      <c r="K40" s="417">
        <f t="shared" ca="1" si="276"/>
        <v>0</v>
      </c>
      <c r="L40" s="24">
        <f t="shared" ca="1" si="276"/>
        <v>0</v>
      </c>
      <c r="M40" s="24">
        <f t="shared" ca="1" si="276"/>
        <v>0</v>
      </c>
      <c r="N40" s="24">
        <f t="shared" ca="1" si="276"/>
        <v>0</v>
      </c>
      <c r="O40" s="24">
        <f t="shared" ca="1" si="276"/>
        <v>0</v>
      </c>
      <c r="P40" s="24">
        <f t="shared" ref="P40" ca="1" si="278">P33+P35+SUM(P37:P39)</f>
        <v>0</v>
      </c>
      <c r="Q40" s="24">
        <f t="shared" ca="1" si="276"/>
        <v>0</v>
      </c>
      <c r="R40" s="417">
        <f t="shared" ca="1" si="276"/>
        <v>0</v>
      </c>
      <c r="S40" s="24">
        <f t="shared" ca="1" si="276"/>
        <v>0</v>
      </c>
      <c r="T40" s="24">
        <f t="shared" ca="1" si="276"/>
        <v>0</v>
      </c>
      <c r="U40" s="24">
        <f t="shared" ca="1" si="276"/>
        <v>0</v>
      </c>
      <c r="V40" s="24">
        <f t="shared" ca="1" si="276"/>
        <v>0</v>
      </c>
      <c r="W40" s="24">
        <f t="shared" ref="W40" ca="1" si="279">W33+W35+SUM(W37:W39)</f>
        <v>0</v>
      </c>
      <c r="X40" s="24">
        <f t="shared" ca="1" si="276"/>
        <v>0</v>
      </c>
      <c r="Y40" s="417">
        <f t="shared" ca="1" si="276"/>
        <v>-652</v>
      </c>
      <c r="Z40" s="24">
        <f t="shared" ca="1" si="276"/>
        <v>0</v>
      </c>
      <c r="AA40" s="24">
        <f t="shared" ca="1" si="276"/>
        <v>0</v>
      </c>
      <c r="AB40" s="24">
        <f t="shared" ca="1" si="276"/>
        <v>0</v>
      </c>
      <c r="AC40" s="24">
        <f t="shared" ca="1" si="276"/>
        <v>0</v>
      </c>
      <c r="AD40" s="24">
        <f t="shared" ref="AD40" ca="1" si="280">AD33+AD35+SUM(AD37:AD39)</f>
        <v>0</v>
      </c>
      <c r="AE40" s="24">
        <f t="shared" ca="1" si="276"/>
        <v>0</v>
      </c>
      <c r="AF40" s="417">
        <f ca="1">AF33+AF35+SUM(AF37:AF39)</f>
        <v>-649</v>
      </c>
      <c r="AG40" s="24">
        <f t="shared" ref="AG40:BA40" ca="1" si="281">AG33+AG35+SUM(AG37:AG39)</f>
        <v>0</v>
      </c>
      <c r="AH40" s="24">
        <f t="shared" ca="1" si="281"/>
        <v>0</v>
      </c>
      <c r="AI40" s="24">
        <f t="shared" ca="1" si="281"/>
        <v>0</v>
      </c>
      <c r="AJ40" s="24">
        <f t="shared" ca="1" si="281"/>
        <v>0</v>
      </c>
      <c r="AK40" s="24">
        <f t="shared" ref="AK40" ca="1" si="282">AK33+AK35+SUM(AK37:AK39)</f>
        <v>0</v>
      </c>
      <c r="AL40" s="24">
        <f t="shared" ca="1" si="281"/>
        <v>0</v>
      </c>
      <c r="AM40" s="417">
        <f t="shared" ca="1" si="281"/>
        <v>-694</v>
      </c>
      <c r="AN40" s="24">
        <f t="shared" ca="1" si="281"/>
        <v>0</v>
      </c>
      <c r="AO40" s="24">
        <f t="shared" ca="1" si="281"/>
        <v>-181</v>
      </c>
      <c r="AP40" s="24">
        <f t="shared" ca="1" si="281"/>
        <v>0</v>
      </c>
      <c r="AQ40" s="24">
        <f t="shared" ca="1" si="281"/>
        <v>-183</v>
      </c>
      <c r="AR40" s="24">
        <f t="shared" ref="AR40" ca="1" si="283">AR33+AR35+SUM(AR37:AR39)</f>
        <v>0</v>
      </c>
      <c r="AS40" s="24">
        <f t="shared" ca="1" si="281"/>
        <v>-196</v>
      </c>
      <c r="AT40" s="417">
        <f t="shared" ca="1" si="281"/>
        <v>-737</v>
      </c>
      <c r="AU40" s="24">
        <f t="shared" ca="1" si="281"/>
        <v>0</v>
      </c>
      <c r="AV40" s="24">
        <f t="shared" ca="1" si="281"/>
        <v>-193</v>
      </c>
      <c r="AW40" s="24">
        <f t="shared" ca="1" si="281"/>
        <v>0</v>
      </c>
      <c r="AX40" s="24">
        <f t="shared" ca="1" si="281"/>
        <v>-189</v>
      </c>
      <c r="AY40" s="24">
        <f t="shared" ref="AY40" ca="1" si="284">AY33+AY35+SUM(AY37:AY39)</f>
        <v>0</v>
      </c>
      <c r="AZ40" s="24">
        <f t="shared" ca="1" si="281"/>
        <v>-196</v>
      </c>
      <c r="BA40" s="417">
        <f t="shared" ca="1" si="281"/>
        <v>-767</v>
      </c>
      <c r="BB40" s="24">
        <f t="shared" ref="BB40" ca="1" si="285">BB33+BB35+SUM(BB37:BB39)</f>
        <v>0</v>
      </c>
      <c r="BC40" s="24">
        <f t="shared" ref="BC40:BD40" ca="1" si="286">BC33+BC35+SUM(BC37:BC39)</f>
        <v>-201</v>
      </c>
      <c r="BD40" s="24">
        <f t="shared" ca="1" si="286"/>
        <v>0</v>
      </c>
      <c r="BE40" s="24">
        <f t="shared" ref="BE40:BK40" ca="1" si="287">BE33+BE35+SUM(BE37:BE39)</f>
        <v>-208</v>
      </c>
      <c r="BF40" s="24">
        <f t="shared" ca="1" si="287"/>
        <v>0</v>
      </c>
      <c r="BG40" s="24">
        <f t="shared" ca="1" si="287"/>
        <v>0</v>
      </c>
      <c r="BH40" s="417">
        <f t="shared" ca="1" si="287"/>
        <v>0</v>
      </c>
      <c r="BI40" s="24">
        <f t="shared" ca="1" si="287"/>
        <v>0</v>
      </c>
      <c r="BJ40" s="24">
        <f t="shared" ca="1" si="287"/>
        <v>0</v>
      </c>
      <c r="BK40" s="24">
        <f t="shared" ca="1" si="287"/>
        <v>0</v>
      </c>
      <c r="BL40" s="24">
        <f t="shared" ref="BL40:BR40" ca="1" si="288">BL33+BL35+SUM(BL37:BL39)</f>
        <v>0</v>
      </c>
      <c r="BM40" s="24">
        <f t="shared" ca="1" si="288"/>
        <v>0</v>
      </c>
      <c r="BN40" s="24">
        <f t="shared" ca="1" si="288"/>
        <v>0</v>
      </c>
      <c r="BO40" s="417">
        <f t="shared" ca="1" si="288"/>
        <v>0</v>
      </c>
      <c r="BP40" s="24">
        <f t="shared" ca="1" si="288"/>
        <v>0</v>
      </c>
      <c r="BQ40" s="24">
        <f t="shared" ca="1" si="288"/>
        <v>0</v>
      </c>
      <c r="BR40" s="24">
        <f t="shared" ca="1" si="288"/>
        <v>0</v>
      </c>
      <c r="BS40" s="24">
        <f t="shared" ref="BS40:BV40" ca="1" si="289">BS33+BS35+SUM(BS37:BS39)</f>
        <v>0</v>
      </c>
      <c r="BT40" s="24">
        <f t="shared" ca="1" si="289"/>
        <v>0</v>
      </c>
      <c r="BU40" s="24">
        <f t="shared" ca="1" si="289"/>
        <v>0</v>
      </c>
      <c r="BV40" s="417">
        <f t="shared" ca="1" si="289"/>
        <v>0</v>
      </c>
    </row>
    <row r="41" spans="1:74" s="21" customFormat="1" x14ac:dyDescent="0.2">
      <c r="A41" s="21" t="s">
        <v>38</v>
      </c>
      <c r="D41" s="395">
        <f ca="1">'P&amp;L'!D88</f>
        <v>0</v>
      </c>
      <c r="E41" s="22">
        <f ca="1">'P&amp;L'!E88</f>
        <v>0</v>
      </c>
      <c r="F41" s="22">
        <f ca="1">'P&amp;L'!F88</f>
        <v>0</v>
      </c>
      <c r="G41" s="22">
        <f ca="1">'P&amp;L'!G88</f>
        <v>0</v>
      </c>
      <c r="H41" s="22">
        <f ca="1">'P&amp;L'!H88</f>
        <v>0</v>
      </c>
      <c r="I41" s="22">
        <f ca="1">'P&amp;L'!J88</f>
        <v>0</v>
      </c>
      <c r="J41" s="22">
        <f ca="1">'P&amp;L'!J88</f>
        <v>0</v>
      </c>
      <c r="K41" s="395">
        <f ca="1">'P&amp;L'!K88</f>
        <v>0</v>
      </c>
      <c r="L41" s="22">
        <f ca="1">'P&amp;L'!L88</f>
        <v>0</v>
      </c>
      <c r="M41" s="22">
        <f ca="1">'P&amp;L'!M88</f>
        <v>0</v>
      </c>
      <c r="N41" s="22">
        <f ca="1">'P&amp;L'!N88</f>
        <v>0</v>
      </c>
      <c r="O41" s="22">
        <f ca="1">'P&amp;L'!O88</f>
        <v>0</v>
      </c>
      <c r="P41" s="22">
        <f ca="1">'P&amp;L'!P88</f>
        <v>0</v>
      </c>
      <c r="Q41" s="22">
        <f ca="1">'P&amp;L'!Q88</f>
        <v>0</v>
      </c>
      <c r="R41" s="395">
        <f ca="1">'P&amp;L'!R88</f>
        <v>0</v>
      </c>
      <c r="S41" s="22">
        <f ca="1">'P&amp;L'!S88</f>
        <v>0</v>
      </c>
      <c r="T41" s="22">
        <f ca="1">'P&amp;L'!T88</f>
        <v>0</v>
      </c>
      <c r="U41" s="22">
        <f ca="1">'P&amp;L'!U88</f>
        <v>0</v>
      </c>
      <c r="V41" s="22">
        <f ca="1">'P&amp;L'!V88</f>
        <v>0</v>
      </c>
      <c r="W41" s="22">
        <f ca="1">'P&amp;L'!W88</f>
        <v>0</v>
      </c>
      <c r="X41" s="22">
        <f ca="1">'P&amp;L'!X88</f>
        <v>0</v>
      </c>
      <c r="Y41" s="395">
        <f ca="1">'P&amp;L'!Y88</f>
        <v>0</v>
      </c>
      <c r="Z41" s="22">
        <f ca="1">'P&amp;L'!Z88</f>
        <v>0</v>
      </c>
      <c r="AA41" s="22">
        <f ca="1">'P&amp;L'!AA88</f>
        <v>0</v>
      </c>
      <c r="AB41" s="22">
        <f ca="1">'P&amp;L'!AB88</f>
        <v>0</v>
      </c>
      <c r="AC41" s="22">
        <f ca="1">'P&amp;L'!AC88</f>
        <v>0</v>
      </c>
      <c r="AD41" s="22">
        <f ca="1">'P&amp;L'!AD88</f>
        <v>0</v>
      </c>
      <c r="AE41" s="22">
        <f ca="1">'P&amp;L'!AE88</f>
        <v>0</v>
      </c>
      <c r="AF41" s="395">
        <f ca="1">'P&amp;L'!AF88</f>
        <v>0</v>
      </c>
      <c r="AG41" s="22">
        <f ca="1">'P&amp;L'!AG88</f>
        <v>0</v>
      </c>
      <c r="AH41" s="22">
        <f ca="1">'P&amp;L'!AH88</f>
        <v>0</v>
      </c>
      <c r="AI41" s="22">
        <f ca="1">'P&amp;L'!AI88</f>
        <v>0</v>
      </c>
      <c r="AJ41" s="22">
        <f ca="1">'P&amp;L'!AJ88</f>
        <v>0</v>
      </c>
      <c r="AK41" s="22">
        <f ca="1">'P&amp;L'!AK88</f>
        <v>0</v>
      </c>
      <c r="AL41" s="22">
        <f ca="1">'P&amp;L'!AL88</f>
        <v>0</v>
      </c>
      <c r="AM41" s="395">
        <f ca="1">'P&amp;L'!AM88</f>
        <v>0</v>
      </c>
      <c r="AN41" s="22">
        <f ca="1">'P&amp;L'!AN88</f>
        <v>0</v>
      </c>
      <c r="AO41" s="22">
        <f ca="1">'P&amp;L'!AO88</f>
        <v>0</v>
      </c>
      <c r="AP41" s="22">
        <f ca="1">'P&amp;L'!AP88</f>
        <v>0</v>
      </c>
      <c r="AQ41" s="22">
        <f ca="1">'P&amp;L'!AQ88</f>
        <v>0</v>
      </c>
      <c r="AR41" s="22">
        <f ca="1">'P&amp;L'!AR88</f>
        <v>0</v>
      </c>
      <c r="AS41" s="22">
        <f ca="1">'P&amp;L'!AS88</f>
        <v>0</v>
      </c>
      <c r="AT41" s="395">
        <f ca="1">'P&amp;L'!AT88</f>
        <v>0</v>
      </c>
      <c r="AU41" s="22">
        <f ca="1">'P&amp;L'!AU88</f>
        <v>0</v>
      </c>
      <c r="AV41" s="22">
        <f ca="1">'P&amp;L'!AV88</f>
        <v>0</v>
      </c>
      <c r="AW41" s="22">
        <f ca="1">'P&amp;L'!AW88</f>
        <v>0</v>
      </c>
      <c r="AX41" s="22">
        <f ca="1">'P&amp;L'!AX88</f>
        <v>0</v>
      </c>
      <c r="AY41" s="22">
        <f ca="1">'P&amp;L'!AY88</f>
        <v>0</v>
      </c>
      <c r="AZ41" s="22">
        <f ca="1">'P&amp;L'!AZ88</f>
        <v>0</v>
      </c>
      <c r="BA41" s="395">
        <f ca="1">'P&amp;L'!BA88</f>
        <v>0</v>
      </c>
      <c r="BB41" s="22">
        <f ca="1">'P&amp;L'!BB88</f>
        <v>0</v>
      </c>
      <c r="BC41" s="22">
        <f ca="1">'P&amp;L'!BC88</f>
        <v>0</v>
      </c>
      <c r="BD41" s="22">
        <f ca="1">'P&amp;L'!BD88</f>
        <v>0</v>
      </c>
      <c r="BE41" s="22">
        <f ca="1">'P&amp;L'!BE88</f>
        <v>0</v>
      </c>
      <c r="BF41" s="22">
        <f ca="1">'P&amp;L'!BF88</f>
        <v>0</v>
      </c>
      <c r="BG41" s="22">
        <f ca="1">'P&amp;L'!BG88</f>
        <v>0</v>
      </c>
      <c r="BH41" s="395">
        <f ca="1">'P&amp;L'!BH88</f>
        <v>0</v>
      </c>
      <c r="BI41" s="22">
        <f ca="1">'P&amp;L'!BI88</f>
        <v>0</v>
      </c>
      <c r="BJ41" s="22">
        <f ca="1">'P&amp;L'!BQ88</f>
        <v>0</v>
      </c>
      <c r="BK41" s="22">
        <f ca="1">'P&amp;L'!BR88</f>
        <v>0</v>
      </c>
      <c r="BL41" s="22">
        <f ca="1">'P&amp;L'!BS88</f>
        <v>0</v>
      </c>
      <c r="BM41" s="22">
        <f ca="1">'P&amp;L'!BT88</f>
        <v>0</v>
      </c>
      <c r="BN41" s="22">
        <f ca="1">'P&amp;L'!BU88</f>
        <v>0</v>
      </c>
      <c r="BO41" s="395">
        <f ca="1">'P&amp;L'!BV88</f>
        <v>0</v>
      </c>
      <c r="BP41" s="22">
        <f ca="1">'P&amp;L'!BW88</f>
        <v>0</v>
      </c>
      <c r="BQ41" s="22">
        <f ca="1">'P&amp;L'!BX88</f>
        <v>0</v>
      </c>
      <c r="BR41" s="22">
        <f ca="1">'P&amp;L'!BY88</f>
        <v>0</v>
      </c>
      <c r="BS41" s="22">
        <f ca="1">'P&amp;L'!BZ88</f>
        <v>0</v>
      </c>
      <c r="BT41" s="22">
        <f ca="1">'P&amp;L'!CA88</f>
        <v>0</v>
      </c>
      <c r="BU41" s="22">
        <f ca="1">'P&amp;L'!CB88</f>
        <v>0</v>
      </c>
      <c r="BV41" s="395">
        <f ca="1">'P&amp;L'!CC88</f>
        <v>0</v>
      </c>
    </row>
    <row r="42" spans="1:74" s="21" customFormat="1" x14ac:dyDescent="0.2">
      <c r="A42" s="21" t="s">
        <v>39</v>
      </c>
      <c r="D42" s="395">
        <f ca="1">'P&amp;L'!D90</f>
        <v>0</v>
      </c>
      <c r="E42" s="22">
        <f ca="1">'P&amp;L'!E90</f>
        <v>0</v>
      </c>
      <c r="F42" s="22">
        <f ca="1">'P&amp;L'!F90</f>
        <v>0</v>
      </c>
      <c r="G42" s="22">
        <f ca="1">'P&amp;L'!G90</f>
        <v>0</v>
      </c>
      <c r="H42" s="22">
        <f ca="1">'P&amp;L'!H90</f>
        <v>0</v>
      </c>
      <c r="I42" s="22">
        <f ca="1">'P&amp;L'!J90</f>
        <v>0</v>
      </c>
      <c r="J42" s="22">
        <f ca="1">'P&amp;L'!J90</f>
        <v>0</v>
      </c>
      <c r="K42" s="395">
        <f ca="1">'P&amp;L'!K90</f>
        <v>0</v>
      </c>
      <c r="L42" s="22">
        <f ca="1">'P&amp;L'!L90</f>
        <v>0</v>
      </c>
      <c r="M42" s="22">
        <f ca="1">'P&amp;L'!M90</f>
        <v>0</v>
      </c>
      <c r="N42" s="22">
        <f ca="1">'P&amp;L'!N90</f>
        <v>0</v>
      </c>
      <c r="O42" s="22">
        <f ca="1">'P&amp;L'!O90</f>
        <v>0</v>
      </c>
      <c r="P42" s="22">
        <f ca="1">'P&amp;L'!P90</f>
        <v>0</v>
      </c>
      <c r="Q42" s="22">
        <f ca="1">'P&amp;L'!Q90</f>
        <v>0</v>
      </c>
      <c r="R42" s="395">
        <f ca="1">'P&amp;L'!R90</f>
        <v>0</v>
      </c>
      <c r="S42" s="22">
        <f ca="1">'P&amp;L'!S90</f>
        <v>0</v>
      </c>
      <c r="T42" s="22">
        <f ca="1">'P&amp;L'!T90</f>
        <v>0</v>
      </c>
      <c r="U42" s="22">
        <f ca="1">'P&amp;L'!U90</f>
        <v>0</v>
      </c>
      <c r="V42" s="22">
        <f ca="1">'P&amp;L'!V90</f>
        <v>0</v>
      </c>
      <c r="W42" s="22">
        <f ca="1">'P&amp;L'!W90</f>
        <v>0</v>
      </c>
      <c r="X42" s="22">
        <f ca="1">'P&amp;L'!X90</f>
        <v>0</v>
      </c>
      <c r="Y42" s="395">
        <f ca="1">'P&amp;L'!Y90</f>
        <v>-652</v>
      </c>
      <c r="Z42" s="22">
        <f ca="1">'P&amp;L'!Z90</f>
        <v>0</v>
      </c>
      <c r="AA42" s="22">
        <f ca="1">'P&amp;L'!AA90</f>
        <v>0</v>
      </c>
      <c r="AB42" s="22">
        <f ca="1">'P&amp;L'!AB90</f>
        <v>0</v>
      </c>
      <c r="AC42" s="22">
        <f ca="1">'P&amp;L'!AC90</f>
        <v>0</v>
      </c>
      <c r="AD42" s="22">
        <f ca="1">'P&amp;L'!AD90</f>
        <v>0</v>
      </c>
      <c r="AE42" s="22">
        <f ca="1">'P&amp;L'!AE90</f>
        <v>0</v>
      </c>
      <c r="AF42" s="395">
        <f ca="1">'P&amp;L'!AF90</f>
        <v>-649</v>
      </c>
      <c r="AG42" s="22">
        <f ca="1">'P&amp;L'!AG90</f>
        <v>0</v>
      </c>
      <c r="AH42" s="22">
        <f ca="1">'P&amp;L'!AH90</f>
        <v>0</v>
      </c>
      <c r="AI42" s="22">
        <f ca="1">'P&amp;L'!AI90</f>
        <v>0</v>
      </c>
      <c r="AJ42" s="22">
        <f ca="1">'P&amp;L'!AJ90</f>
        <v>0</v>
      </c>
      <c r="AK42" s="22">
        <f ca="1">'P&amp;L'!AK90</f>
        <v>0</v>
      </c>
      <c r="AL42" s="22">
        <f ca="1">'P&amp;L'!AL90</f>
        <v>0</v>
      </c>
      <c r="AM42" s="395">
        <f ca="1">'P&amp;L'!AM90</f>
        <v>-694</v>
      </c>
      <c r="AN42" s="22">
        <f ca="1">'P&amp;L'!AN90</f>
        <v>0</v>
      </c>
      <c r="AO42" s="22">
        <f ca="1">'P&amp;L'!AO90</f>
        <v>-181</v>
      </c>
      <c r="AP42" s="22">
        <f ca="1">'P&amp;L'!AP90</f>
        <v>0</v>
      </c>
      <c r="AQ42" s="22">
        <f ca="1">'P&amp;L'!AQ90</f>
        <v>-183</v>
      </c>
      <c r="AR42" s="22">
        <f ca="1">'P&amp;L'!AR90</f>
        <v>0</v>
      </c>
      <c r="AS42" s="22">
        <f ca="1">'P&amp;L'!AS90</f>
        <v>-196</v>
      </c>
      <c r="AT42" s="395">
        <f ca="1">'P&amp;L'!AT90</f>
        <v>-737</v>
      </c>
      <c r="AU42" s="22">
        <f ca="1">'P&amp;L'!AU90</f>
        <v>0</v>
      </c>
      <c r="AV42" s="22">
        <f ca="1">'P&amp;L'!AV90</f>
        <v>-193</v>
      </c>
      <c r="AW42" s="22">
        <f ca="1">'P&amp;L'!AW90</f>
        <v>0</v>
      </c>
      <c r="AX42" s="22">
        <f ca="1">'P&amp;L'!AX90</f>
        <v>-189</v>
      </c>
      <c r="AY42" s="22">
        <f ca="1">'P&amp;L'!AY90</f>
        <v>0</v>
      </c>
      <c r="AZ42" s="22">
        <f ca="1">'P&amp;L'!AZ90</f>
        <v>-196</v>
      </c>
      <c r="BA42" s="395">
        <f ca="1">'P&amp;L'!BA90</f>
        <v>-767</v>
      </c>
      <c r="BB42" s="22">
        <f ca="1">'P&amp;L'!BB90</f>
        <v>0</v>
      </c>
      <c r="BC42" s="22">
        <f ca="1">'P&amp;L'!BC90</f>
        <v>-201</v>
      </c>
      <c r="BD42" s="22">
        <f ca="1">'P&amp;L'!BD90</f>
        <v>0</v>
      </c>
      <c r="BE42" s="22">
        <f ca="1">'P&amp;L'!BE90</f>
        <v>-208</v>
      </c>
      <c r="BF42" s="22">
        <f ca="1">'P&amp;L'!BF90</f>
        <v>0</v>
      </c>
      <c r="BG42" s="22">
        <f ca="1">'P&amp;L'!BG90</f>
        <v>0</v>
      </c>
      <c r="BH42" s="395">
        <f ca="1">'P&amp;L'!BH90</f>
        <v>0</v>
      </c>
      <c r="BI42" s="22">
        <f ca="1">'P&amp;L'!BI90</f>
        <v>0</v>
      </c>
      <c r="BJ42" s="22">
        <f ca="1">'P&amp;L'!BQ90</f>
        <v>0</v>
      </c>
      <c r="BK42" s="22">
        <f ca="1">'P&amp;L'!BR90</f>
        <v>0</v>
      </c>
      <c r="BL42" s="22">
        <f ca="1">'P&amp;L'!BS90</f>
        <v>0</v>
      </c>
      <c r="BM42" s="22">
        <f ca="1">'P&amp;L'!BT90</f>
        <v>0</v>
      </c>
      <c r="BN42" s="22">
        <f ca="1">'P&amp;L'!BU90</f>
        <v>0</v>
      </c>
      <c r="BO42" s="395">
        <f ca="1">'P&amp;L'!BV90</f>
        <v>0</v>
      </c>
      <c r="BP42" s="22">
        <f ca="1">'P&amp;L'!BW90</f>
        <v>0</v>
      </c>
      <c r="BQ42" s="22">
        <f ca="1">'P&amp;L'!BX90</f>
        <v>0</v>
      </c>
      <c r="BR42" s="22">
        <f ca="1">'P&amp;L'!BY90</f>
        <v>0</v>
      </c>
      <c r="BS42" s="22">
        <f ca="1">'P&amp;L'!BZ90</f>
        <v>0</v>
      </c>
      <c r="BT42" s="22">
        <f ca="1">'P&amp;L'!CA90</f>
        <v>0</v>
      </c>
      <c r="BU42" s="22">
        <f ca="1">'P&amp;L'!CB90</f>
        <v>0</v>
      </c>
      <c r="BV42" s="395">
        <f ca="1">'P&amp;L'!CC90</f>
        <v>0</v>
      </c>
    </row>
    <row r="43" spans="1:74" s="228" customFormat="1" x14ac:dyDescent="0.2">
      <c r="A43" s="228" t="s">
        <v>181</v>
      </c>
      <c r="D43" s="415"/>
      <c r="E43" s="229"/>
      <c r="F43" s="229"/>
      <c r="G43" s="229"/>
      <c r="H43" s="229"/>
      <c r="I43" s="229"/>
      <c r="J43" s="229"/>
      <c r="K43" s="415" t="str">
        <f ca="1">IFERROR(K42/D42-1,"NM")</f>
        <v>NM</v>
      </c>
      <c r="L43" s="229" t="str">
        <f ca="1">IFERROR(L42/E42-1,"NM")</f>
        <v>NM</v>
      </c>
      <c r="M43" s="229" t="str">
        <f ca="1">IFERROR(M42/F42-1,"NM")</f>
        <v>NM</v>
      </c>
      <c r="N43" s="229" t="str">
        <f ca="1">IFERROR(N42/G42-1,"NM")</f>
        <v>NM</v>
      </c>
      <c r="O43" s="229" t="str">
        <f ca="1">IFERROR(O42/H42-1,"NM")</f>
        <v>NM</v>
      </c>
      <c r="P43" s="229" t="str">
        <f t="shared" ref="P43" ca="1" si="290">IFERROR(P42/J42-1,"NM")</f>
        <v>NM</v>
      </c>
      <c r="Q43" s="229" t="str">
        <f t="shared" ref="Q43:BA43" ca="1" si="291">IFERROR(Q42/J42-1,"NM")</f>
        <v>NM</v>
      </c>
      <c r="R43" s="415" t="str">
        <f t="shared" ca="1" si="291"/>
        <v>NM</v>
      </c>
      <c r="S43" s="229" t="str">
        <f t="shared" ca="1" si="291"/>
        <v>NM</v>
      </c>
      <c r="T43" s="229" t="str">
        <f t="shared" ca="1" si="291"/>
        <v>NM</v>
      </c>
      <c r="U43" s="229" t="str">
        <f t="shared" ca="1" si="291"/>
        <v>NM</v>
      </c>
      <c r="V43" s="229" t="str">
        <f t="shared" ca="1" si="291"/>
        <v>NM</v>
      </c>
      <c r="W43" s="229" t="str">
        <f t="shared" ca="1" si="291"/>
        <v>NM</v>
      </c>
      <c r="X43" s="229" t="str">
        <f t="shared" ca="1" si="291"/>
        <v>NM</v>
      </c>
      <c r="Y43" s="415" t="str">
        <f t="shared" ca="1" si="291"/>
        <v>NM</v>
      </c>
      <c r="Z43" s="229" t="str">
        <f t="shared" ca="1" si="291"/>
        <v>NM</v>
      </c>
      <c r="AA43" s="229" t="str">
        <f t="shared" ca="1" si="291"/>
        <v>NM</v>
      </c>
      <c r="AB43" s="229" t="str">
        <f t="shared" ca="1" si="291"/>
        <v>NM</v>
      </c>
      <c r="AC43" s="229" t="str">
        <f t="shared" ca="1" si="291"/>
        <v>NM</v>
      </c>
      <c r="AD43" s="229" t="str">
        <f t="shared" ca="1" si="291"/>
        <v>NM</v>
      </c>
      <c r="AE43" s="229" t="str">
        <f t="shared" ca="1" si="291"/>
        <v>NM</v>
      </c>
      <c r="AF43" s="415">
        <f t="shared" ca="1" si="291"/>
        <v>-4.6012269938650041E-3</v>
      </c>
      <c r="AG43" s="229" t="str">
        <f t="shared" ca="1" si="291"/>
        <v>NM</v>
      </c>
      <c r="AH43" s="229" t="str">
        <f t="shared" ca="1" si="291"/>
        <v>NM</v>
      </c>
      <c r="AI43" s="229" t="str">
        <f t="shared" ca="1" si="291"/>
        <v>NM</v>
      </c>
      <c r="AJ43" s="229" t="str">
        <f t="shared" ca="1" si="291"/>
        <v>NM</v>
      </c>
      <c r="AK43" s="229" t="str">
        <f t="shared" ca="1" si="291"/>
        <v>NM</v>
      </c>
      <c r="AL43" s="229" t="str">
        <f t="shared" ca="1" si="291"/>
        <v>NM</v>
      </c>
      <c r="AM43" s="415">
        <f t="shared" ca="1" si="291"/>
        <v>6.9337442218798229E-2</v>
      </c>
      <c r="AN43" s="229" t="str">
        <f t="shared" ca="1" si="291"/>
        <v>NM</v>
      </c>
      <c r="AO43" s="229" t="str">
        <f t="shared" ca="1" si="291"/>
        <v>NM</v>
      </c>
      <c r="AP43" s="229" t="str">
        <f t="shared" ca="1" si="291"/>
        <v>NM</v>
      </c>
      <c r="AQ43" s="229" t="str">
        <f t="shared" ca="1" si="291"/>
        <v>NM</v>
      </c>
      <c r="AR43" s="229" t="str">
        <f t="shared" ca="1" si="291"/>
        <v>NM</v>
      </c>
      <c r="AS43" s="229" t="str">
        <f t="shared" ca="1" si="291"/>
        <v>NM</v>
      </c>
      <c r="AT43" s="415">
        <f t="shared" ca="1" si="291"/>
        <v>6.1959654178674439E-2</v>
      </c>
      <c r="AU43" s="229" t="str">
        <f t="shared" ca="1" si="291"/>
        <v>NM</v>
      </c>
      <c r="AV43" s="229">
        <f t="shared" ca="1" si="291"/>
        <v>6.6298342541436517E-2</v>
      </c>
      <c r="AW43" s="229" t="str">
        <f t="shared" ca="1" si="291"/>
        <v>NM</v>
      </c>
      <c r="AX43" s="229">
        <f t="shared" ca="1" si="291"/>
        <v>3.2786885245901676E-2</v>
      </c>
      <c r="AY43" s="229" t="str">
        <f t="shared" ca="1" si="291"/>
        <v>NM</v>
      </c>
      <c r="AZ43" s="229">
        <f t="shared" ca="1" si="291"/>
        <v>0</v>
      </c>
      <c r="BA43" s="415">
        <f t="shared" ca="1" si="291"/>
        <v>4.0705563093622832E-2</v>
      </c>
      <c r="BB43" s="229" t="str">
        <f t="shared" ref="BB43:BD43" ca="1" si="292">IFERROR(BB42/AU42-1,"NM")</f>
        <v>NM</v>
      </c>
      <c r="BC43" s="229">
        <f t="shared" ca="1" si="292"/>
        <v>4.1450777202072464E-2</v>
      </c>
      <c r="BD43" s="229" t="str">
        <f t="shared" ca="1" si="292"/>
        <v>NM</v>
      </c>
      <c r="BE43" s="229">
        <f t="shared" ref="BE43" ca="1" si="293">IFERROR(BE42/AX42-1,"NM")</f>
        <v>0.10052910052910047</v>
      </c>
      <c r="BF43" s="229" t="str">
        <f t="shared" ref="BF43" ca="1" si="294">IFERROR(BF42/AY42-1,"NM")</f>
        <v>NM</v>
      </c>
      <c r="BG43" s="229">
        <f t="shared" ref="BG43" ca="1" si="295">IFERROR(BG42/AZ42-1,"NM")</f>
        <v>-1</v>
      </c>
      <c r="BH43" s="415">
        <f t="shared" ref="BH43" ca="1" si="296">IFERROR(BH42/BA42-1,"NM")</f>
        <v>-1</v>
      </c>
      <c r="BI43" s="229" t="str">
        <f t="shared" ref="BI43" ca="1" si="297">IFERROR(BI42/BB42-1,"NM")</f>
        <v>NM</v>
      </c>
      <c r="BJ43" s="229">
        <f t="shared" ref="BJ43" ca="1" si="298">IFERROR(BJ42/BC42-1,"NM")</f>
        <v>-1</v>
      </c>
      <c r="BK43" s="229" t="str">
        <f t="shared" ref="BK43" ca="1" si="299">IFERROR(BK42/BD42-1,"NM")</f>
        <v>NM</v>
      </c>
      <c r="BL43" s="229">
        <f t="shared" ref="BL43" ca="1" si="300">IFERROR(BL42/BE42-1,"NM")</f>
        <v>-1</v>
      </c>
      <c r="BM43" s="229" t="str">
        <f t="shared" ref="BM43" ca="1" si="301">IFERROR(BM42/BF42-1,"NM")</f>
        <v>NM</v>
      </c>
      <c r="BN43" s="229" t="str">
        <f t="shared" ref="BN43:BO43" ca="1" si="302">IFERROR(BN42/BG42-1,"NM")</f>
        <v>NM</v>
      </c>
      <c r="BO43" s="415" t="str">
        <f t="shared" ca="1" si="302"/>
        <v>NM</v>
      </c>
      <c r="BP43" s="229" t="str">
        <f t="shared" ref="BP43" ca="1" si="303">IFERROR(BP42/BI42-1,"NM")</f>
        <v>NM</v>
      </c>
      <c r="BQ43" s="229" t="str">
        <f t="shared" ref="BQ43" ca="1" si="304">IFERROR(BQ42/BJ42-1,"NM")</f>
        <v>NM</v>
      </c>
      <c r="BR43" s="229" t="str">
        <f t="shared" ref="BR43" ca="1" si="305">IFERROR(BR42/BK42-1,"NM")</f>
        <v>NM</v>
      </c>
      <c r="BS43" s="229" t="str">
        <f t="shared" ref="BS43" ca="1" si="306">IFERROR(BS42/BL42-1,"NM")</f>
        <v>NM</v>
      </c>
      <c r="BT43" s="229" t="str">
        <f t="shared" ref="BT43" ca="1" si="307">IFERROR(BT42/BM42-1,"NM")</f>
        <v>NM</v>
      </c>
      <c r="BU43" s="229" t="str">
        <f t="shared" ref="BU43" ca="1" si="308">IFERROR(BU42/BN42-1,"NM")</f>
        <v>NM</v>
      </c>
      <c r="BV43" s="415" t="str">
        <f t="shared" ref="BV43" ca="1" si="309">IFERROR(BV42/BO42-1,"NM")</f>
        <v>NM</v>
      </c>
    </row>
    <row r="44" spans="1:74" s="21" customFormat="1" x14ac:dyDescent="0.2">
      <c r="A44" s="21" t="s">
        <v>40</v>
      </c>
      <c r="D44" s="395">
        <f ca="1">'P&amp;L'!D100</f>
        <v>0</v>
      </c>
      <c r="E44" s="22">
        <f ca="1">'P&amp;L'!E100</f>
        <v>0</v>
      </c>
      <c r="F44" s="22">
        <f ca="1">'P&amp;L'!F100</f>
        <v>0</v>
      </c>
      <c r="G44" s="22">
        <f ca="1">'P&amp;L'!G100</f>
        <v>0</v>
      </c>
      <c r="H44" s="22">
        <f ca="1">'P&amp;L'!H100</f>
        <v>0</v>
      </c>
      <c r="I44" s="22">
        <f ca="1">'P&amp;L'!J100</f>
        <v>0</v>
      </c>
      <c r="J44" s="22">
        <f ca="1">'P&amp;L'!J100</f>
        <v>0</v>
      </c>
      <c r="K44" s="395">
        <f ca="1">'P&amp;L'!K100</f>
        <v>0</v>
      </c>
      <c r="L44" s="22">
        <f ca="1">'P&amp;L'!L100</f>
        <v>0</v>
      </c>
      <c r="M44" s="22">
        <f ca="1">'P&amp;L'!M100</f>
        <v>0</v>
      </c>
      <c r="N44" s="22">
        <f ca="1">'P&amp;L'!N100</f>
        <v>0</v>
      </c>
      <c r="O44" s="22">
        <f ca="1">'P&amp;L'!O100</f>
        <v>0</v>
      </c>
      <c r="P44" s="22">
        <f ca="1">'P&amp;L'!P100</f>
        <v>0</v>
      </c>
      <c r="Q44" s="22">
        <f ca="1">'P&amp;L'!Q100</f>
        <v>0</v>
      </c>
      <c r="R44" s="395">
        <f ca="1">'P&amp;L'!R100</f>
        <v>0</v>
      </c>
      <c r="S44" s="22">
        <f ca="1">'P&amp;L'!S100</f>
        <v>0</v>
      </c>
      <c r="T44" s="22">
        <f ca="1">'P&amp;L'!T100</f>
        <v>0</v>
      </c>
      <c r="U44" s="22">
        <f ca="1">'P&amp;L'!U100</f>
        <v>0</v>
      </c>
      <c r="V44" s="22">
        <f ca="1">'P&amp;L'!V100</f>
        <v>0</v>
      </c>
      <c r="W44" s="22">
        <f ca="1">'P&amp;L'!W100</f>
        <v>0</v>
      </c>
      <c r="X44" s="22">
        <f ca="1">'P&amp;L'!X100</f>
        <v>0</v>
      </c>
      <c r="Y44" s="395">
        <f ca="1">'P&amp;L'!Y100</f>
        <v>0</v>
      </c>
      <c r="Z44" s="22">
        <f ca="1">'P&amp;L'!Z100</f>
        <v>0</v>
      </c>
      <c r="AA44" s="22">
        <f ca="1">'P&amp;L'!AA100</f>
        <v>0</v>
      </c>
      <c r="AB44" s="22">
        <f ca="1">'P&amp;L'!AB100</f>
        <v>0</v>
      </c>
      <c r="AC44" s="22">
        <f ca="1">'P&amp;L'!AC100</f>
        <v>0</v>
      </c>
      <c r="AD44" s="22">
        <f ca="1">'P&amp;L'!AD100</f>
        <v>0</v>
      </c>
      <c r="AE44" s="22">
        <f ca="1">'P&amp;L'!AE100</f>
        <v>0</v>
      </c>
      <c r="AF44" s="395">
        <f ca="1">'P&amp;L'!AF100</f>
        <v>0</v>
      </c>
      <c r="AG44" s="22">
        <f ca="1">'P&amp;L'!AG100</f>
        <v>0</v>
      </c>
      <c r="AH44" s="22">
        <f ca="1">'P&amp;L'!AH100</f>
        <v>0</v>
      </c>
      <c r="AI44" s="22">
        <f ca="1">'P&amp;L'!AI100</f>
        <v>0</v>
      </c>
      <c r="AJ44" s="22">
        <f ca="1">'P&amp;L'!AJ100</f>
        <v>0</v>
      </c>
      <c r="AK44" s="22">
        <f ca="1">'P&amp;L'!AK100</f>
        <v>0</v>
      </c>
      <c r="AL44" s="22">
        <f ca="1">'P&amp;L'!AL100</f>
        <v>0</v>
      </c>
      <c r="AM44" s="395">
        <f ca="1">'P&amp;L'!AM100</f>
        <v>0</v>
      </c>
      <c r="AN44" s="22">
        <f ca="1">'P&amp;L'!AN100</f>
        <v>0</v>
      </c>
      <c r="AO44" s="22">
        <f ca="1">'P&amp;L'!AO100</f>
        <v>0</v>
      </c>
      <c r="AP44" s="22">
        <f ca="1">'P&amp;L'!AP100</f>
        <v>0</v>
      </c>
      <c r="AQ44" s="22">
        <f ca="1">'P&amp;L'!AQ100</f>
        <v>0</v>
      </c>
      <c r="AR44" s="22">
        <f ca="1">'P&amp;L'!AR100</f>
        <v>0</v>
      </c>
      <c r="AS44" s="22">
        <f ca="1">'P&amp;L'!AS100</f>
        <v>0</v>
      </c>
      <c r="AT44" s="395">
        <f ca="1">'P&amp;L'!AT100</f>
        <v>0</v>
      </c>
      <c r="AU44" s="22">
        <f ca="1">'P&amp;L'!AU100</f>
        <v>0</v>
      </c>
      <c r="AV44" s="22">
        <f ca="1">'P&amp;L'!AV100</f>
        <v>0</v>
      </c>
      <c r="AW44" s="22">
        <f ca="1">'P&amp;L'!AW100</f>
        <v>0</v>
      </c>
      <c r="AX44" s="22">
        <f ca="1">'P&amp;L'!AX100</f>
        <v>0</v>
      </c>
      <c r="AY44" s="22">
        <f ca="1">'P&amp;L'!AY100</f>
        <v>0</v>
      </c>
      <c r="AZ44" s="22">
        <f ca="1">'P&amp;L'!AZ100</f>
        <v>0</v>
      </c>
      <c r="BA44" s="395">
        <f ca="1">'P&amp;L'!BA100</f>
        <v>0</v>
      </c>
      <c r="BB44" s="22">
        <f ca="1">'P&amp;L'!BB100</f>
        <v>0</v>
      </c>
      <c r="BC44" s="22">
        <f ca="1">'P&amp;L'!BC100</f>
        <v>0</v>
      </c>
      <c r="BD44" s="22">
        <f ca="1">'P&amp;L'!BD100</f>
        <v>0</v>
      </c>
      <c r="BE44" s="22">
        <f ca="1">'P&amp;L'!BE100</f>
        <v>0</v>
      </c>
      <c r="BF44" s="22">
        <f ca="1">'P&amp;L'!BF100</f>
        <v>0</v>
      </c>
      <c r="BG44" s="22">
        <f ca="1">'P&amp;L'!BG100</f>
        <v>0</v>
      </c>
      <c r="BH44" s="395">
        <f ca="1">'P&amp;L'!BH100</f>
        <v>0</v>
      </c>
      <c r="BI44" s="22">
        <f ca="1">'P&amp;L'!BI100</f>
        <v>0</v>
      </c>
      <c r="BJ44" s="22">
        <f ca="1">'P&amp;L'!BQ100</f>
        <v>0</v>
      </c>
      <c r="BK44" s="22">
        <f ca="1">'P&amp;L'!BR100</f>
        <v>0</v>
      </c>
      <c r="BL44" s="22">
        <f ca="1">'P&amp;L'!BS100</f>
        <v>0</v>
      </c>
      <c r="BM44" s="22">
        <f ca="1">'P&amp;L'!BT100</f>
        <v>0</v>
      </c>
      <c r="BN44" s="22">
        <f ca="1">'P&amp;L'!BU100</f>
        <v>0</v>
      </c>
      <c r="BO44" s="395">
        <f ca="1">'P&amp;L'!BV100</f>
        <v>0</v>
      </c>
      <c r="BP44" s="22">
        <f ca="1">'P&amp;L'!BW100</f>
        <v>0</v>
      </c>
      <c r="BQ44" s="22">
        <f ca="1">'P&amp;L'!BX100</f>
        <v>0</v>
      </c>
      <c r="BR44" s="22">
        <f ca="1">'P&amp;L'!BY100</f>
        <v>0</v>
      </c>
      <c r="BS44" s="22">
        <f ca="1">'P&amp;L'!BZ100</f>
        <v>0</v>
      </c>
      <c r="BT44" s="22">
        <f ca="1">'P&amp;L'!CA100</f>
        <v>0</v>
      </c>
      <c r="BU44" s="22">
        <f ca="1">'P&amp;L'!CB100</f>
        <v>0</v>
      </c>
      <c r="BV44" s="395">
        <f ca="1">'P&amp;L'!CC100</f>
        <v>0</v>
      </c>
    </row>
    <row r="45" spans="1:74" s="21" customFormat="1" x14ac:dyDescent="0.2">
      <c r="A45" s="21" t="s">
        <v>182</v>
      </c>
      <c r="D45" s="418">
        <f ca="1">'P&amp;L'!D93</f>
        <v>0</v>
      </c>
      <c r="E45" s="39">
        <f ca="1">'P&amp;L'!E93</f>
        <v>0</v>
      </c>
      <c r="F45" s="39">
        <f ca="1">'P&amp;L'!F93</f>
        <v>0</v>
      </c>
      <c r="G45" s="39">
        <f ca="1">'P&amp;L'!G93</f>
        <v>0</v>
      </c>
      <c r="H45" s="39">
        <f ca="1">'P&amp;L'!H93</f>
        <v>0</v>
      </c>
      <c r="I45" s="39">
        <f ca="1">'P&amp;L'!J93</f>
        <v>0</v>
      </c>
      <c r="J45" s="39">
        <f ca="1">'P&amp;L'!J93</f>
        <v>0</v>
      </c>
      <c r="K45" s="418">
        <f ca="1">'P&amp;L'!K93</f>
        <v>0</v>
      </c>
      <c r="L45" s="39">
        <f ca="1">'P&amp;L'!L93</f>
        <v>0</v>
      </c>
      <c r="M45" s="39">
        <f ca="1">'P&amp;L'!M93</f>
        <v>0</v>
      </c>
      <c r="N45" s="39">
        <f ca="1">'P&amp;L'!N93</f>
        <v>0</v>
      </c>
      <c r="O45" s="39">
        <f ca="1">'P&amp;L'!O93</f>
        <v>0</v>
      </c>
      <c r="P45" s="39">
        <f ca="1">'P&amp;L'!P93</f>
        <v>0</v>
      </c>
      <c r="Q45" s="39">
        <f ca="1">'P&amp;L'!Q93</f>
        <v>0</v>
      </c>
      <c r="R45" s="418">
        <f ca="1">'P&amp;L'!R93</f>
        <v>0</v>
      </c>
      <c r="S45" s="39">
        <f ca="1">'P&amp;L'!S93</f>
        <v>0</v>
      </c>
      <c r="T45" s="39">
        <f ca="1">'P&amp;L'!T93</f>
        <v>0</v>
      </c>
      <c r="U45" s="39">
        <f ca="1">'P&amp;L'!U93</f>
        <v>0</v>
      </c>
      <c r="V45" s="39">
        <f ca="1">'P&amp;L'!V93</f>
        <v>0</v>
      </c>
      <c r="W45" s="39">
        <f ca="1">'P&amp;L'!W93</f>
        <v>0</v>
      </c>
      <c r="X45" s="39">
        <f ca="1">'P&amp;L'!X93</f>
        <v>0</v>
      </c>
      <c r="Y45" s="418" t="str">
        <f ca="1">'P&amp;L'!Y93</f>
        <v>-</v>
      </c>
      <c r="Z45" s="39">
        <f ca="1">'P&amp;L'!Z93</f>
        <v>0</v>
      </c>
      <c r="AA45" s="39">
        <f ca="1">'P&amp;L'!AA93</f>
        <v>0</v>
      </c>
      <c r="AB45" s="39">
        <f ca="1">'P&amp;L'!AB93</f>
        <v>0</v>
      </c>
      <c r="AC45" s="39">
        <f ca="1">'P&amp;L'!AC93</f>
        <v>0</v>
      </c>
      <c r="AD45" s="39">
        <f ca="1">'P&amp;L'!AD93</f>
        <v>0</v>
      </c>
      <c r="AE45" s="39">
        <f ca="1">'P&amp;L'!AE93</f>
        <v>0</v>
      </c>
      <c r="AF45" s="418">
        <f ca="1">'P&amp;L'!AF93</f>
        <v>1.29</v>
      </c>
      <c r="AG45" s="39">
        <f ca="1">'P&amp;L'!AG93</f>
        <v>0</v>
      </c>
      <c r="AH45" s="39">
        <f ca="1">'P&amp;L'!AH93</f>
        <v>0</v>
      </c>
      <c r="AI45" s="39">
        <f ca="1">'P&amp;L'!AI93</f>
        <v>0</v>
      </c>
      <c r="AJ45" s="39">
        <f ca="1">'P&amp;L'!AJ93</f>
        <v>0</v>
      </c>
      <c r="AK45" s="39">
        <f ca="1">'P&amp;L'!AK93</f>
        <v>0</v>
      </c>
      <c r="AL45" s="39">
        <f ca="1">'P&amp;L'!AL93</f>
        <v>0</v>
      </c>
      <c r="AM45" s="418">
        <f ca="1">'P&amp;L'!AM93</f>
        <v>0.88</v>
      </c>
      <c r="AN45" s="39">
        <f ca="1">'P&amp;L'!AN93</f>
        <v>0</v>
      </c>
      <c r="AO45" s="39">
        <f ca="1">'P&amp;L'!AO93</f>
        <v>0</v>
      </c>
      <c r="AP45" s="39">
        <f ca="1">'P&amp;L'!AP93</f>
        <v>0</v>
      </c>
      <c r="AQ45" s="39">
        <f ca="1">'P&amp;L'!AQ93</f>
        <v>0</v>
      </c>
      <c r="AR45" s="39">
        <f ca="1">'P&amp;L'!AR93</f>
        <v>0</v>
      </c>
      <c r="AS45" s="39">
        <f ca="1">'P&amp;L'!AS93</f>
        <v>0</v>
      </c>
      <c r="AT45" s="418">
        <f ca="1">'P&amp;L'!AT93</f>
        <v>1.29</v>
      </c>
      <c r="AU45" s="39">
        <f ca="1">'P&amp;L'!AU93</f>
        <v>0.42</v>
      </c>
      <c r="AV45" s="39">
        <f ca="1">'P&amp;L'!AV93</f>
        <v>0.3</v>
      </c>
      <c r="AW45" s="39">
        <f ca="1">'P&amp;L'!AW93</f>
        <v>0.72</v>
      </c>
      <c r="AX45" s="39">
        <f ca="1">'P&amp;L'!AX93</f>
        <v>0.45999999999999996</v>
      </c>
      <c r="AY45" s="39">
        <f ca="1">'P&amp;L'!AY93</f>
        <v>1.18</v>
      </c>
      <c r="AZ45" s="39">
        <f ca="1">'P&amp;L'!AZ93</f>
        <v>0.29000000000000004</v>
      </c>
      <c r="BA45" s="418">
        <f ca="1">'P&amp;L'!BA93</f>
        <v>1.47</v>
      </c>
      <c r="BB45" s="39">
        <f ca="1">'P&amp;L'!BB93</f>
        <v>0.36</v>
      </c>
      <c r="BC45" s="39">
        <f ca="1">'P&amp;L'!BC93</f>
        <v>0.4</v>
      </c>
      <c r="BD45" s="39">
        <f ca="1">'P&amp;L'!BD93</f>
        <v>0.76</v>
      </c>
      <c r="BE45" s="39">
        <f ca="1">'P&amp;L'!BE93</f>
        <v>0.3899999999999999</v>
      </c>
      <c r="BF45" s="39">
        <f ca="1">'P&amp;L'!BF93</f>
        <v>1.1499999999999999</v>
      </c>
      <c r="BG45" s="39">
        <f ca="1">'P&amp;L'!BG93</f>
        <v>0</v>
      </c>
      <c r="BH45" s="418">
        <f ca="1">'P&amp;L'!BH93</f>
        <v>0</v>
      </c>
      <c r="BI45" s="39">
        <f ca="1">'P&amp;L'!BI93</f>
        <v>0</v>
      </c>
      <c r="BJ45" s="39">
        <f ca="1">'P&amp;L'!BQ93</f>
        <v>0</v>
      </c>
      <c r="BK45" s="39">
        <f ca="1">'P&amp;L'!BR93</f>
        <v>0</v>
      </c>
      <c r="BL45" s="39">
        <f ca="1">'P&amp;L'!BS93</f>
        <v>0</v>
      </c>
      <c r="BM45" s="39">
        <f ca="1">'P&amp;L'!BT93</f>
        <v>0</v>
      </c>
      <c r="BN45" s="39">
        <f ca="1">'P&amp;L'!BU93</f>
        <v>0</v>
      </c>
      <c r="BO45" s="418">
        <f ca="1">'P&amp;L'!BV93</f>
        <v>0</v>
      </c>
      <c r="BP45" s="39">
        <f ca="1">'P&amp;L'!BW93</f>
        <v>0</v>
      </c>
      <c r="BQ45" s="39">
        <f ca="1">'P&amp;L'!BX93</f>
        <v>0</v>
      </c>
      <c r="BR45" s="39">
        <f ca="1">'P&amp;L'!BY93</f>
        <v>0</v>
      </c>
      <c r="BS45" s="39">
        <f ca="1">'P&amp;L'!BZ93</f>
        <v>0</v>
      </c>
      <c r="BT45" s="39">
        <f ca="1">'P&amp;L'!CA93</f>
        <v>0</v>
      </c>
      <c r="BU45" s="39">
        <f ca="1">'P&amp;L'!CB93</f>
        <v>0</v>
      </c>
      <c r="BV45" s="418">
        <f ca="1">'P&amp;L'!CC93</f>
        <v>0</v>
      </c>
    </row>
    <row r="46" spans="1:74" x14ac:dyDescent="0.2">
      <c r="A46" s="2" t="s">
        <v>41</v>
      </c>
      <c r="D46" s="418" t="str">
        <f ca="1">'P&amp;L'!D94</f>
        <v>-</v>
      </c>
      <c r="E46" s="39" t="str">
        <f ca="1">'P&amp;L'!E94</f>
        <v>-</v>
      </c>
      <c r="F46" s="39" t="str">
        <f ca="1">'P&amp;L'!F94</f>
        <v>-</v>
      </c>
      <c r="G46" s="39" t="str">
        <f ca="1">'P&amp;L'!G94</f>
        <v>-</v>
      </c>
      <c r="H46" s="39" t="str">
        <f ca="1">'P&amp;L'!H94</f>
        <v>-</v>
      </c>
      <c r="I46" s="39" t="str">
        <f ca="1">'P&amp;L'!J94</f>
        <v>-</v>
      </c>
      <c r="J46" s="39" t="str">
        <f ca="1">'P&amp;L'!J94</f>
        <v>-</v>
      </c>
      <c r="K46" s="418" t="str">
        <f ca="1">'P&amp;L'!K94</f>
        <v>-</v>
      </c>
      <c r="L46" s="39" t="str">
        <f ca="1">'P&amp;L'!L94</f>
        <v>-</v>
      </c>
      <c r="M46" s="39" t="str">
        <f ca="1">'P&amp;L'!M94</f>
        <v>-</v>
      </c>
      <c r="N46" s="39" t="str">
        <f ca="1">'P&amp;L'!N94</f>
        <v>-</v>
      </c>
      <c r="O46" s="39" t="str">
        <f ca="1">'P&amp;L'!O94</f>
        <v>-</v>
      </c>
      <c r="P46" s="39" t="str">
        <f ca="1">'P&amp;L'!P94</f>
        <v>-</v>
      </c>
      <c r="Q46" s="39" t="str">
        <f ca="1">'P&amp;L'!Q94</f>
        <v>-</v>
      </c>
      <c r="R46" s="418" t="str">
        <f ca="1">'P&amp;L'!R94</f>
        <v>-</v>
      </c>
      <c r="S46" s="39" t="str">
        <f ca="1">'P&amp;L'!S94</f>
        <v>-</v>
      </c>
      <c r="T46" s="39" t="str">
        <f ca="1">'P&amp;L'!T94</f>
        <v>-</v>
      </c>
      <c r="U46" s="39" t="str">
        <f ca="1">'P&amp;L'!U94</f>
        <v>-</v>
      </c>
      <c r="V46" s="39" t="str">
        <f ca="1">'P&amp;L'!V94</f>
        <v>-</v>
      </c>
      <c r="W46" s="39" t="str">
        <f ca="1">'P&amp;L'!W94</f>
        <v>-</v>
      </c>
      <c r="X46" s="39" t="str">
        <f ca="1">'P&amp;L'!X94</f>
        <v>-</v>
      </c>
      <c r="Y46" s="418" t="str">
        <f ca="1">'P&amp;L'!Y94</f>
        <v>-</v>
      </c>
      <c r="Z46" s="39" t="str">
        <f ca="1">'P&amp;L'!Z94</f>
        <v>-</v>
      </c>
      <c r="AA46" s="39" t="str">
        <f ca="1">'P&amp;L'!AA94</f>
        <v>-</v>
      </c>
      <c r="AB46" s="39" t="str">
        <f ca="1">'P&amp;L'!AB94</f>
        <v>-</v>
      </c>
      <c r="AC46" s="39" t="str">
        <f ca="1">'P&amp;L'!AC94</f>
        <v>-</v>
      </c>
      <c r="AD46" s="39" t="str">
        <f ca="1">'P&amp;L'!AD94</f>
        <v>-</v>
      </c>
      <c r="AE46" s="39" t="str">
        <f ca="1">'P&amp;L'!AE94</f>
        <v>-</v>
      </c>
      <c r="AF46" s="418" t="str">
        <f ca="1">'P&amp;L'!AF94</f>
        <v>-</v>
      </c>
      <c r="AG46" s="39" t="str">
        <f ca="1">'P&amp;L'!AG94</f>
        <v>-</v>
      </c>
      <c r="AH46" s="39" t="str">
        <f ca="1">'P&amp;L'!AH94</f>
        <v>-</v>
      </c>
      <c r="AI46" s="39" t="str">
        <f ca="1">'P&amp;L'!AI94</f>
        <v>-</v>
      </c>
      <c r="AJ46" s="39" t="str">
        <f ca="1">'P&amp;L'!AJ94</f>
        <v>-</v>
      </c>
      <c r="AK46" s="39" t="str">
        <f ca="1">'P&amp;L'!AK94</f>
        <v>-</v>
      </c>
      <c r="AL46" s="39" t="str">
        <f ca="1">'P&amp;L'!AL94</f>
        <v>-</v>
      </c>
      <c r="AM46" s="418" t="str">
        <f ca="1">'P&amp;L'!AM94</f>
        <v>-</v>
      </c>
      <c r="AN46" s="39" t="str">
        <f ca="1">'P&amp;L'!AN94</f>
        <v>-</v>
      </c>
      <c r="AO46" s="39" t="str">
        <f ca="1">'P&amp;L'!AO94</f>
        <v>-</v>
      </c>
      <c r="AP46" s="39" t="str">
        <f ca="1">'P&amp;L'!AP94</f>
        <v>-</v>
      </c>
      <c r="AQ46" s="39" t="str">
        <f ca="1">'P&amp;L'!AQ94</f>
        <v>-</v>
      </c>
      <c r="AR46" s="39" t="str">
        <f ca="1">'P&amp;L'!AR94</f>
        <v>-</v>
      </c>
      <c r="AS46" s="39" t="str">
        <f ca="1">'P&amp;L'!AS94</f>
        <v>-</v>
      </c>
      <c r="AT46" s="418" t="str">
        <f ca="1">'P&amp;L'!AT94</f>
        <v>-</v>
      </c>
      <c r="AU46" s="39" t="str">
        <f ca="1">'P&amp;L'!AU94</f>
        <v>-</v>
      </c>
      <c r="AV46" s="39" t="str">
        <f ca="1">'P&amp;L'!AV94</f>
        <v>-</v>
      </c>
      <c r="AW46" s="39" t="str">
        <f ca="1">'P&amp;L'!AW94</f>
        <v>-</v>
      </c>
      <c r="AX46" s="39" t="str">
        <f ca="1">'P&amp;L'!AX94</f>
        <v>-</v>
      </c>
      <c r="AY46" s="39" t="str">
        <f ca="1">'P&amp;L'!AY94</f>
        <v>-</v>
      </c>
      <c r="AZ46" s="39" t="str">
        <f ca="1">'P&amp;L'!AZ94</f>
        <v>-</v>
      </c>
      <c r="BA46" s="418" t="str">
        <f ca="1">'P&amp;L'!BA94</f>
        <v>-</v>
      </c>
      <c r="BB46" s="39" t="str">
        <f ca="1">'P&amp;L'!BB94</f>
        <v>-</v>
      </c>
      <c r="BC46" s="39" t="str">
        <f ca="1">'P&amp;L'!BC94</f>
        <v>-</v>
      </c>
      <c r="BD46" s="39" t="str">
        <f ca="1">'P&amp;L'!BD94</f>
        <v>-</v>
      </c>
      <c r="BE46" s="39" t="str">
        <f ca="1">'P&amp;L'!BE94</f>
        <v>-</v>
      </c>
      <c r="BF46" s="39" t="str">
        <f ca="1">'P&amp;L'!BF94</f>
        <v>-</v>
      </c>
      <c r="BG46" s="39" t="str">
        <f ca="1">'P&amp;L'!BG94</f>
        <v>-</v>
      </c>
      <c r="BH46" s="418" t="str">
        <f ca="1">'P&amp;L'!BH94</f>
        <v>-</v>
      </c>
      <c r="BI46" s="39" t="str">
        <f ca="1">'P&amp;L'!BI94</f>
        <v>-</v>
      </c>
      <c r="BJ46" s="39" t="str">
        <f ca="1">'P&amp;L'!BQ94</f>
        <v>-</v>
      </c>
      <c r="BK46" s="39" t="str">
        <f ca="1">'P&amp;L'!BR94</f>
        <v>-</v>
      </c>
      <c r="BL46" s="39" t="str">
        <f ca="1">'P&amp;L'!BS94</f>
        <v>-</v>
      </c>
      <c r="BM46" s="39" t="str">
        <f ca="1">'P&amp;L'!BT94</f>
        <v>-</v>
      </c>
      <c r="BN46" s="39" t="str">
        <f ca="1">'P&amp;L'!BU94</f>
        <v>-</v>
      </c>
      <c r="BO46" s="418" t="str">
        <f ca="1">'P&amp;L'!BV94</f>
        <v>-</v>
      </c>
      <c r="BP46" s="39">
        <f ca="1">'P&amp;L'!BW94</f>
        <v>0</v>
      </c>
      <c r="BQ46" s="39">
        <f ca="1">'P&amp;L'!BX94</f>
        <v>0</v>
      </c>
      <c r="BR46" s="39">
        <f ca="1">'P&amp;L'!BY94</f>
        <v>0</v>
      </c>
      <c r="BS46" s="39">
        <f ca="1">'P&amp;L'!BZ94</f>
        <v>0</v>
      </c>
      <c r="BT46" s="39">
        <f ca="1">'P&amp;L'!CA94</f>
        <v>0</v>
      </c>
      <c r="BU46" s="39">
        <f ca="1">'P&amp;L'!CB94</f>
        <v>0</v>
      </c>
      <c r="BV46" s="418">
        <f ca="1">'P&amp;L'!CC94</f>
        <v>0</v>
      </c>
    </row>
    <row r="47" spans="1:74" s="228" customFormat="1" x14ac:dyDescent="0.2">
      <c r="A47" s="228" t="s">
        <v>42</v>
      </c>
      <c r="D47" s="415"/>
      <c r="E47" s="229"/>
      <c r="F47" s="229"/>
      <c r="G47" s="229"/>
      <c r="H47" s="229"/>
      <c r="I47" s="229"/>
      <c r="J47" s="229"/>
      <c r="K47" s="415" t="str">
        <f ca="1">IFERROR(K46/D46-1,"NM")</f>
        <v>NM</v>
      </c>
      <c r="L47" s="229" t="str">
        <f ca="1">IFERROR(L46/E46-1,"NM")</f>
        <v>NM</v>
      </c>
      <c r="M47" s="229" t="str">
        <f ca="1">IFERROR(M46/F46-1,"NM")</f>
        <v>NM</v>
      </c>
      <c r="N47" s="229" t="str">
        <f ca="1">IFERROR(N46/G46-1,"NM")</f>
        <v>NM</v>
      </c>
      <c r="O47" s="229" t="str">
        <f ca="1">IFERROR(O46/H46-1,"NM")</f>
        <v>NM</v>
      </c>
      <c r="P47" s="229" t="str">
        <f t="shared" ref="P47" ca="1" si="310">IFERROR(P46/J46-1,"NM")</f>
        <v>NM</v>
      </c>
      <c r="Q47" s="229" t="str">
        <f t="shared" ref="Q47:BA47" ca="1" si="311">IFERROR(Q46/J46-1,"NM")</f>
        <v>NM</v>
      </c>
      <c r="R47" s="415" t="str">
        <f t="shared" ca="1" si="311"/>
        <v>NM</v>
      </c>
      <c r="S47" s="229" t="str">
        <f t="shared" ca="1" si="311"/>
        <v>NM</v>
      </c>
      <c r="T47" s="229" t="str">
        <f t="shared" ca="1" si="311"/>
        <v>NM</v>
      </c>
      <c r="U47" s="229" t="str">
        <f t="shared" ca="1" si="311"/>
        <v>NM</v>
      </c>
      <c r="V47" s="229" t="str">
        <f t="shared" ca="1" si="311"/>
        <v>NM</v>
      </c>
      <c r="W47" s="229" t="str">
        <f t="shared" ca="1" si="311"/>
        <v>NM</v>
      </c>
      <c r="X47" s="229" t="str">
        <f t="shared" ca="1" si="311"/>
        <v>NM</v>
      </c>
      <c r="Y47" s="415" t="str">
        <f t="shared" ca="1" si="311"/>
        <v>NM</v>
      </c>
      <c r="Z47" s="229" t="str">
        <f t="shared" ca="1" si="311"/>
        <v>NM</v>
      </c>
      <c r="AA47" s="229" t="str">
        <f t="shared" ca="1" si="311"/>
        <v>NM</v>
      </c>
      <c r="AB47" s="229" t="str">
        <f t="shared" ca="1" si="311"/>
        <v>NM</v>
      </c>
      <c r="AC47" s="229" t="str">
        <f t="shared" ca="1" si="311"/>
        <v>NM</v>
      </c>
      <c r="AD47" s="229" t="str">
        <f t="shared" ca="1" si="311"/>
        <v>NM</v>
      </c>
      <c r="AE47" s="229" t="str">
        <f t="shared" ca="1" si="311"/>
        <v>NM</v>
      </c>
      <c r="AF47" s="415" t="str">
        <f t="shared" ca="1" si="311"/>
        <v>NM</v>
      </c>
      <c r="AG47" s="229" t="str">
        <f t="shared" ca="1" si="311"/>
        <v>NM</v>
      </c>
      <c r="AH47" s="229" t="str">
        <f t="shared" ca="1" si="311"/>
        <v>NM</v>
      </c>
      <c r="AI47" s="229" t="str">
        <f t="shared" ca="1" si="311"/>
        <v>NM</v>
      </c>
      <c r="AJ47" s="229" t="str">
        <f t="shared" ca="1" si="311"/>
        <v>NM</v>
      </c>
      <c r="AK47" s="229" t="str">
        <f t="shared" ca="1" si="311"/>
        <v>NM</v>
      </c>
      <c r="AL47" s="229" t="str">
        <f t="shared" ca="1" si="311"/>
        <v>NM</v>
      </c>
      <c r="AM47" s="415" t="str">
        <f t="shared" ca="1" si="311"/>
        <v>NM</v>
      </c>
      <c r="AN47" s="229" t="str">
        <f t="shared" ca="1" si="311"/>
        <v>NM</v>
      </c>
      <c r="AO47" s="229" t="str">
        <f t="shared" ca="1" si="311"/>
        <v>NM</v>
      </c>
      <c r="AP47" s="229" t="str">
        <f t="shared" ca="1" si="311"/>
        <v>NM</v>
      </c>
      <c r="AQ47" s="229" t="str">
        <f t="shared" ca="1" si="311"/>
        <v>NM</v>
      </c>
      <c r="AR47" s="229" t="str">
        <f t="shared" ca="1" si="311"/>
        <v>NM</v>
      </c>
      <c r="AS47" s="229" t="str">
        <f t="shared" ca="1" si="311"/>
        <v>NM</v>
      </c>
      <c r="AT47" s="415" t="str">
        <f t="shared" ca="1" si="311"/>
        <v>NM</v>
      </c>
      <c r="AU47" s="229" t="str">
        <f t="shared" ca="1" si="311"/>
        <v>NM</v>
      </c>
      <c r="AV47" s="229" t="str">
        <f t="shared" ca="1" si="311"/>
        <v>NM</v>
      </c>
      <c r="AW47" s="229" t="str">
        <f t="shared" ca="1" si="311"/>
        <v>NM</v>
      </c>
      <c r="AX47" s="229" t="str">
        <f t="shared" ca="1" si="311"/>
        <v>NM</v>
      </c>
      <c r="AY47" s="229" t="str">
        <f t="shared" ca="1" si="311"/>
        <v>NM</v>
      </c>
      <c r="AZ47" s="229" t="str">
        <f t="shared" ca="1" si="311"/>
        <v>NM</v>
      </c>
      <c r="BA47" s="415" t="str">
        <f t="shared" ca="1" si="311"/>
        <v>NM</v>
      </c>
      <c r="BB47" s="229" t="str">
        <f t="shared" ref="BB47:BD47" ca="1" si="312">IFERROR(BB46/AU46-1,"NM")</f>
        <v>NM</v>
      </c>
      <c r="BC47" s="229" t="str">
        <f t="shared" ca="1" si="312"/>
        <v>NM</v>
      </c>
      <c r="BD47" s="229" t="str">
        <f t="shared" ca="1" si="312"/>
        <v>NM</v>
      </c>
      <c r="BE47" s="229" t="str">
        <f t="shared" ref="BE47" ca="1" si="313">IFERROR(BE46/AX46-1,"NM")</f>
        <v>NM</v>
      </c>
      <c r="BF47" s="229" t="str">
        <f t="shared" ref="BF47" ca="1" si="314">IFERROR(BF46/AY46-1,"NM")</f>
        <v>NM</v>
      </c>
      <c r="BG47" s="229" t="str">
        <f t="shared" ref="BG47" ca="1" si="315">IFERROR(BG46/AZ46-1,"NM")</f>
        <v>NM</v>
      </c>
      <c r="BH47" s="415" t="str">
        <f t="shared" ref="BH47" ca="1" si="316">IFERROR(BH46/BA46-1,"NM")</f>
        <v>NM</v>
      </c>
      <c r="BI47" s="229" t="str">
        <f t="shared" ref="BI47" ca="1" si="317">IFERROR(BI46/BB46-1,"NM")</f>
        <v>NM</v>
      </c>
      <c r="BJ47" s="229" t="str">
        <f t="shared" ref="BJ47" ca="1" si="318">IFERROR(BJ46/BC46-1,"NM")</f>
        <v>NM</v>
      </c>
      <c r="BK47" s="229" t="str">
        <f t="shared" ref="BK47" ca="1" si="319">IFERROR(BK46/BD46-1,"NM")</f>
        <v>NM</v>
      </c>
      <c r="BL47" s="229" t="str">
        <f t="shared" ref="BL47" ca="1" si="320">IFERROR(BL46/BE46-1,"NM")</f>
        <v>NM</v>
      </c>
      <c r="BM47" s="229" t="str">
        <f t="shared" ref="BM47" ca="1" si="321">IFERROR(BM46/BF46-1,"NM")</f>
        <v>NM</v>
      </c>
      <c r="BN47" s="229" t="str">
        <f t="shared" ref="BN47:BO47" ca="1" si="322">IFERROR(BN46/BG46-1,"NM")</f>
        <v>NM</v>
      </c>
      <c r="BO47" s="415" t="str">
        <f t="shared" ca="1" si="322"/>
        <v>NM</v>
      </c>
      <c r="BP47" s="229" t="str">
        <f t="shared" ref="BP47" ca="1" si="323">IFERROR(BP46/BI46-1,"NM")</f>
        <v>NM</v>
      </c>
      <c r="BQ47" s="229" t="str">
        <f t="shared" ref="BQ47" ca="1" si="324">IFERROR(BQ46/BJ46-1,"NM")</f>
        <v>NM</v>
      </c>
      <c r="BR47" s="229" t="str">
        <f t="shared" ref="BR47" ca="1" si="325">IFERROR(BR46/BK46-1,"NM")</f>
        <v>NM</v>
      </c>
      <c r="BS47" s="229" t="str">
        <f t="shared" ref="BS47" ca="1" si="326">IFERROR(BS46/BL46-1,"NM")</f>
        <v>NM</v>
      </c>
      <c r="BT47" s="229" t="str">
        <f t="shared" ref="BT47" ca="1" si="327">IFERROR(BT46/BM46-1,"NM")</f>
        <v>NM</v>
      </c>
      <c r="BU47" s="229" t="str">
        <f t="shared" ref="BU47" ca="1" si="328">IFERROR(BU46/BN46-1,"NM")</f>
        <v>NM</v>
      </c>
      <c r="BV47" s="415" t="str">
        <f t="shared" ref="BV47" ca="1" si="329">IFERROR(BV46/BO46-1,"NM")</f>
        <v>NM</v>
      </c>
    </row>
    <row r="48" spans="1:74" s="21" customFormat="1" x14ac:dyDescent="0.2">
      <c r="A48" s="21" t="s">
        <v>43</v>
      </c>
      <c r="D48" s="418">
        <f ca="1">'P&amp;L'!D96</f>
        <v>0</v>
      </c>
      <c r="E48" s="39">
        <f ca="1">'P&amp;L'!E96</f>
        <v>0</v>
      </c>
      <c r="F48" s="39">
        <f ca="1">'P&amp;L'!F96</f>
        <v>0</v>
      </c>
      <c r="G48" s="39">
        <f ca="1">'P&amp;L'!G96</f>
        <v>0</v>
      </c>
      <c r="H48" s="39">
        <f ca="1">'P&amp;L'!H96</f>
        <v>0</v>
      </c>
      <c r="I48" s="39">
        <f ca="1">'P&amp;L'!J96</f>
        <v>0</v>
      </c>
      <c r="J48" s="39">
        <f ca="1">'P&amp;L'!J96</f>
        <v>0</v>
      </c>
      <c r="K48" s="418">
        <f ca="1">'P&amp;L'!K96</f>
        <v>0</v>
      </c>
      <c r="L48" s="39">
        <f ca="1">'P&amp;L'!L96</f>
        <v>0</v>
      </c>
      <c r="M48" s="39">
        <f ca="1">'P&amp;L'!M96</f>
        <v>0</v>
      </c>
      <c r="N48" s="39">
        <f ca="1">'P&amp;L'!N96</f>
        <v>0</v>
      </c>
      <c r="O48" s="39">
        <f ca="1">'P&amp;L'!O96</f>
        <v>0</v>
      </c>
      <c r="P48" s="39">
        <f ca="1">'P&amp;L'!P96</f>
        <v>0</v>
      </c>
      <c r="Q48" s="39">
        <f ca="1">'P&amp;L'!Q96</f>
        <v>0</v>
      </c>
      <c r="R48" s="418">
        <f ca="1">'P&amp;L'!R96</f>
        <v>0</v>
      </c>
      <c r="S48" s="39">
        <f ca="1">'P&amp;L'!S96</f>
        <v>0</v>
      </c>
      <c r="T48" s="39">
        <f ca="1">'P&amp;L'!T96</f>
        <v>0</v>
      </c>
      <c r="U48" s="39">
        <f ca="1">'P&amp;L'!U96</f>
        <v>0</v>
      </c>
      <c r="V48" s="39">
        <f ca="1">'P&amp;L'!V96</f>
        <v>0</v>
      </c>
      <c r="W48" s="39">
        <f ca="1">'P&amp;L'!W96</f>
        <v>0</v>
      </c>
      <c r="X48" s="39">
        <f ca="1">'P&amp;L'!X96</f>
        <v>0</v>
      </c>
      <c r="Y48" s="418">
        <f ca="1">'P&amp;L'!Y96</f>
        <v>0</v>
      </c>
      <c r="Z48" s="39">
        <f ca="1">'P&amp;L'!Z96</f>
        <v>0</v>
      </c>
      <c r="AA48" s="39">
        <f ca="1">'P&amp;L'!AA96</f>
        <v>0</v>
      </c>
      <c r="AB48" s="39">
        <f ca="1">'P&amp;L'!AB96</f>
        <v>0</v>
      </c>
      <c r="AC48" s="39">
        <f ca="1">'P&amp;L'!AC96</f>
        <v>0</v>
      </c>
      <c r="AD48" s="39">
        <f ca="1">'P&amp;L'!AD96</f>
        <v>0</v>
      </c>
      <c r="AE48" s="39">
        <f ca="1">'P&amp;L'!AE96</f>
        <v>0</v>
      </c>
      <c r="AF48" s="418">
        <f ca="1">'P&amp;L'!AF96</f>
        <v>0</v>
      </c>
      <c r="AG48" s="39">
        <f ca="1">'P&amp;L'!AG96</f>
        <v>0</v>
      </c>
      <c r="AH48" s="39">
        <f ca="1">'P&amp;L'!AH96</f>
        <v>0</v>
      </c>
      <c r="AI48" s="39">
        <f ca="1">'P&amp;L'!AI96</f>
        <v>0</v>
      </c>
      <c r="AJ48" s="39">
        <f ca="1">'P&amp;L'!AJ96</f>
        <v>0</v>
      </c>
      <c r="AK48" s="39">
        <f ca="1">'P&amp;L'!AK96</f>
        <v>0</v>
      </c>
      <c r="AL48" s="39">
        <f ca="1">'P&amp;L'!AL96</f>
        <v>0</v>
      </c>
      <c r="AM48" s="418">
        <f ca="1">'P&amp;L'!AM96</f>
        <v>0.35</v>
      </c>
      <c r="AN48" s="39">
        <f ca="1">'P&amp;L'!AN96</f>
        <v>0</v>
      </c>
      <c r="AO48" s="39">
        <f ca="1">'P&amp;L'!AO96</f>
        <v>0.35</v>
      </c>
      <c r="AP48" s="39">
        <f ca="1">'P&amp;L'!AP96</f>
        <v>0.35</v>
      </c>
      <c r="AQ48" s="39">
        <f ca="1">'P&amp;L'!AQ96</f>
        <v>0</v>
      </c>
      <c r="AR48" s="39">
        <f ca="1">'P&amp;L'!AR96</f>
        <v>0</v>
      </c>
      <c r="AS48" s="39">
        <f ca="1">'P&amp;L'!AS96</f>
        <v>0</v>
      </c>
      <c r="AT48" s="418">
        <f ca="1">'P&amp;L'!AT96</f>
        <v>0.5</v>
      </c>
      <c r="AU48" s="39">
        <f ca="1">'P&amp;L'!AU96</f>
        <v>0</v>
      </c>
      <c r="AV48" s="39">
        <f ca="1">'P&amp;L'!AV96</f>
        <v>0.5</v>
      </c>
      <c r="AW48" s="39">
        <f ca="1">'P&amp;L'!AW96</f>
        <v>0.5</v>
      </c>
      <c r="AX48" s="39">
        <f ca="1">'P&amp;L'!AX96</f>
        <v>0</v>
      </c>
      <c r="AY48" s="39">
        <f ca="1">'P&amp;L'!AY96</f>
        <v>0</v>
      </c>
      <c r="AZ48" s="39">
        <f ca="1">'P&amp;L'!AZ96</f>
        <v>0</v>
      </c>
      <c r="BA48" s="418">
        <f ca="1">'P&amp;L'!BA96</f>
        <v>0.55000000000000004</v>
      </c>
      <c r="BB48" s="39">
        <f ca="1">'P&amp;L'!BB96</f>
        <v>0</v>
      </c>
      <c r="BC48" s="39">
        <f ca="1">'P&amp;L'!BC96</f>
        <v>0.55000000000000004</v>
      </c>
      <c r="BD48" s="39">
        <f ca="1">'P&amp;L'!BD96</f>
        <v>0.55000000000000004</v>
      </c>
      <c r="BE48" s="39">
        <f ca="1">'P&amp;L'!BE96</f>
        <v>0</v>
      </c>
      <c r="BF48" s="39">
        <f ca="1">'P&amp;L'!BF96</f>
        <v>0</v>
      </c>
      <c r="BG48" s="39">
        <f ca="1">'P&amp;L'!BG96</f>
        <v>0</v>
      </c>
      <c r="BH48" s="418">
        <f ca="1">'P&amp;L'!BH96</f>
        <v>0</v>
      </c>
      <c r="BI48" s="39">
        <f ca="1">'P&amp;L'!BI96</f>
        <v>0</v>
      </c>
      <c r="BJ48" s="39">
        <f ca="1">'P&amp;L'!BQ96</f>
        <v>0</v>
      </c>
      <c r="BK48" s="39">
        <f ca="1">'P&amp;L'!BR96</f>
        <v>0</v>
      </c>
      <c r="BL48" s="39">
        <f ca="1">'P&amp;L'!BS96</f>
        <v>0</v>
      </c>
      <c r="BM48" s="39">
        <f ca="1">'P&amp;L'!BT96</f>
        <v>0</v>
      </c>
      <c r="BN48" s="39">
        <f ca="1">'P&amp;L'!BU96</f>
        <v>0</v>
      </c>
      <c r="BO48" s="418">
        <f ca="1">'P&amp;L'!BV96</f>
        <v>0</v>
      </c>
      <c r="BP48" s="39">
        <f ca="1">'P&amp;L'!BW96</f>
        <v>0</v>
      </c>
      <c r="BQ48" s="39">
        <f ca="1">'P&amp;L'!BX96</f>
        <v>0</v>
      </c>
      <c r="BR48" s="39">
        <f ca="1">'P&amp;L'!BY96</f>
        <v>0</v>
      </c>
      <c r="BS48" s="39">
        <f ca="1">'P&amp;L'!BZ96</f>
        <v>0</v>
      </c>
      <c r="BT48" s="39">
        <f ca="1">'P&amp;L'!CA96</f>
        <v>0</v>
      </c>
      <c r="BU48" s="39">
        <f ca="1">'P&amp;L'!CB96</f>
        <v>0</v>
      </c>
      <c r="BV48" s="418">
        <f ca="1">'P&amp;L'!CC96</f>
        <v>0</v>
      </c>
    </row>
    <row r="49" spans="1:74" s="228" customFormat="1" x14ac:dyDescent="0.2">
      <c r="A49" s="228" t="s">
        <v>93</v>
      </c>
      <c r="D49" s="415"/>
      <c r="E49" s="229"/>
      <c r="F49" s="229"/>
      <c r="G49" s="229"/>
      <c r="H49" s="229"/>
      <c r="I49" s="229"/>
      <c r="J49" s="229"/>
      <c r="K49" s="415" t="str">
        <f ca="1">IFERROR(K48/D48-1,"NM")</f>
        <v>NM</v>
      </c>
      <c r="L49" s="229" t="str">
        <f ca="1">IFERROR(L48/E48-1,"NM")</f>
        <v>NM</v>
      </c>
      <c r="M49" s="229" t="str">
        <f ca="1">IFERROR(M48/F48-1,"NM")</f>
        <v>NM</v>
      </c>
      <c r="N49" s="229" t="str">
        <f ca="1">IFERROR(N48/G48-1,"NM")</f>
        <v>NM</v>
      </c>
      <c r="O49" s="229" t="str">
        <f ca="1">IFERROR(O48/H48-1,"NM")</f>
        <v>NM</v>
      </c>
      <c r="P49" s="229" t="str">
        <f t="shared" ref="P49" ca="1" si="330">IFERROR(P48/J48-1,"NM")</f>
        <v>NM</v>
      </c>
      <c r="Q49" s="229" t="str">
        <f t="shared" ref="Q49:BA49" ca="1" si="331">IFERROR(Q48/J48-1,"NM")</f>
        <v>NM</v>
      </c>
      <c r="R49" s="415" t="str">
        <f t="shared" ca="1" si="331"/>
        <v>NM</v>
      </c>
      <c r="S49" s="229" t="str">
        <f t="shared" ca="1" si="331"/>
        <v>NM</v>
      </c>
      <c r="T49" s="229" t="str">
        <f t="shared" ca="1" si="331"/>
        <v>NM</v>
      </c>
      <c r="U49" s="229" t="str">
        <f t="shared" ca="1" si="331"/>
        <v>NM</v>
      </c>
      <c r="V49" s="229" t="str">
        <f t="shared" ca="1" si="331"/>
        <v>NM</v>
      </c>
      <c r="W49" s="229" t="str">
        <f t="shared" ca="1" si="331"/>
        <v>NM</v>
      </c>
      <c r="X49" s="229" t="str">
        <f t="shared" ca="1" si="331"/>
        <v>NM</v>
      </c>
      <c r="Y49" s="415" t="str">
        <f t="shared" ca="1" si="331"/>
        <v>NM</v>
      </c>
      <c r="Z49" s="229" t="str">
        <f t="shared" ca="1" si="331"/>
        <v>NM</v>
      </c>
      <c r="AA49" s="229" t="str">
        <f t="shared" ca="1" si="331"/>
        <v>NM</v>
      </c>
      <c r="AB49" s="229" t="str">
        <f t="shared" ca="1" si="331"/>
        <v>NM</v>
      </c>
      <c r="AC49" s="229" t="str">
        <f t="shared" ca="1" si="331"/>
        <v>NM</v>
      </c>
      <c r="AD49" s="229" t="str">
        <f t="shared" ca="1" si="331"/>
        <v>NM</v>
      </c>
      <c r="AE49" s="229" t="str">
        <f t="shared" ca="1" si="331"/>
        <v>NM</v>
      </c>
      <c r="AF49" s="415" t="str">
        <f t="shared" ca="1" si="331"/>
        <v>NM</v>
      </c>
      <c r="AG49" s="229" t="str">
        <f t="shared" ca="1" si="331"/>
        <v>NM</v>
      </c>
      <c r="AH49" s="229" t="str">
        <f t="shared" ca="1" si="331"/>
        <v>NM</v>
      </c>
      <c r="AI49" s="229" t="str">
        <f t="shared" ca="1" si="331"/>
        <v>NM</v>
      </c>
      <c r="AJ49" s="229" t="str">
        <f t="shared" ca="1" si="331"/>
        <v>NM</v>
      </c>
      <c r="AK49" s="229" t="str">
        <f t="shared" ca="1" si="331"/>
        <v>NM</v>
      </c>
      <c r="AL49" s="229" t="str">
        <f t="shared" ca="1" si="331"/>
        <v>NM</v>
      </c>
      <c r="AM49" s="415" t="str">
        <f t="shared" ca="1" si="331"/>
        <v>NM</v>
      </c>
      <c r="AN49" s="229" t="str">
        <f t="shared" ca="1" si="331"/>
        <v>NM</v>
      </c>
      <c r="AO49" s="229" t="str">
        <f t="shared" ca="1" si="331"/>
        <v>NM</v>
      </c>
      <c r="AP49" s="229" t="str">
        <f t="shared" ca="1" si="331"/>
        <v>NM</v>
      </c>
      <c r="AQ49" s="229" t="str">
        <f t="shared" ca="1" si="331"/>
        <v>NM</v>
      </c>
      <c r="AR49" s="229" t="str">
        <f t="shared" ca="1" si="331"/>
        <v>NM</v>
      </c>
      <c r="AS49" s="229" t="str">
        <f t="shared" ca="1" si="331"/>
        <v>NM</v>
      </c>
      <c r="AT49" s="415">
        <f t="shared" ca="1" si="331"/>
        <v>0.4285714285714286</v>
      </c>
      <c r="AU49" s="229" t="str">
        <f t="shared" ca="1" si="331"/>
        <v>NM</v>
      </c>
      <c r="AV49" s="229">
        <f t="shared" ca="1" si="331"/>
        <v>0.4285714285714286</v>
      </c>
      <c r="AW49" s="229">
        <f t="shared" ca="1" si="331"/>
        <v>0.4285714285714286</v>
      </c>
      <c r="AX49" s="229" t="str">
        <f t="shared" ca="1" si="331"/>
        <v>NM</v>
      </c>
      <c r="AY49" s="229" t="str">
        <f t="shared" ca="1" si="331"/>
        <v>NM</v>
      </c>
      <c r="AZ49" s="229" t="str">
        <f t="shared" ca="1" si="331"/>
        <v>NM</v>
      </c>
      <c r="BA49" s="415">
        <f t="shared" ca="1" si="331"/>
        <v>0.10000000000000009</v>
      </c>
      <c r="BB49" s="229" t="str">
        <f t="shared" ref="BB49:BD49" ca="1" si="332">IFERROR(BB48/AU48-1,"NM")</f>
        <v>NM</v>
      </c>
      <c r="BC49" s="229">
        <f t="shared" ca="1" si="332"/>
        <v>0.10000000000000009</v>
      </c>
      <c r="BD49" s="229">
        <f t="shared" ca="1" si="332"/>
        <v>0.10000000000000009</v>
      </c>
      <c r="BE49" s="229" t="str">
        <f t="shared" ref="BE49" ca="1" si="333">IFERROR(BE48/AX48-1,"NM")</f>
        <v>NM</v>
      </c>
      <c r="BF49" s="229" t="str">
        <f t="shared" ref="BF49" ca="1" si="334">IFERROR(BF48/AY48-1,"NM")</f>
        <v>NM</v>
      </c>
      <c r="BG49" s="229" t="str">
        <f t="shared" ref="BG49" ca="1" si="335">IFERROR(BG48/AZ48-1,"NM")</f>
        <v>NM</v>
      </c>
      <c r="BH49" s="415">
        <f t="shared" ref="BH49" ca="1" si="336">IFERROR(BH48/BA48-1,"NM")</f>
        <v>-1</v>
      </c>
      <c r="BI49" s="229" t="str">
        <f t="shared" ref="BI49" ca="1" si="337">IFERROR(BI48/BB48-1,"NM")</f>
        <v>NM</v>
      </c>
      <c r="BJ49" s="229">
        <f t="shared" ref="BJ49" ca="1" si="338">IFERROR(BJ48/BC48-1,"NM")</f>
        <v>-1</v>
      </c>
      <c r="BK49" s="229">
        <f t="shared" ref="BK49" ca="1" si="339">IFERROR(BK48/BD48-1,"NM")</f>
        <v>-1</v>
      </c>
      <c r="BL49" s="229" t="str">
        <f t="shared" ref="BL49" ca="1" si="340">IFERROR(BL48/BE48-1,"NM")</f>
        <v>NM</v>
      </c>
      <c r="BM49" s="229" t="str">
        <f t="shared" ref="BM49" ca="1" si="341">IFERROR(BM48/BF48-1,"NM")</f>
        <v>NM</v>
      </c>
      <c r="BN49" s="229" t="str">
        <f t="shared" ref="BN49:BO49" ca="1" si="342">IFERROR(BN48/BG48-1,"NM")</f>
        <v>NM</v>
      </c>
      <c r="BO49" s="415" t="str">
        <f t="shared" ca="1" si="342"/>
        <v>NM</v>
      </c>
      <c r="BP49" s="229" t="str">
        <f t="shared" ref="BP49" ca="1" si="343">IFERROR(BP48/BI48-1,"NM")</f>
        <v>NM</v>
      </c>
      <c r="BQ49" s="229" t="str">
        <f t="shared" ref="BQ49" ca="1" si="344">IFERROR(BQ48/BJ48-1,"NM")</f>
        <v>NM</v>
      </c>
      <c r="BR49" s="229" t="str">
        <f t="shared" ref="BR49" ca="1" si="345">IFERROR(BR48/BK48-1,"NM")</f>
        <v>NM</v>
      </c>
      <c r="BS49" s="229" t="str">
        <f t="shared" ref="BS49" ca="1" si="346">IFERROR(BS48/BL48-1,"NM")</f>
        <v>NM</v>
      </c>
      <c r="BT49" s="229" t="str">
        <f t="shared" ref="BT49" ca="1" si="347">IFERROR(BT48/BM48-1,"NM")</f>
        <v>NM</v>
      </c>
      <c r="BU49" s="229" t="str">
        <f t="shared" ref="BU49" ca="1" si="348">IFERROR(BU48/BN48-1,"NM")</f>
        <v>NM</v>
      </c>
      <c r="BV49" s="415" t="str">
        <f t="shared" ref="BV49" ca="1" si="349">IFERROR(BV48/BO48-1,"NM")</f>
        <v>NM</v>
      </c>
    </row>
    <row r="50" spans="1:74" s="12" customFormat="1" x14ac:dyDescent="0.2">
      <c r="A50" s="12" t="s">
        <v>44</v>
      </c>
      <c r="D50" s="419" t="str">
        <f ca="1">IFERROR(D46/D48,"NM")</f>
        <v>NM</v>
      </c>
      <c r="E50" s="13" t="str">
        <f t="shared" ref="E50:BA50" ca="1" si="350">IFERROR(E46/E48,"NM")</f>
        <v>NM</v>
      </c>
      <c r="F50" s="13" t="str">
        <f t="shared" ca="1" si="350"/>
        <v>NM</v>
      </c>
      <c r="G50" s="13" t="str">
        <f t="shared" ca="1" si="350"/>
        <v>NM</v>
      </c>
      <c r="H50" s="13" t="str">
        <f t="shared" ca="1" si="350"/>
        <v>NM</v>
      </c>
      <c r="I50" s="13" t="str">
        <f t="shared" ref="I50" ca="1" si="351">IFERROR(I46/I48,"NM")</f>
        <v>NM</v>
      </c>
      <c r="J50" s="13" t="str">
        <f t="shared" ca="1" si="350"/>
        <v>NM</v>
      </c>
      <c r="K50" s="419" t="str">
        <f t="shared" ca="1" si="350"/>
        <v>NM</v>
      </c>
      <c r="L50" s="13" t="str">
        <f t="shared" ca="1" si="350"/>
        <v>NM</v>
      </c>
      <c r="M50" s="13" t="str">
        <f t="shared" ca="1" si="350"/>
        <v>NM</v>
      </c>
      <c r="N50" s="13" t="str">
        <f t="shared" ca="1" si="350"/>
        <v>NM</v>
      </c>
      <c r="O50" s="13" t="str">
        <f t="shared" ca="1" si="350"/>
        <v>NM</v>
      </c>
      <c r="P50" s="13" t="str">
        <f t="shared" ref="P50" ca="1" si="352">IFERROR(P46/P48,"NM")</f>
        <v>NM</v>
      </c>
      <c r="Q50" s="13" t="str">
        <f t="shared" ca="1" si="350"/>
        <v>NM</v>
      </c>
      <c r="R50" s="419" t="str">
        <f t="shared" ca="1" si="350"/>
        <v>NM</v>
      </c>
      <c r="S50" s="13" t="str">
        <f t="shared" ca="1" si="350"/>
        <v>NM</v>
      </c>
      <c r="T50" s="13" t="str">
        <f t="shared" ca="1" si="350"/>
        <v>NM</v>
      </c>
      <c r="U50" s="13" t="str">
        <f t="shared" ca="1" si="350"/>
        <v>NM</v>
      </c>
      <c r="V50" s="13" t="str">
        <f t="shared" ca="1" si="350"/>
        <v>NM</v>
      </c>
      <c r="W50" s="13" t="str">
        <f t="shared" ref="W50" ca="1" si="353">IFERROR(W46/W48,"NM")</f>
        <v>NM</v>
      </c>
      <c r="X50" s="13" t="str">
        <f t="shared" ca="1" si="350"/>
        <v>NM</v>
      </c>
      <c r="Y50" s="419" t="str">
        <f t="shared" ca="1" si="350"/>
        <v>NM</v>
      </c>
      <c r="Z50" s="13" t="str">
        <f t="shared" ca="1" si="350"/>
        <v>NM</v>
      </c>
      <c r="AA50" s="13" t="str">
        <f t="shared" ca="1" si="350"/>
        <v>NM</v>
      </c>
      <c r="AB50" s="13" t="str">
        <f t="shared" ca="1" si="350"/>
        <v>NM</v>
      </c>
      <c r="AC50" s="13" t="str">
        <f t="shared" ca="1" si="350"/>
        <v>NM</v>
      </c>
      <c r="AD50" s="13" t="str">
        <f t="shared" ref="AD50" ca="1" si="354">IFERROR(AD46/AD48,"NM")</f>
        <v>NM</v>
      </c>
      <c r="AE50" s="13" t="str">
        <f t="shared" ca="1" si="350"/>
        <v>NM</v>
      </c>
      <c r="AF50" s="419" t="str">
        <f t="shared" ca="1" si="350"/>
        <v>NM</v>
      </c>
      <c r="AG50" s="13" t="str">
        <f t="shared" ca="1" si="350"/>
        <v>NM</v>
      </c>
      <c r="AH50" s="13" t="str">
        <f t="shared" ca="1" si="350"/>
        <v>NM</v>
      </c>
      <c r="AI50" s="13" t="str">
        <f t="shared" ca="1" si="350"/>
        <v>NM</v>
      </c>
      <c r="AJ50" s="13" t="str">
        <f t="shared" ca="1" si="350"/>
        <v>NM</v>
      </c>
      <c r="AK50" s="13" t="str">
        <f t="shared" ref="AK50" ca="1" si="355">IFERROR(AK46/AK48,"NM")</f>
        <v>NM</v>
      </c>
      <c r="AL50" s="13" t="str">
        <f t="shared" ca="1" si="350"/>
        <v>NM</v>
      </c>
      <c r="AM50" s="419" t="str">
        <f t="shared" ca="1" si="350"/>
        <v>NM</v>
      </c>
      <c r="AN50" s="13" t="str">
        <f t="shared" ca="1" si="350"/>
        <v>NM</v>
      </c>
      <c r="AO50" s="13" t="str">
        <f t="shared" ca="1" si="350"/>
        <v>NM</v>
      </c>
      <c r="AP50" s="13" t="str">
        <f t="shared" ca="1" si="350"/>
        <v>NM</v>
      </c>
      <c r="AQ50" s="13" t="str">
        <f t="shared" ca="1" si="350"/>
        <v>NM</v>
      </c>
      <c r="AR50" s="13" t="str">
        <f t="shared" ref="AR50" ca="1" si="356">IFERROR(AR46/AR48,"NM")</f>
        <v>NM</v>
      </c>
      <c r="AS50" s="13" t="str">
        <f t="shared" ca="1" si="350"/>
        <v>NM</v>
      </c>
      <c r="AT50" s="419" t="str">
        <f t="shared" ca="1" si="350"/>
        <v>NM</v>
      </c>
      <c r="AU50" s="13" t="str">
        <f t="shared" ca="1" si="350"/>
        <v>NM</v>
      </c>
      <c r="AV50" s="13" t="str">
        <f t="shared" ca="1" si="350"/>
        <v>NM</v>
      </c>
      <c r="AW50" s="13" t="str">
        <f t="shared" ca="1" si="350"/>
        <v>NM</v>
      </c>
      <c r="AX50" s="13" t="str">
        <f t="shared" ca="1" si="350"/>
        <v>NM</v>
      </c>
      <c r="AY50" s="13" t="str">
        <f t="shared" ref="AY50" ca="1" si="357">IFERROR(AY46/AY48,"NM")</f>
        <v>NM</v>
      </c>
      <c r="AZ50" s="13" t="str">
        <f t="shared" ca="1" si="350"/>
        <v>NM</v>
      </c>
      <c r="BA50" s="419" t="str">
        <f t="shared" ca="1" si="350"/>
        <v>NM</v>
      </c>
      <c r="BB50" s="13" t="str">
        <f t="shared" ref="BB50" ca="1" si="358">IFERROR(BB46/BB48,"NM")</f>
        <v>NM</v>
      </c>
      <c r="BC50" s="13" t="str">
        <f t="shared" ref="BC50:BD50" ca="1" si="359">IFERROR(BC46/BC48,"NM")</f>
        <v>NM</v>
      </c>
      <c r="BD50" s="13" t="str">
        <f t="shared" ca="1" si="359"/>
        <v>NM</v>
      </c>
      <c r="BE50" s="13" t="str">
        <f t="shared" ref="BE50:BK50" ca="1" si="360">IFERROR(BE46/BE48,"NM")</f>
        <v>NM</v>
      </c>
      <c r="BF50" s="13" t="str">
        <f t="shared" ca="1" si="360"/>
        <v>NM</v>
      </c>
      <c r="BG50" s="13" t="str">
        <f t="shared" ca="1" si="360"/>
        <v>NM</v>
      </c>
      <c r="BH50" s="419" t="str">
        <f t="shared" ca="1" si="360"/>
        <v>NM</v>
      </c>
      <c r="BI50" s="13" t="str">
        <f t="shared" ca="1" si="360"/>
        <v>NM</v>
      </c>
      <c r="BJ50" s="13" t="str">
        <f t="shared" ca="1" si="360"/>
        <v>NM</v>
      </c>
      <c r="BK50" s="13" t="str">
        <f t="shared" ca="1" si="360"/>
        <v>NM</v>
      </c>
      <c r="BL50" s="13" t="str">
        <f t="shared" ref="BL50:BR50" ca="1" si="361">IFERROR(BL46/BL48,"NM")</f>
        <v>NM</v>
      </c>
      <c r="BM50" s="13" t="str">
        <f t="shared" ca="1" si="361"/>
        <v>NM</v>
      </c>
      <c r="BN50" s="13" t="str">
        <f t="shared" ca="1" si="361"/>
        <v>NM</v>
      </c>
      <c r="BO50" s="419" t="str">
        <f t="shared" ca="1" si="361"/>
        <v>NM</v>
      </c>
      <c r="BP50" s="13" t="str">
        <f t="shared" ca="1" si="361"/>
        <v>NM</v>
      </c>
      <c r="BQ50" s="13" t="str">
        <f t="shared" ca="1" si="361"/>
        <v>NM</v>
      </c>
      <c r="BR50" s="13" t="str">
        <f t="shared" ca="1" si="361"/>
        <v>NM</v>
      </c>
      <c r="BS50" s="13" t="str">
        <f t="shared" ref="BS50:BV50" ca="1" si="362">IFERROR(BS46/BS48,"NM")</f>
        <v>NM</v>
      </c>
      <c r="BT50" s="13" t="str">
        <f t="shared" ca="1" si="362"/>
        <v>NM</v>
      </c>
      <c r="BU50" s="13" t="str">
        <f t="shared" ca="1" si="362"/>
        <v>NM</v>
      </c>
      <c r="BV50" s="419" t="str">
        <f t="shared" ca="1" si="362"/>
        <v>NM</v>
      </c>
    </row>
    <row r="51" spans="1:74" x14ac:dyDescent="0.2">
      <c r="AZ51" s="5"/>
    </row>
    <row r="52" spans="1:74" x14ac:dyDescent="0.2">
      <c r="AZ52" s="5"/>
    </row>
    <row r="53" spans="1:74" s="6" customFormat="1" x14ac:dyDescent="0.2">
      <c r="A53" s="66" t="s">
        <v>45</v>
      </c>
      <c r="B53" s="66"/>
      <c r="C53" s="66"/>
      <c r="D53" s="400"/>
      <c r="E53" s="66"/>
      <c r="F53" s="66"/>
      <c r="G53" s="66"/>
      <c r="H53" s="66"/>
      <c r="I53" s="66"/>
      <c r="J53" s="66"/>
      <c r="K53" s="400"/>
      <c r="L53" s="66"/>
      <c r="M53" s="66"/>
      <c r="N53" s="66"/>
      <c r="O53" s="66"/>
      <c r="P53" s="66"/>
      <c r="Q53" s="66"/>
      <c r="R53" s="400"/>
      <c r="S53" s="66"/>
      <c r="T53" s="66"/>
      <c r="U53" s="66"/>
      <c r="V53" s="66"/>
      <c r="W53" s="66"/>
      <c r="X53" s="66"/>
      <c r="Y53" s="400"/>
      <c r="Z53" s="66"/>
      <c r="AA53" s="66"/>
      <c r="AB53" s="66"/>
      <c r="AC53" s="66"/>
      <c r="AD53" s="66"/>
      <c r="AE53" s="66"/>
      <c r="AF53" s="400"/>
      <c r="AG53" s="66"/>
      <c r="AH53" s="66"/>
      <c r="AI53" s="66"/>
      <c r="AJ53" s="66"/>
      <c r="AK53" s="66"/>
      <c r="AL53" s="66"/>
      <c r="AM53" s="400"/>
      <c r="AN53" s="66"/>
      <c r="AO53" s="66"/>
      <c r="AP53" s="66"/>
      <c r="AQ53" s="66"/>
      <c r="AR53" s="66"/>
      <c r="AS53" s="66"/>
      <c r="AT53" s="400"/>
      <c r="AU53" s="66"/>
      <c r="AV53" s="66"/>
      <c r="AW53" s="66"/>
      <c r="AX53" s="66"/>
      <c r="AY53" s="66"/>
      <c r="AZ53" s="66"/>
      <c r="BA53" s="400"/>
      <c r="BB53" s="66"/>
      <c r="BC53" s="66"/>
      <c r="BD53" s="66"/>
      <c r="BE53" s="66"/>
      <c r="BF53" s="66"/>
      <c r="BG53" s="66"/>
      <c r="BH53" s="400"/>
      <c r="BI53" s="66"/>
      <c r="BJ53" s="66"/>
      <c r="BK53" s="66"/>
      <c r="BL53" s="66"/>
      <c r="BM53" s="66"/>
      <c r="BN53" s="66"/>
      <c r="BO53" s="400"/>
      <c r="BP53" s="66"/>
      <c r="BQ53" s="66"/>
      <c r="BR53" s="66"/>
      <c r="BS53" s="66"/>
      <c r="BT53" s="66"/>
      <c r="BU53" s="66"/>
      <c r="BV53" s="400"/>
    </row>
    <row r="54" spans="1:74" s="6" customFormat="1" ht="13.5" thickBot="1" x14ac:dyDescent="0.25">
      <c r="A54" s="77" t="str">
        <f ca="1">A2</f>
        <v>Period ending Mar</v>
      </c>
      <c r="B54" s="77"/>
      <c r="C54" s="77"/>
      <c r="D54" s="420" t="str">
        <f>+D2</f>
        <v>2010A</v>
      </c>
      <c r="E54" s="165" t="str">
        <f t="shared" ref="E54:BA54" si="363">+E2</f>
        <v>1Q</v>
      </c>
      <c r="F54" s="165" t="str">
        <f t="shared" si="363"/>
        <v>2Q</v>
      </c>
      <c r="G54" s="165" t="str">
        <f t="shared" si="363"/>
        <v>1H</v>
      </c>
      <c r="H54" s="165" t="str">
        <f t="shared" si="363"/>
        <v>3Q</v>
      </c>
      <c r="I54" s="165" t="str">
        <f t="shared" ref="I54" si="364">+I2</f>
        <v>9M</v>
      </c>
      <c r="J54" s="165" t="str">
        <f t="shared" si="363"/>
        <v>4Q</v>
      </c>
      <c r="K54" s="420" t="str">
        <f t="shared" si="363"/>
        <v>2011A</v>
      </c>
      <c r="L54" s="165" t="str">
        <f t="shared" si="363"/>
        <v>1Q</v>
      </c>
      <c r="M54" s="165" t="str">
        <f t="shared" si="363"/>
        <v>2Q</v>
      </c>
      <c r="N54" s="165" t="str">
        <f t="shared" si="363"/>
        <v>1H</v>
      </c>
      <c r="O54" s="165" t="str">
        <f t="shared" si="363"/>
        <v>3Q</v>
      </c>
      <c r="P54" s="165" t="str">
        <f t="shared" ref="P54" si="365">+P2</f>
        <v>9M</v>
      </c>
      <c r="Q54" s="165" t="str">
        <f t="shared" si="363"/>
        <v>4Q</v>
      </c>
      <c r="R54" s="420" t="str">
        <f t="shared" si="363"/>
        <v>2012A</v>
      </c>
      <c r="S54" s="165" t="str">
        <f t="shared" si="363"/>
        <v>1Q</v>
      </c>
      <c r="T54" s="165" t="str">
        <f t="shared" si="363"/>
        <v>2Q</v>
      </c>
      <c r="U54" s="165" t="str">
        <f t="shared" si="363"/>
        <v>1H</v>
      </c>
      <c r="V54" s="165" t="str">
        <f t="shared" si="363"/>
        <v>3Q</v>
      </c>
      <c r="W54" s="165" t="str">
        <f t="shared" ref="W54" si="366">+W2</f>
        <v>9M</v>
      </c>
      <c r="X54" s="165" t="str">
        <f t="shared" si="363"/>
        <v>4Q</v>
      </c>
      <c r="Y54" s="420" t="str">
        <f t="shared" si="363"/>
        <v>2013A</v>
      </c>
      <c r="Z54" s="165" t="str">
        <f t="shared" si="363"/>
        <v>1Q</v>
      </c>
      <c r="AA54" s="165" t="str">
        <f t="shared" si="363"/>
        <v>2Q</v>
      </c>
      <c r="AB54" s="165" t="str">
        <f t="shared" si="363"/>
        <v>1H</v>
      </c>
      <c r="AC54" s="165" t="str">
        <f t="shared" si="363"/>
        <v>3Q</v>
      </c>
      <c r="AD54" s="165" t="str">
        <f t="shared" ref="AD54" si="367">+AD2</f>
        <v>9M</v>
      </c>
      <c r="AE54" s="165" t="str">
        <f t="shared" si="363"/>
        <v>4Q</v>
      </c>
      <c r="AF54" s="420" t="str">
        <f t="shared" si="363"/>
        <v>2014A</v>
      </c>
      <c r="AG54" s="165" t="str">
        <f t="shared" si="363"/>
        <v>1Q</v>
      </c>
      <c r="AH54" s="165" t="str">
        <f t="shared" si="363"/>
        <v>2Q</v>
      </c>
      <c r="AI54" s="165" t="str">
        <f t="shared" si="363"/>
        <v>1H</v>
      </c>
      <c r="AJ54" s="165" t="str">
        <f t="shared" si="363"/>
        <v>3Q</v>
      </c>
      <c r="AK54" s="165" t="str">
        <f t="shared" ref="AK54" si="368">+AK2</f>
        <v>9M</v>
      </c>
      <c r="AL54" s="165" t="str">
        <f t="shared" si="363"/>
        <v>4Q</v>
      </c>
      <c r="AM54" s="420" t="str">
        <f t="shared" si="363"/>
        <v>2015A</v>
      </c>
      <c r="AN54" s="165" t="str">
        <f t="shared" si="363"/>
        <v>1Q</v>
      </c>
      <c r="AO54" s="165" t="str">
        <f t="shared" si="363"/>
        <v>2Q</v>
      </c>
      <c r="AP54" s="165" t="str">
        <f t="shared" si="363"/>
        <v>1H</v>
      </c>
      <c r="AQ54" s="165" t="str">
        <f t="shared" si="363"/>
        <v>3Q</v>
      </c>
      <c r="AR54" s="165" t="str">
        <f t="shared" ref="AR54" si="369">+AR2</f>
        <v>9M</v>
      </c>
      <c r="AS54" s="165" t="str">
        <f t="shared" si="363"/>
        <v>4Q</v>
      </c>
      <c r="AT54" s="420" t="str">
        <f t="shared" si="363"/>
        <v>2016A</v>
      </c>
      <c r="AU54" s="165" t="str">
        <f t="shared" si="363"/>
        <v>1Q</v>
      </c>
      <c r="AV54" s="165" t="str">
        <f t="shared" si="363"/>
        <v>2Q</v>
      </c>
      <c r="AW54" s="165" t="str">
        <f t="shared" si="363"/>
        <v>1H</v>
      </c>
      <c r="AX54" s="165" t="str">
        <f t="shared" si="363"/>
        <v>3Q</v>
      </c>
      <c r="AY54" s="165" t="str">
        <f t="shared" ref="AY54" si="370">+AY2</f>
        <v>9M</v>
      </c>
      <c r="AZ54" s="165" t="str">
        <f t="shared" si="363"/>
        <v>4Q</v>
      </c>
      <c r="BA54" s="420" t="str">
        <f t="shared" si="363"/>
        <v>2017A</v>
      </c>
      <c r="BB54" s="165" t="str">
        <f t="shared" ref="BB54" si="371">+BB2</f>
        <v>1QA</v>
      </c>
      <c r="BC54" s="165" t="str">
        <f t="shared" ref="BC54:BD54" si="372">+BC2</f>
        <v>2QA</v>
      </c>
      <c r="BD54" s="165" t="str">
        <f t="shared" si="372"/>
        <v>1HA</v>
      </c>
      <c r="BE54" s="165" t="str">
        <f t="shared" ref="BE54:BK54" si="373">+BE2</f>
        <v>3QE</v>
      </c>
      <c r="BF54" s="165" t="str">
        <f t="shared" si="373"/>
        <v>9ME</v>
      </c>
      <c r="BG54" s="165" t="str">
        <f t="shared" si="373"/>
        <v>4QE</v>
      </c>
      <c r="BH54" s="420" t="str">
        <f t="shared" ca="1" si="373"/>
        <v>2018E</v>
      </c>
      <c r="BI54" s="165" t="str">
        <f t="shared" si="373"/>
        <v>1Q</v>
      </c>
      <c r="BJ54" s="165" t="str">
        <f t="shared" si="373"/>
        <v>2Q</v>
      </c>
      <c r="BK54" s="165" t="str">
        <f t="shared" si="373"/>
        <v>1H</v>
      </c>
      <c r="BL54" s="165" t="str">
        <f t="shared" ref="BL54:BR54" si="374">+BL2</f>
        <v>3Q</v>
      </c>
      <c r="BM54" s="165" t="str">
        <f t="shared" si="374"/>
        <v>9M</v>
      </c>
      <c r="BN54" s="165" t="str">
        <f t="shared" si="374"/>
        <v>4Q</v>
      </c>
      <c r="BO54" s="420" t="str">
        <f t="shared" si="374"/>
        <v>2019E</v>
      </c>
      <c r="BP54" s="165" t="str">
        <f t="shared" si="374"/>
        <v>1Q</v>
      </c>
      <c r="BQ54" s="165" t="str">
        <f t="shared" si="374"/>
        <v>2Q</v>
      </c>
      <c r="BR54" s="165" t="str">
        <f t="shared" si="374"/>
        <v>1H</v>
      </c>
      <c r="BS54" s="165" t="str">
        <f t="shared" ref="BS54:BV54" si="375">+BS2</f>
        <v>3Q</v>
      </c>
      <c r="BT54" s="165" t="str">
        <f t="shared" si="375"/>
        <v>9M</v>
      </c>
      <c r="BU54" s="165" t="str">
        <f t="shared" si="375"/>
        <v>4Q</v>
      </c>
      <c r="BV54" s="420" t="str">
        <f t="shared" si="375"/>
        <v>2020E</v>
      </c>
    </row>
    <row r="55" spans="1:74" x14ac:dyDescent="0.2">
      <c r="A55" s="8"/>
      <c r="B55" s="8"/>
      <c r="C55" s="8"/>
      <c r="D55" s="421" t="s">
        <v>85</v>
      </c>
      <c r="E55" s="9"/>
      <c r="F55" s="9"/>
      <c r="G55" s="9"/>
      <c r="H55" s="9"/>
      <c r="I55" s="9"/>
      <c r="J55" s="9"/>
      <c r="K55" s="421" t="s">
        <v>85</v>
      </c>
      <c r="L55" s="9"/>
      <c r="M55" s="9"/>
      <c r="N55" s="9"/>
      <c r="O55" s="9"/>
      <c r="P55" s="9"/>
      <c r="Q55" s="9"/>
      <c r="R55" s="421" t="s">
        <v>85</v>
      </c>
      <c r="S55" s="9"/>
      <c r="T55" s="9"/>
      <c r="U55" s="9"/>
      <c r="V55" s="9"/>
      <c r="W55" s="9"/>
      <c r="X55" s="9"/>
      <c r="Y55" s="421" t="s">
        <v>85</v>
      </c>
      <c r="Z55" s="9"/>
      <c r="AA55" s="9"/>
      <c r="AB55" s="9"/>
      <c r="AC55" s="9"/>
      <c r="AD55" s="9"/>
      <c r="AE55" s="9"/>
      <c r="AF55" s="421" t="s">
        <v>85</v>
      </c>
      <c r="AG55" s="9"/>
      <c r="AH55" s="9"/>
      <c r="AI55" s="9"/>
      <c r="AJ55" s="9"/>
      <c r="AK55" s="9"/>
      <c r="AL55" s="9"/>
      <c r="AM55" s="421" t="s">
        <v>85</v>
      </c>
      <c r="AN55" s="9"/>
      <c r="AO55" s="9"/>
      <c r="AP55" s="9"/>
      <c r="AQ55" s="9"/>
      <c r="AR55" s="9"/>
      <c r="AS55" s="9"/>
      <c r="AT55" s="421" t="s">
        <v>85</v>
      </c>
      <c r="AU55" s="9"/>
      <c r="AV55" s="9"/>
      <c r="AW55" s="9"/>
      <c r="AX55" s="9"/>
      <c r="AY55" s="9"/>
      <c r="AZ55" s="9"/>
      <c r="BA55" s="421" t="s">
        <v>85</v>
      </c>
      <c r="BB55" s="9"/>
      <c r="BC55" s="9"/>
      <c r="BD55" s="9"/>
      <c r="BE55" s="9"/>
      <c r="BF55" s="9"/>
      <c r="BG55" s="9"/>
      <c r="BH55" s="421" t="s">
        <v>85</v>
      </c>
      <c r="BI55" s="9"/>
      <c r="BJ55" s="9"/>
      <c r="BK55" s="9"/>
      <c r="BL55" s="9"/>
      <c r="BM55" s="9"/>
      <c r="BN55" s="9"/>
      <c r="BO55" s="421" t="s">
        <v>85</v>
      </c>
      <c r="BP55" s="9"/>
      <c r="BQ55" s="9"/>
      <c r="BR55" s="9"/>
      <c r="BS55" s="9"/>
      <c r="BT55" s="9"/>
      <c r="BU55" s="9"/>
      <c r="BV55" s="421" t="s">
        <v>85</v>
      </c>
    </row>
    <row r="56" spans="1:74" s="20" customFormat="1" x14ac:dyDescent="0.2">
      <c r="A56" s="20" t="s">
        <v>16</v>
      </c>
      <c r="D56" s="394">
        <f ca="1">D20</f>
        <v>0</v>
      </c>
      <c r="E56" s="19">
        <f t="shared" ref="E56:BA56" ca="1" si="376">E20</f>
        <v>0</v>
      </c>
      <c r="F56" s="19">
        <f t="shared" ca="1" si="376"/>
        <v>0</v>
      </c>
      <c r="G56" s="19">
        <f t="shared" ca="1" si="376"/>
        <v>0</v>
      </c>
      <c r="H56" s="19">
        <f t="shared" ca="1" si="376"/>
        <v>0</v>
      </c>
      <c r="I56" s="19">
        <f t="shared" ref="I56" ca="1" si="377">I20</f>
        <v>0</v>
      </c>
      <c r="J56" s="19">
        <f t="shared" ca="1" si="376"/>
        <v>0</v>
      </c>
      <c r="K56" s="394">
        <f t="shared" ca="1" si="376"/>
        <v>0</v>
      </c>
      <c r="L56" s="19">
        <f t="shared" ca="1" si="376"/>
        <v>0</v>
      </c>
      <c r="M56" s="19">
        <f t="shared" ca="1" si="376"/>
        <v>0</v>
      </c>
      <c r="N56" s="19">
        <f t="shared" ca="1" si="376"/>
        <v>0</v>
      </c>
      <c r="O56" s="19">
        <f t="shared" ca="1" si="376"/>
        <v>0</v>
      </c>
      <c r="P56" s="19">
        <f t="shared" ref="P56" ca="1" si="378">P20</f>
        <v>0</v>
      </c>
      <c r="Q56" s="19">
        <f t="shared" ca="1" si="376"/>
        <v>0</v>
      </c>
      <c r="R56" s="394">
        <f t="shared" ca="1" si="376"/>
        <v>0</v>
      </c>
      <c r="S56" s="19">
        <f t="shared" ca="1" si="376"/>
        <v>0</v>
      </c>
      <c r="T56" s="19">
        <f t="shared" ca="1" si="376"/>
        <v>0</v>
      </c>
      <c r="U56" s="19">
        <f t="shared" ca="1" si="376"/>
        <v>0</v>
      </c>
      <c r="V56" s="19">
        <f t="shared" ca="1" si="376"/>
        <v>0</v>
      </c>
      <c r="W56" s="19">
        <f t="shared" ref="W56" ca="1" si="379">W20</f>
        <v>0</v>
      </c>
      <c r="X56" s="19">
        <f t="shared" ca="1" si="376"/>
        <v>0</v>
      </c>
      <c r="Y56" s="394">
        <f t="shared" ca="1" si="376"/>
        <v>0</v>
      </c>
      <c r="Z56" s="19">
        <f t="shared" ca="1" si="376"/>
        <v>0</v>
      </c>
      <c r="AA56" s="19">
        <f t="shared" ca="1" si="376"/>
        <v>0</v>
      </c>
      <c r="AB56" s="19">
        <f t="shared" ca="1" si="376"/>
        <v>0</v>
      </c>
      <c r="AC56" s="19">
        <f t="shared" ca="1" si="376"/>
        <v>0</v>
      </c>
      <c r="AD56" s="19">
        <f t="shared" ref="AD56" ca="1" si="380">AD20</f>
        <v>0</v>
      </c>
      <c r="AE56" s="19">
        <f t="shared" ca="1" si="376"/>
        <v>0</v>
      </c>
      <c r="AF56" s="394">
        <f t="shared" ca="1" si="376"/>
        <v>0</v>
      </c>
      <c r="AG56" s="19">
        <f t="shared" ref="AG56:AL56" ca="1" si="381">AG20</f>
        <v>0</v>
      </c>
      <c r="AH56" s="19">
        <f t="shared" ca="1" si="381"/>
        <v>0</v>
      </c>
      <c r="AI56" s="19">
        <f t="shared" ca="1" si="381"/>
        <v>0</v>
      </c>
      <c r="AJ56" s="19">
        <f t="shared" ca="1" si="381"/>
        <v>0</v>
      </c>
      <c r="AK56" s="19">
        <f t="shared" ca="1" si="381"/>
        <v>0</v>
      </c>
      <c r="AL56" s="19">
        <f t="shared" ca="1" si="381"/>
        <v>0</v>
      </c>
      <c r="AM56" s="394">
        <f t="shared" ca="1" si="376"/>
        <v>0</v>
      </c>
      <c r="AN56" s="19">
        <f t="shared" ca="1" si="376"/>
        <v>0</v>
      </c>
      <c r="AO56" s="19">
        <f t="shared" ca="1" si="376"/>
        <v>0</v>
      </c>
      <c r="AP56" s="19">
        <f t="shared" ca="1" si="376"/>
        <v>0</v>
      </c>
      <c r="AQ56" s="19">
        <f t="shared" ca="1" si="376"/>
        <v>0</v>
      </c>
      <c r="AR56" s="19">
        <f t="shared" ref="AR56" ca="1" si="382">AR20</f>
        <v>0</v>
      </c>
      <c r="AS56" s="19">
        <f t="shared" ca="1" si="376"/>
        <v>0</v>
      </c>
      <c r="AT56" s="394">
        <f t="shared" ca="1" si="376"/>
        <v>0</v>
      </c>
      <c r="AU56" s="19">
        <f t="shared" ca="1" si="376"/>
        <v>0</v>
      </c>
      <c r="AV56" s="19">
        <f t="shared" ca="1" si="376"/>
        <v>0</v>
      </c>
      <c r="AW56" s="19">
        <f t="shared" ca="1" si="376"/>
        <v>0</v>
      </c>
      <c r="AX56" s="19">
        <f t="shared" ca="1" si="376"/>
        <v>0</v>
      </c>
      <c r="AY56" s="19">
        <f t="shared" ref="AY56" ca="1" si="383">AY20</f>
        <v>0</v>
      </c>
      <c r="AZ56" s="19">
        <f t="shared" ca="1" si="376"/>
        <v>0</v>
      </c>
      <c r="BA56" s="394">
        <f t="shared" ca="1" si="376"/>
        <v>0</v>
      </c>
      <c r="BB56" s="19">
        <f t="shared" ref="BB56" ca="1" si="384">BB20</f>
        <v>0</v>
      </c>
      <c r="BC56" s="19">
        <f t="shared" ref="BC56:BD56" ca="1" si="385">BC20</f>
        <v>0</v>
      </c>
      <c r="BD56" s="19">
        <f t="shared" ca="1" si="385"/>
        <v>0</v>
      </c>
      <c r="BE56" s="19">
        <f t="shared" ref="BE56:BK56" ca="1" si="386">BE20</f>
        <v>0</v>
      </c>
      <c r="BF56" s="19">
        <f t="shared" ca="1" si="386"/>
        <v>0</v>
      </c>
      <c r="BG56" s="19">
        <f t="shared" ca="1" si="386"/>
        <v>0</v>
      </c>
      <c r="BH56" s="394">
        <f t="shared" ca="1" si="386"/>
        <v>0</v>
      </c>
      <c r="BI56" s="19">
        <f t="shared" ca="1" si="386"/>
        <v>0</v>
      </c>
      <c r="BJ56" s="19">
        <f t="shared" ca="1" si="386"/>
        <v>0</v>
      </c>
      <c r="BK56" s="19">
        <f t="shared" ca="1" si="386"/>
        <v>0</v>
      </c>
      <c r="BL56" s="19">
        <f t="shared" ref="BL56:BR56" ca="1" si="387">BL20</f>
        <v>0</v>
      </c>
      <c r="BM56" s="19">
        <f t="shared" ca="1" si="387"/>
        <v>0</v>
      </c>
      <c r="BN56" s="19">
        <f t="shared" ca="1" si="387"/>
        <v>0</v>
      </c>
      <c r="BO56" s="394">
        <f t="shared" ca="1" si="387"/>
        <v>0</v>
      </c>
      <c r="BP56" s="19">
        <f t="shared" ca="1" si="387"/>
        <v>0</v>
      </c>
      <c r="BQ56" s="19">
        <f t="shared" ca="1" si="387"/>
        <v>0</v>
      </c>
      <c r="BR56" s="19">
        <f t="shared" ca="1" si="387"/>
        <v>0</v>
      </c>
      <c r="BS56" s="19">
        <f t="shared" ref="BS56:BV56" ca="1" si="388">BS20</f>
        <v>0</v>
      </c>
      <c r="BT56" s="19">
        <f t="shared" ca="1" si="388"/>
        <v>0</v>
      </c>
      <c r="BU56" s="19">
        <f t="shared" ca="1" si="388"/>
        <v>0</v>
      </c>
      <c r="BV56" s="394">
        <f t="shared" ca="1" si="388"/>
        <v>0</v>
      </c>
    </row>
    <row r="57" spans="1:74" s="21" customFormat="1" x14ac:dyDescent="0.2">
      <c r="A57" s="21" t="s">
        <v>46</v>
      </c>
      <c r="D57" s="395">
        <f ca="1">Cashflow!D25</f>
        <v>0</v>
      </c>
      <c r="E57" s="22">
        <f ca="1">Cashflow!E25</f>
        <v>0</v>
      </c>
      <c r="F57" s="22">
        <f ca="1">Cashflow!F25</f>
        <v>0</v>
      </c>
      <c r="G57" s="22">
        <f ca="1">Cashflow!G25</f>
        <v>0</v>
      </c>
      <c r="H57" s="22">
        <f ca="1">Cashflow!H25</f>
        <v>0</v>
      </c>
      <c r="I57" s="22">
        <f ca="1">Cashflow!J25</f>
        <v>0</v>
      </c>
      <c r="J57" s="22">
        <f ca="1">Cashflow!J25</f>
        <v>0</v>
      </c>
      <c r="K57" s="395">
        <f ca="1">Cashflow!K25</f>
        <v>0</v>
      </c>
      <c r="L57" s="22">
        <f ca="1">Cashflow!L25</f>
        <v>0</v>
      </c>
      <c r="M57" s="22">
        <f ca="1">Cashflow!M25</f>
        <v>0</v>
      </c>
      <c r="N57" s="22">
        <f ca="1">Cashflow!N25</f>
        <v>0</v>
      </c>
      <c r="O57" s="22">
        <f ca="1">Cashflow!O25</f>
        <v>0</v>
      </c>
      <c r="P57" s="22">
        <f ca="1">Cashflow!Q25</f>
        <v>0</v>
      </c>
      <c r="Q57" s="22">
        <f ca="1">Cashflow!Q25</f>
        <v>0</v>
      </c>
      <c r="R57" s="395">
        <f ca="1">Cashflow!R25</f>
        <v>0</v>
      </c>
      <c r="S57" s="22">
        <f ca="1">Cashflow!S25</f>
        <v>0</v>
      </c>
      <c r="T57" s="22">
        <f ca="1">Cashflow!T25</f>
        <v>0</v>
      </c>
      <c r="U57" s="22">
        <f ca="1">Cashflow!U25</f>
        <v>0</v>
      </c>
      <c r="V57" s="22">
        <f ca="1">Cashflow!V25</f>
        <v>0</v>
      </c>
      <c r="W57" s="22">
        <f ca="1">Cashflow!W25</f>
        <v>0</v>
      </c>
      <c r="X57" s="22">
        <f ca="1">Cashflow!X25</f>
        <v>0</v>
      </c>
      <c r="Y57" s="395">
        <f ca="1">Cashflow!Y25</f>
        <v>18</v>
      </c>
      <c r="Z57" s="22">
        <f ca="1">Cashflow!Z25</f>
        <v>0</v>
      </c>
      <c r="AA57" s="22">
        <f ca="1">Cashflow!AA25</f>
        <v>0</v>
      </c>
      <c r="AB57" s="22">
        <f ca="1">Cashflow!AB25</f>
        <v>0</v>
      </c>
      <c r="AC57" s="22">
        <f ca="1">Cashflow!AC25</f>
        <v>0</v>
      </c>
      <c r="AD57" s="22">
        <f ca="1">Cashflow!AD25</f>
        <v>0</v>
      </c>
      <c r="AE57" s="22">
        <f ca="1">Cashflow!AE25</f>
        <v>0</v>
      </c>
      <c r="AF57" s="395">
        <f ca="1">Cashflow!AF25</f>
        <v>-121</v>
      </c>
      <c r="AG57" s="22">
        <f ca="1">Cashflow!AG25</f>
        <v>0</v>
      </c>
      <c r="AH57" s="22">
        <f ca="1">Cashflow!AH25</f>
        <v>0</v>
      </c>
      <c r="AI57" s="22">
        <f ca="1">Cashflow!AI25</f>
        <v>0</v>
      </c>
      <c r="AJ57" s="22">
        <f ca="1">Cashflow!AJ25</f>
        <v>0</v>
      </c>
      <c r="AK57" s="22">
        <f ca="1">Cashflow!AK25</f>
        <v>0</v>
      </c>
      <c r="AL57" s="22">
        <f ca="1">Cashflow!AL25</f>
        <v>0</v>
      </c>
      <c r="AM57" s="395">
        <f ca="1">Cashflow!AM25</f>
        <v>-116</v>
      </c>
      <c r="AN57" s="22">
        <f ca="1">Cashflow!AN25</f>
        <v>-250</v>
      </c>
      <c r="AO57" s="22">
        <f ca="1">Cashflow!AO25</f>
        <v>-37</v>
      </c>
      <c r="AP57" s="22">
        <f ca="1">Cashflow!AP25</f>
        <v>-287</v>
      </c>
      <c r="AQ57" s="22">
        <f ca="1">Cashflow!AQ25</f>
        <v>-16</v>
      </c>
      <c r="AR57" s="22">
        <f ca="1">Cashflow!AR25</f>
        <v>-303</v>
      </c>
      <c r="AS57" s="22">
        <f ca="1">Cashflow!AS25</f>
        <v>281</v>
      </c>
      <c r="AT57" s="395">
        <f ca="1">Cashflow!AT25</f>
        <v>-22</v>
      </c>
      <c r="AU57" s="22">
        <f ca="1">Cashflow!AU25</f>
        <v>-284</v>
      </c>
      <c r="AV57" s="22">
        <f ca="1">Cashflow!AV25</f>
        <v>-13</v>
      </c>
      <c r="AW57" s="22">
        <f ca="1">Cashflow!AW25</f>
        <v>-297</v>
      </c>
      <c r="AX57" s="22">
        <f ca="1">Cashflow!AX25</f>
        <v>-43</v>
      </c>
      <c r="AY57" s="22">
        <f ca="1">Cashflow!AY25</f>
        <v>-340</v>
      </c>
      <c r="AZ57" s="22">
        <f ca="1">Cashflow!AY25</f>
        <v>-340</v>
      </c>
      <c r="BA57" s="395">
        <f ca="1">Cashflow!BA25</f>
        <v>-31</v>
      </c>
      <c r="BB57" s="22">
        <f ca="1">Cashflow!BB25</f>
        <v>-212</v>
      </c>
      <c r="BC57" s="22">
        <f ca="1">Cashflow!BC25</f>
        <v>-149</v>
      </c>
      <c r="BD57" s="22">
        <f ca="1">Cashflow!BD25</f>
        <v>-361</v>
      </c>
      <c r="BE57" s="22">
        <f ca="1">Cashflow!BE25</f>
        <v>19</v>
      </c>
      <c r="BF57" s="22">
        <f ca="1">Cashflow!BF25</f>
        <v>-342</v>
      </c>
      <c r="BG57" s="22">
        <f ca="1">Cashflow!BG25</f>
        <v>0</v>
      </c>
      <c r="BH57" s="395">
        <f ca="1">Cashflow!BH25</f>
        <v>0</v>
      </c>
      <c r="BI57" s="22">
        <f ca="1">Cashflow!BJ25</f>
        <v>0</v>
      </c>
      <c r="BJ57" s="22">
        <f>Cashflow!BY25</f>
        <v>0</v>
      </c>
      <c r="BK57" s="22">
        <f>Cashflow!BZ25</f>
        <v>0</v>
      </c>
      <c r="BL57" s="22">
        <f>Cashflow!CA25</f>
        <v>0</v>
      </c>
      <c r="BM57" s="22">
        <f>Cashflow!CB25</f>
        <v>0</v>
      </c>
      <c r="BN57" s="22">
        <f>Cashflow!CC25</f>
        <v>0</v>
      </c>
      <c r="BO57" s="395">
        <f>Cashflow!CD25</f>
        <v>0</v>
      </c>
      <c r="BP57" s="22">
        <f>Cashflow!CE25</f>
        <v>0</v>
      </c>
      <c r="BQ57" s="22">
        <f>Cashflow!CF25</f>
        <v>0</v>
      </c>
      <c r="BR57" s="22">
        <f>Cashflow!CG25</f>
        <v>0</v>
      </c>
      <c r="BS57" s="22">
        <f>Cashflow!CH25</f>
        <v>0</v>
      </c>
      <c r="BT57" s="22">
        <f>Cashflow!CI25</f>
        <v>0</v>
      </c>
      <c r="BU57" s="22">
        <f>Cashflow!CJ25</f>
        <v>0</v>
      </c>
      <c r="BV57" s="395">
        <f>Cashflow!CK25</f>
        <v>0</v>
      </c>
    </row>
    <row r="58" spans="1:74" s="20" customFormat="1" x14ac:dyDescent="0.2">
      <c r="A58" s="17" t="s">
        <v>47</v>
      </c>
      <c r="B58" s="17"/>
      <c r="C58" s="17"/>
      <c r="D58" s="393">
        <f ca="1">SUM(D56:D57)</f>
        <v>0</v>
      </c>
      <c r="E58" s="18">
        <f t="shared" ref="E58:BA58" ca="1" si="389">SUM(E56:E57)</f>
        <v>0</v>
      </c>
      <c r="F58" s="18">
        <f t="shared" ca="1" si="389"/>
        <v>0</v>
      </c>
      <c r="G58" s="18">
        <f t="shared" ca="1" si="389"/>
        <v>0</v>
      </c>
      <c r="H58" s="18">
        <f t="shared" ca="1" si="389"/>
        <v>0</v>
      </c>
      <c r="I58" s="18">
        <f t="shared" ref="I58" ca="1" si="390">SUM(I56:I57)</f>
        <v>0</v>
      </c>
      <c r="J58" s="18">
        <f t="shared" ca="1" si="389"/>
        <v>0</v>
      </c>
      <c r="K58" s="393">
        <f t="shared" ca="1" si="389"/>
        <v>0</v>
      </c>
      <c r="L58" s="18">
        <f t="shared" ca="1" si="389"/>
        <v>0</v>
      </c>
      <c r="M58" s="18">
        <f t="shared" ca="1" si="389"/>
        <v>0</v>
      </c>
      <c r="N58" s="18">
        <f t="shared" ca="1" si="389"/>
        <v>0</v>
      </c>
      <c r="O58" s="18">
        <f t="shared" ca="1" si="389"/>
        <v>0</v>
      </c>
      <c r="P58" s="18">
        <f t="shared" ref="P58" ca="1" si="391">SUM(P56:P57)</f>
        <v>0</v>
      </c>
      <c r="Q58" s="18">
        <f t="shared" ca="1" si="389"/>
        <v>0</v>
      </c>
      <c r="R58" s="393">
        <f t="shared" ca="1" si="389"/>
        <v>0</v>
      </c>
      <c r="S58" s="18">
        <f t="shared" ca="1" si="389"/>
        <v>0</v>
      </c>
      <c r="T58" s="18">
        <f t="shared" ca="1" si="389"/>
        <v>0</v>
      </c>
      <c r="U58" s="18">
        <f t="shared" ca="1" si="389"/>
        <v>0</v>
      </c>
      <c r="V58" s="18">
        <f t="shared" ca="1" si="389"/>
        <v>0</v>
      </c>
      <c r="W58" s="18">
        <f t="shared" ref="W58" ca="1" si="392">SUM(W56:W57)</f>
        <v>0</v>
      </c>
      <c r="X58" s="18">
        <f t="shared" ca="1" si="389"/>
        <v>0</v>
      </c>
      <c r="Y58" s="393">
        <f t="shared" ca="1" si="389"/>
        <v>18</v>
      </c>
      <c r="Z58" s="18">
        <f t="shared" ca="1" si="389"/>
        <v>0</v>
      </c>
      <c r="AA58" s="18">
        <f t="shared" ca="1" si="389"/>
        <v>0</v>
      </c>
      <c r="AB58" s="18">
        <f t="shared" ca="1" si="389"/>
        <v>0</v>
      </c>
      <c r="AC58" s="18">
        <f t="shared" ca="1" si="389"/>
        <v>0</v>
      </c>
      <c r="AD58" s="18">
        <f t="shared" ref="AD58" ca="1" si="393">SUM(AD56:AD57)</f>
        <v>0</v>
      </c>
      <c r="AE58" s="18">
        <f t="shared" ca="1" si="389"/>
        <v>0</v>
      </c>
      <c r="AF58" s="393">
        <f t="shared" ca="1" si="389"/>
        <v>-121</v>
      </c>
      <c r="AG58" s="18">
        <f t="shared" ref="AG58:AL58" ca="1" si="394">SUM(AG56:AG57)</f>
        <v>0</v>
      </c>
      <c r="AH58" s="18">
        <f t="shared" ca="1" si="394"/>
        <v>0</v>
      </c>
      <c r="AI58" s="18">
        <f t="shared" ca="1" si="394"/>
        <v>0</v>
      </c>
      <c r="AJ58" s="18">
        <f t="shared" ca="1" si="394"/>
        <v>0</v>
      </c>
      <c r="AK58" s="18">
        <f t="shared" ca="1" si="394"/>
        <v>0</v>
      </c>
      <c r="AL58" s="18">
        <f t="shared" ca="1" si="394"/>
        <v>0</v>
      </c>
      <c r="AM58" s="393">
        <f t="shared" ca="1" si="389"/>
        <v>-116</v>
      </c>
      <c r="AN58" s="18">
        <f t="shared" ca="1" si="389"/>
        <v>-250</v>
      </c>
      <c r="AO58" s="18">
        <f t="shared" ca="1" si="389"/>
        <v>-37</v>
      </c>
      <c r="AP58" s="18">
        <f t="shared" ca="1" si="389"/>
        <v>-287</v>
      </c>
      <c r="AQ58" s="18">
        <f t="shared" ca="1" si="389"/>
        <v>-16</v>
      </c>
      <c r="AR58" s="18">
        <f t="shared" ref="AR58" ca="1" si="395">SUM(AR56:AR57)</f>
        <v>-303</v>
      </c>
      <c r="AS58" s="18">
        <f t="shared" ca="1" si="389"/>
        <v>281</v>
      </c>
      <c r="AT58" s="393">
        <f t="shared" ca="1" si="389"/>
        <v>-22</v>
      </c>
      <c r="AU58" s="18">
        <f t="shared" ca="1" si="389"/>
        <v>-284</v>
      </c>
      <c r="AV58" s="18">
        <f t="shared" ca="1" si="389"/>
        <v>-13</v>
      </c>
      <c r="AW58" s="18">
        <f t="shared" ca="1" si="389"/>
        <v>-297</v>
      </c>
      <c r="AX58" s="18">
        <f t="shared" ca="1" si="389"/>
        <v>-43</v>
      </c>
      <c r="AY58" s="18">
        <f t="shared" ref="AY58" ca="1" si="396">SUM(AY56:AY57)</f>
        <v>-340</v>
      </c>
      <c r="AZ58" s="18">
        <f t="shared" ca="1" si="389"/>
        <v>-340</v>
      </c>
      <c r="BA58" s="393">
        <f t="shared" ca="1" si="389"/>
        <v>-31</v>
      </c>
      <c r="BB58" s="18">
        <f t="shared" ref="BB58" ca="1" si="397">SUM(BB56:BB57)</f>
        <v>-212</v>
      </c>
      <c r="BC58" s="18">
        <f t="shared" ref="BC58:BD58" ca="1" si="398">SUM(BC56:BC57)</f>
        <v>-149</v>
      </c>
      <c r="BD58" s="18">
        <f t="shared" ca="1" si="398"/>
        <v>-361</v>
      </c>
      <c r="BE58" s="18">
        <f t="shared" ref="BE58:BK58" ca="1" si="399">SUM(BE56:BE57)</f>
        <v>19</v>
      </c>
      <c r="BF58" s="18">
        <f t="shared" ca="1" si="399"/>
        <v>-342</v>
      </c>
      <c r="BG58" s="18">
        <f t="shared" ca="1" si="399"/>
        <v>0</v>
      </c>
      <c r="BH58" s="393">
        <f t="shared" ca="1" si="399"/>
        <v>0</v>
      </c>
      <c r="BI58" s="18">
        <f t="shared" ca="1" si="399"/>
        <v>0</v>
      </c>
      <c r="BJ58" s="18">
        <f t="shared" ca="1" si="399"/>
        <v>0</v>
      </c>
      <c r="BK58" s="18">
        <f t="shared" ca="1" si="399"/>
        <v>0</v>
      </c>
      <c r="BL58" s="18">
        <f t="shared" ref="BL58:BR58" ca="1" si="400">SUM(BL56:BL57)</f>
        <v>0</v>
      </c>
      <c r="BM58" s="18">
        <f t="shared" ca="1" si="400"/>
        <v>0</v>
      </c>
      <c r="BN58" s="18">
        <f t="shared" ca="1" si="400"/>
        <v>0</v>
      </c>
      <c r="BO58" s="393">
        <f t="shared" ca="1" si="400"/>
        <v>0</v>
      </c>
      <c r="BP58" s="18">
        <f t="shared" ca="1" si="400"/>
        <v>0</v>
      </c>
      <c r="BQ58" s="18">
        <f t="shared" ca="1" si="400"/>
        <v>0</v>
      </c>
      <c r="BR58" s="18">
        <f t="shared" ca="1" si="400"/>
        <v>0</v>
      </c>
      <c r="BS58" s="18">
        <f t="shared" ref="BS58:BV58" ca="1" si="401">SUM(BS56:BS57)</f>
        <v>0</v>
      </c>
      <c r="BT58" s="18">
        <f t="shared" ca="1" si="401"/>
        <v>0</v>
      </c>
      <c r="BU58" s="18">
        <f t="shared" ca="1" si="401"/>
        <v>0</v>
      </c>
      <c r="BV58" s="393">
        <f t="shared" ca="1" si="401"/>
        <v>0</v>
      </c>
    </row>
    <row r="59" spans="1:74" s="21" customFormat="1" x14ac:dyDescent="0.2">
      <c r="A59" s="21" t="s">
        <v>48</v>
      </c>
      <c r="D59" s="395">
        <f ca="1">Cashflow!D98</f>
        <v>0</v>
      </c>
      <c r="E59" s="22">
        <f ca="1">Cashflow!E98</f>
        <v>0</v>
      </c>
      <c r="F59" s="22">
        <f ca="1">Cashflow!F98</f>
        <v>0</v>
      </c>
      <c r="G59" s="22">
        <f ca="1">Cashflow!G98</f>
        <v>0</v>
      </c>
      <c r="H59" s="22">
        <f ca="1">Cashflow!H98</f>
        <v>0</v>
      </c>
      <c r="I59" s="22">
        <f ca="1">Cashflow!I98</f>
        <v>0</v>
      </c>
      <c r="J59" s="22">
        <f ca="1">Cashflow!J98</f>
        <v>0</v>
      </c>
      <c r="K59" s="395">
        <f ca="1">Cashflow!K98</f>
        <v>0</v>
      </c>
      <c r="L59" s="22">
        <f ca="1">Cashflow!L98</f>
        <v>0</v>
      </c>
      <c r="M59" s="22">
        <f ca="1">Cashflow!M98</f>
        <v>0</v>
      </c>
      <c r="N59" s="22">
        <f ca="1">Cashflow!N98</f>
        <v>0</v>
      </c>
      <c r="O59" s="22">
        <f ca="1">Cashflow!O98</f>
        <v>0</v>
      </c>
      <c r="P59" s="22">
        <f ca="1">Cashflow!P98</f>
        <v>0</v>
      </c>
      <c r="Q59" s="22">
        <f ca="1">Cashflow!Q98</f>
        <v>0</v>
      </c>
      <c r="R59" s="395">
        <f ca="1">Cashflow!R98</f>
        <v>0</v>
      </c>
      <c r="S59" s="22">
        <f ca="1">Cashflow!S98</f>
        <v>0</v>
      </c>
      <c r="T59" s="22">
        <f ca="1">Cashflow!T98</f>
        <v>0</v>
      </c>
      <c r="U59" s="22">
        <f ca="1">Cashflow!U98</f>
        <v>0</v>
      </c>
      <c r="V59" s="22">
        <f ca="1">Cashflow!V98</f>
        <v>0</v>
      </c>
      <c r="W59" s="22">
        <f ca="1">Cashflow!W98</f>
        <v>0</v>
      </c>
      <c r="X59" s="22">
        <f ca="1">Cashflow!X98</f>
        <v>0</v>
      </c>
      <c r="Y59" s="395">
        <f ca="1">Cashflow!Y98</f>
        <v>-424</v>
      </c>
      <c r="Z59" s="22">
        <f ca="1">Cashflow!Z98</f>
        <v>0</v>
      </c>
      <c r="AA59" s="22">
        <f ca="1">Cashflow!AA98</f>
        <v>0</v>
      </c>
      <c r="AB59" s="22">
        <f ca="1">Cashflow!AB98</f>
        <v>0</v>
      </c>
      <c r="AC59" s="22">
        <f ca="1">Cashflow!AC98</f>
        <v>0</v>
      </c>
      <c r="AD59" s="22">
        <f ca="1">Cashflow!AD98</f>
        <v>0</v>
      </c>
      <c r="AE59" s="22">
        <f ca="1">Cashflow!AE98</f>
        <v>0</v>
      </c>
      <c r="AF59" s="395">
        <f ca="1">Cashflow!AF98</f>
        <v>-619</v>
      </c>
      <c r="AG59" s="22">
        <f ca="1">Cashflow!AG98</f>
        <v>0</v>
      </c>
      <c r="AH59" s="22">
        <f ca="1">Cashflow!AH98</f>
        <v>0</v>
      </c>
      <c r="AI59" s="22">
        <f ca="1">Cashflow!AI98</f>
        <v>0</v>
      </c>
      <c r="AJ59" s="22">
        <f ca="1">Cashflow!AJ98</f>
        <v>0</v>
      </c>
      <c r="AK59" s="22">
        <f ca="1">Cashflow!AK98</f>
        <v>0</v>
      </c>
      <c r="AL59" s="22">
        <f ca="1">Cashflow!AL98</f>
        <v>0</v>
      </c>
      <c r="AM59" s="395">
        <f ca="1">Cashflow!AM98</f>
        <v>-508</v>
      </c>
      <c r="AN59" s="22">
        <f ca="1">Cashflow!AN98</f>
        <v>-35</v>
      </c>
      <c r="AO59" s="22">
        <f ca="1">Cashflow!AO98</f>
        <v>-72</v>
      </c>
      <c r="AP59" s="22">
        <f ca="1">Cashflow!AP98</f>
        <v>-107</v>
      </c>
      <c r="AQ59" s="22">
        <f ca="1">Cashflow!AQ98</f>
        <v>-74</v>
      </c>
      <c r="AR59" s="22">
        <f ca="1">Cashflow!AR98</f>
        <v>-181</v>
      </c>
      <c r="AS59" s="22">
        <f ca="1">Cashflow!AS98</f>
        <v>-98</v>
      </c>
      <c r="AT59" s="395">
        <f ca="1">Cashflow!AT98</f>
        <v>-279</v>
      </c>
      <c r="AU59" s="22">
        <f ca="1">Cashflow!AU98</f>
        <v>-30</v>
      </c>
      <c r="AV59" s="22">
        <f ca="1">Cashflow!AV98</f>
        <v>-47</v>
      </c>
      <c r="AW59" s="22">
        <f ca="1">Cashflow!AW98</f>
        <v>-77</v>
      </c>
      <c r="AX59" s="22">
        <f ca="1">Cashflow!AX98</f>
        <v>-29</v>
      </c>
      <c r="AY59" s="22">
        <f ca="1">Cashflow!AY98</f>
        <v>-106</v>
      </c>
      <c r="AZ59" s="22">
        <f ca="1">Cashflow!AZ98</f>
        <v>-15</v>
      </c>
      <c r="BA59" s="395">
        <f ca="1">Cashflow!BA98</f>
        <v>-121</v>
      </c>
      <c r="BB59" s="22">
        <f ca="1">Cashflow!BB98</f>
        <v>-28</v>
      </c>
      <c r="BC59" s="22">
        <f ca="1">Cashflow!BC98</f>
        <v>-16</v>
      </c>
      <c r="BD59" s="22">
        <f ca="1">Cashflow!BD98</f>
        <v>-44</v>
      </c>
      <c r="BE59" s="22">
        <f ca="1">Cashflow!BE98</f>
        <v>-35</v>
      </c>
      <c r="BF59" s="22">
        <f ca="1">Cashflow!BF98</f>
        <v>-79</v>
      </c>
      <c r="BG59" s="22">
        <f ca="1">Cashflow!BG98</f>
        <v>0</v>
      </c>
      <c r="BH59" s="395">
        <f ca="1">Cashflow!BH98</f>
        <v>0</v>
      </c>
      <c r="BI59" s="22">
        <f ca="1">Cashflow!BJ98</f>
        <v>0</v>
      </c>
      <c r="BJ59" s="22">
        <f>Cashflow!BY98</f>
        <v>0</v>
      </c>
      <c r="BK59" s="22">
        <f>Cashflow!BZ98</f>
        <v>0</v>
      </c>
      <c r="BL59" s="22">
        <f>Cashflow!CA98</f>
        <v>0</v>
      </c>
      <c r="BM59" s="22">
        <f>Cashflow!CB98</f>
        <v>0</v>
      </c>
      <c r="BN59" s="22">
        <f>Cashflow!CC98</f>
        <v>0</v>
      </c>
      <c r="BO59" s="395">
        <f>Cashflow!CD98</f>
        <v>0</v>
      </c>
      <c r="BP59" s="22">
        <f>Cashflow!CE98</f>
        <v>0</v>
      </c>
      <c r="BQ59" s="22">
        <f>Cashflow!CF98</f>
        <v>0</v>
      </c>
      <c r="BR59" s="22">
        <f>Cashflow!CG98</f>
        <v>0</v>
      </c>
      <c r="BS59" s="22">
        <f>Cashflow!CH98</f>
        <v>0</v>
      </c>
      <c r="BT59" s="22">
        <f>Cashflow!CI98</f>
        <v>0</v>
      </c>
      <c r="BU59" s="22">
        <f>Cashflow!CJ98</f>
        <v>0</v>
      </c>
      <c r="BV59" s="395">
        <f>Cashflow!CK98</f>
        <v>0</v>
      </c>
    </row>
    <row r="60" spans="1:74" s="21" customFormat="1" x14ac:dyDescent="0.2">
      <c r="A60" s="21" t="s">
        <v>49</v>
      </c>
      <c r="D60" s="395">
        <f ca="1">Cashflow!D91</f>
        <v>0</v>
      </c>
      <c r="E60" s="22">
        <f ca="1">Cashflow!E91</f>
        <v>0</v>
      </c>
      <c r="F60" s="22">
        <f ca="1">Cashflow!F91</f>
        <v>0</v>
      </c>
      <c r="G60" s="22">
        <f ca="1">Cashflow!G91</f>
        <v>0</v>
      </c>
      <c r="H60" s="22">
        <f ca="1">Cashflow!H91</f>
        <v>0</v>
      </c>
      <c r="I60" s="22">
        <f ca="1">Cashflow!J91</f>
        <v>0</v>
      </c>
      <c r="J60" s="22">
        <f ca="1">Cashflow!J91</f>
        <v>0</v>
      </c>
      <c r="K60" s="395">
        <f ca="1">Cashflow!K91</f>
        <v>0</v>
      </c>
      <c r="L60" s="22">
        <f ca="1">Cashflow!L91</f>
        <v>0</v>
      </c>
      <c r="M60" s="22">
        <f ca="1">Cashflow!M91</f>
        <v>0</v>
      </c>
      <c r="N60" s="22">
        <f ca="1">Cashflow!N91</f>
        <v>0</v>
      </c>
      <c r="O60" s="22">
        <f ca="1">Cashflow!O91</f>
        <v>0</v>
      </c>
      <c r="P60" s="22">
        <f ca="1">Cashflow!Q91</f>
        <v>0</v>
      </c>
      <c r="Q60" s="22">
        <f ca="1">Cashflow!Q91</f>
        <v>0</v>
      </c>
      <c r="R60" s="395">
        <f ca="1">Cashflow!R91</f>
        <v>0</v>
      </c>
      <c r="S60" s="22">
        <f ca="1">Cashflow!S91</f>
        <v>0</v>
      </c>
      <c r="T60" s="22">
        <f ca="1">Cashflow!T91</f>
        <v>0</v>
      </c>
      <c r="U60" s="22">
        <f ca="1">Cashflow!U91</f>
        <v>0</v>
      </c>
      <c r="V60" s="22">
        <f ca="1">Cashflow!V91</f>
        <v>0</v>
      </c>
      <c r="W60" s="22">
        <f ca="1">Cashflow!W91</f>
        <v>0</v>
      </c>
      <c r="X60" s="22">
        <f ca="1">Cashflow!X91</f>
        <v>0</v>
      </c>
      <c r="Y60" s="395">
        <f ca="1">Cashflow!Y91</f>
        <v>-378</v>
      </c>
      <c r="Z60" s="22">
        <f ca="1">Cashflow!Z91</f>
        <v>0</v>
      </c>
      <c r="AA60" s="22">
        <f ca="1">Cashflow!AA91</f>
        <v>0</v>
      </c>
      <c r="AB60" s="22">
        <f ca="1">Cashflow!AB91</f>
        <v>0</v>
      </c>
      <c r="AC60" s="22">
        <f ca="1">Cashflow!AC91</f>
        <v>0</v>
      </c>
      <c r="AD60" s="22">
        <f ca="1">Cashflow!AD91</f>
        <v>0</v>
      </c>
      <c r="AE60" s="22">
        <f ca="1">Cashflow!AE91</f>
        <v>0</v>
      </c>
      <c r="AF60" s="395">
        <f ca="1">Cashflow!AF91</f>
        <v>-277</v>
      </c>
      <c r="AG60" s="22">
        <f ca="1">Cashflow!AG91</f>
        <v>0</v>
      </c>
      <c r="AH60" s="22">
        <f ca="1">Cashflow!AH91</f>
        <v>0</v>
      </c>
      <c r="AI60" s="22">
        <f ca="1">Cashflow!AI91</f>
        <v>0</v>
      </c>
      <c r="AJ60" s="22">
        <f ca="1">Cashflow!AJ91</f>
        <v>0</v>
      </c>
      <c r="AK60" s="22">
        <f ca="1">Cashflow!AK91</f>
        <v>0</v>
      </c>
      <c r="AL60" s="22">
        <f ca="1">Cashflow!AL91</f>
        <v>0</v>
      </c>
      <c r="AM60" s="395">
        <f ca="1">Cashflow!AM91</f>
        <v>-358</v>
      </c>
      <c r="AN60" s="22">
        <f ca="1">Cashflow!AN91</f>
        <v>0</v>
      </c>
      <c r="AO60" s="22">
        <f ca="1">Cashflow!AO91</f>
        <v>-62</v>
      </c>
      <c r="AP60" s="22">
        <f ca="1">Cashflow!AP91</f>
        <v>0</v>
      </c>
      <c r="AQ60" s="22">
        <f ca="1">Cashflow!AQ91</f>
        <v>-73</v>
      </c>
      <c r="AR60" s="22">
        <f ca="1">Cashflow!AR91</f>
        <v>0</v>
      </c>
      <c r="AS60" s="22">
        <f ca="1">Cashflow!AS91</f>
        <v>-93</v>
      </c>
      <c r="AT60" s="395">
        <f ca="1">Cashflow!AT91</f>
        <v>-327</v>
      </c>
      <c r="AU60" s="22">
        <f ca="1">Cashflow!AU91</f>
        <v>0</v>
      </c>
      <c r="AV60" s="22">
        <f ca="1">Cashflow!AV91</f>
        <v>-100</v>
      </c>
      <c r="AW60" s="22">
        <f ca="1">Cashflow!AW91</f>
        <v>0</v>
      </c>
      <c r="AX60" s="22">
        <f ca="1">Cashflow!AX91</f>
        <v>-66</v>
      </c>
      <c r="AY60" s="22">
        <f ca="1">Cashflow!AY91</f>
        <v>0</v>
      </c>
      <c r="AZ60" s="22">
        <f ca="1">Cashflow!AY91</f>
        <v>0</v>
      </c>
      <c r="BA60" s="395">
        <f ca="1">Cashflow!BA91</f>
        <v>-345</v>
      </c>
      <c r="BB60" s="22">
        <f ca="1">Cashflow!BB91</f>
        <v>0</v>
      </c>
      <c r="BC60" s="22">
        <f ca="1">Cashflow!BC91</f>
        <v>-105</v>
      </c>
      <c r="BD60" s="22">
        <f ca="1">Cashflow!BD91</f>
        <v>0</v>
      </c>
      <c r="BE60" s="22">
        <f ca="1">Cashflow!BE91</f>
        <v>-90</v>
      </c>
      <c r="BF60" s="22">
        <f ca="1">Cashflow!BF91</f>
        <v>0</v>
      </c>
      <c r="BG60" s="22">
        <f ca="1">Cashflow!BG91</f>
        <v>0</v>
      </c>
      <c r="BH60" s="395">
        <f ca="1">Cashflow!BH91</f>
        <v>0</v>
      </c>
      <c r="BI60" s="22">
        <f ca="1">Cashflow!BJ91</f>
        <v>0</v>
      </c>
      <c r="BJ60" s="22">
        <f>Cashflow!BY91</f>
        <v>0</v>
      </c>
      <c r="BK60" s="22">
        <f>Cashflow!BZ91</f>
        <v>0</v>
      </c>
      <c r="BL60" s="22">
        <f>Cashflow!CA91</f>
        <v>0</v>
      </c>
      <c r="BM60" s="22">
        <f>Cashflow!CB91</f>
        <v>0</v>
      </c>
      <c r="BN60" s="22">
        <f>Cashflow!CC91</f>
        <v>0</v>
      </c>
      <c r="BO60" s="395">
        <f>Cashflow!CD91</f>
        <v>0</v>
      </c>
      <c r="BP60" s="22">
        <f>Cashflow!CE91</f>
        <v>0</v>
      </c>
      <c r="BQ60" s="22">
        <f>Cashflow!CF91</f>
        <v>0</v>
      </c>
      <c r="BR60" s="22">
        <f>Cashflow!CG91</f>
        <v>0</v>
      </c>
      <c r="BS60" s="22">
        <f>Cashflow!CH91</f>
        <v>0</v>
      </c>
      <c r="BT60" s="22">
        <f>Cashflow!CI91</f>
        <v>0</v>
      </c>
      <c r="BU60" s="22">
        <f>Cashflow!CJ91</f>
        <v>0</v>
      </c>
      <c r="BV60" s="395">
        <f>Cashflow!CK91</f>
        <v>0</v>
      </c>
    </row>
    <row r="61" spans="1:74" s="20" customFormat="1" x14ac:dyDescent="0.2">
      <c r="A61" s="17" t="s">
        <v>50</v>
      </c>
      <c r="B61" s="17"/>
      <c r="C61" s="17"/>
      <c r="D61" s="393">
        <f ca="1">SUM(D58:D60)</f>
        <v>0</v>
      </c>
      <c r="E61" s="18">
        <f t="shared" ref="E61:BA61" ca="1" si="402">SUM(E58:E60)</f>
        <v>0</v>
      </c>
      <c r="F61" s="18">
        <f t="shared" ca="1" si="402"/>
        <v>0</v>
      </c>
      <c r="G61" s="18">
        <f t="shared" ca="1" si="402"/>
        <v>0</v>
      </c>
      <c r="H61" s="18">
        <f t="shared" ca="1" si="402"/>
        <v>0</v>
      </c>
      <c r="I61" s="18">
        <f t="shared" ref="I61" ca="1" si="403">SUM(I58:I60)</f>
        <v>0</v>
      </c>
      <c r="J61" s="18">
        <f t="shared" ca="1" si="402"/>
        <v>0</v>
      </c>
      <c r="K61" s="393">
        <f t="shared" ca="1" si="402"/>
        <v>0</v>
      </c>
      <c r="L61" s="18">
        <f t="shared" ca="1" si="402"/>
        <v>0</v>
      </c>
      <c r="M61" s="18">
        <f t="shared" ca="1" si="402"/>
        <v>0</v>
      </c>
      <c r="N61" s="18">
        <f t="shared" ca="1" si="402"/>
        <v>0</v>
      </c>
      <c r="O61" s="18">
        <f t="shared" ca="1" si="402"/>
        <v>0</v>
      </c>
      <c r="P61" s="18">
        <f t="shared" ref="P61" ca="1" si="404">SUM(P58:P60)</f>
        <v>0</v>
      </c>
      <c r="Q61" s="18">
        <f t="shared" ca="1" si="402"/>
        <v>0</v>
      </c>
      <c r="R61" s="393">
        <f t="shared" ca="1" si="402"/>
        <v>0</v>
      </c>
      <c r="S61" s="18">
        <f t="shared" ca="1" si="402"/>
        <v>0</v>
      </c>
      <c r="T61" s="18">
        <f t="shared" ca="1" si="402"/>
        <v>0</v>
      </c>
      <c r="U61" s="18">
        <f t="shared" ca="1" si="402"/>
        <v>0</v>
      </c>
      <c r="V61" s="18">
        <f t="shared" ca="1" si="402"/>
        <v>0</v>
      </c>
      <c r="W61" s="18">
        <f t="shared" ref="W61" ca="1" si="405">SUM(W58:W60)</f>
        <v>0</v>
      </c>
      <c r="X61" s="18">
        <f t="shared" ca="1" si="402"/>
        <v>0</v>
      </c>
      <c r="Y61" s="393">
        <f t="shared" ca="1" si="402"/>
        <v>-784</v>
      </c>
      <c r="Z61" s="18">
        <f t="shared" ca="1" si="402"/>
        <v>0</v>
      </c>
      <c r="AA61" s="18">
        <f t="shared" ca="1" si="402"/>
        <v>0</v>
      </c>
      <c r="AB61" s="18">
        <f t="shared" ca="1" si="402"/>
        <v>0</v>
      </c>
      <c r="AC61" s="18">
        <f t="shared" ca="1" si="402"/>
        <v>0</v>
      </c>
      <c r="AD61" s="18">
        <f t="shared" ref="AD61" ca="1" si="406">SUM(AD58:AD60)</f>
        <v>0</v>
      </c>
      <c r="AE61" s="18">
        <f t="shared" ca="1" si="402"/>
        <v>0</v>
      </c>
      <c r="AF61" s="393">
        <f t="shared" ca="1" si="402"/>
        <v>-1017</v>
      </c>
      <c r="AG61" s="18">
        <f t="shared" ref="AG61:AL61" ca="1" si="407">SUM(AG58:AG60)</f>
        <v>0</v>
      </c>
      <c r="AH61" s="18">
        <f t="shared" ca="1" si="407"/>
        <v>0</v>
      </c>
      <c r="AI61" s="18">
        <f t="shared" ca="1" si="407"/>
        <v>0</v>
      </c>
      <c r="AJ61" s="18">
        <f t="shared" ca="1" si="407"/>
        <v>0</v>
      </c>
      <c r="AK61" s="18">
        <f t="shared" ca="1" si="407"/>
        <v>0</v>
      </c>
      <c r="AL61" s="18">
        <f t="shared" ca="1" si="407"/>
        <v>0</v>
      </c>
      <c r="AM61" s="393">
        <f t="shared" ca="1" si="402"/>
        <v>-982</v>
      </c>
      <c r="AN61" s="18">
        <f t="shared" ca="1" si="402"/>
        <v>-285</v>
      </c>
      <c r="AO61" s="18">
        <f t="shared" ca="1" si="402"/>
        <v>-171</v>
      </c>
      <c r="AP61" s="18">
        <f t="shared" ca="1" si="402"/>
        <v>-394</v>
      </c>
      <c r="AQ61" s="18">
        <f t="shared" ca="1" si="402"/>
        <v>-163</v>
      </c>
      <c r="AR61" s="18">
        <f t="shared" ref="AR61" ca="1" si="408">SUM(AR58:AR60)</f>
        <v>-484</v>
      </c>
      <c r="AS61" s="18">
        <f t="shared" ca="1" si="402"/>
        <v>90</v>
      </c>
      <c r="AT61" s="393">
        <f t="shared" ca="1" si="402"/>
        <v>-628</v>
      </c>
      <c r="AU61" s="18">
        <f t="shared" ca="1" si="402"/>
        <v>-314</v>
      </c>
      <c r="AV61" s="18">
        <f t="shared" ca="1" si="402"/>
        <v>-160</v>
      </c>
      <c r="AW61" s="18">
        <f t="shared" ca="1" si="402"/>
        <v>-374</v>
      </c>
      <c r="AX61" s="18">
        <f t="shared" ca="1" si="402"/>
        <v>-138</v>
      </c>
      <c r="AY61" s="18">
        <f t="shared" ref="AY61" ca="1" si="409">SUM(AY58:AY60)</f>
        <v>-446</v>
      </c>
      <c r="AZ61" s="18">
        <f t="shared" ca="1" si="402"/>
        <v>-355</v>
      </c>
      <c r="BA61" s="393">
        <f t="shared" ca="1" si="402"/>
        <v>-497</v>
      </c>
      <c r="BB61" s="18">
        <f t="shared" ref="BB61" ca="1" si="410">SUM(BB58:BB60)</f>
        <v>-240</v>
      </c>
      <c r="BC61" s="18">
        <f t="shared" ref="BC61:BD61" ca="1" si="411">SUM(BC58:BC60)</f>
        <v>-270</v>
      </c>
      <c r="BD61" s="18">
        <f t="shared" ca="1" si="411"/>
        <v>-405</v>
      </c>
      <c r="BE61" s="18">
        <f t="shared" ref="BE61:BK61" ca="1" si="412">SUM(BE58:BE60)</f>
        <v>-106</v>
      </c>
      <c r="BF61" s="18">
        <f t="shared" ca="1" si="412"/>
        <v>-421</v>
      </c>
      <c r="BG61" s="18">
        <f t="shared" ca="1" si="412"/>
        <v>0</v>
      </c>
      <c r="BH61" s="393">
        <f t="shared" ca="1" si="412"/>
        <v>0</v>
      </c>
      <c r="BI61" s="18">
        <f t="shared" ca="1" si="412"/>
        <v>0</v>
      </c>
      <c r="BJ61" s="18">
        <f t="shared" ca="1" si="412"/>
        <v>0</v>
      </c>
      <c r="BK61" s="18">
        <f t="shared" ca="1" si="412"/>
        <v>0</v>
      </c>
      <c r="BL61" s="18">
        <f t="shared" ref="BL61:BR61" ca="1" si="413">SUM(BL58:BL60)</f>
        <v>0</v>
      </c>
      <c r="BM61" s="18">
        <f t="shared" ca="1" si="413"/>
        <v>0</v>
      </c>
      <c r="BN61" s="18">
        <f t="shared" ca="1" si="413"/>
        <v>0</v>
      </c>
      <c r="BO61" s="393">
        <f t="shared" ca="1" si="413"/>
        <v>0</v>
      </c>
      <c r="BP61" s="18">
        <f t="shared" ca="1" si="413"/>
        <v>0</v>
      </c>
      <c r="BQ61" s="18">
        <f t="shared" ca="1" si="413"/>
        <v>0</v>
      </c>
      <c r="BR61" s="18">
        <f t="shared" ca="1" si="413"/>
        <v>0</v>
      </c>
      <c r="BS61" s="18">
        <f t="shared" ref="BS61:BV61" ca="1" si="414">SUM(BS58:BS60)</f>
        <v>0</v>
      </c>
      <c r="BT61" s="18">
        <f t="shared" ca="1" si="414"/>
        <v>0</v>
      </c>
      <c r="BU61" s="18">
        <f t="shared" ca="1" si="414"/>
        <v>0</v>
      </c>
      <c r="BV61" s="393">
        <f t="shared" ca="1" si="414"/>
        <v>0</v>
      </c>
    </row>
    <row r="62" spans="1:74" s="21" customFormat="1" x14ac:dyDescent="0.2">
      <c r="A62" s="21" t="s">
        <v>51</v>
      </c>
      <c r="D62" s="395">
        <f ca="1">Cashflow!D33</f>
        <v>0</v>
      </c>
      <c r="E62" s="22">
        <f ca="1">Cashflow!E33</f>
        <v>0</v>
      </c>
      <c r="F62" s="22">
        <f ca="1">Cashflow!F33</f>
        <v>0</v>
      </c>
      <c r="G62" s="22">
        <f ca="1">Cashflow!G33</f>
        <v>0</v>
      </c>
      <c r="H62" s="22">
        <f ca="1">Cashflow!H33</f>
        <v>0</v>
      </c>
      <c r="I62" s="22">
        <f ca="1">Cashflow!J33</f>
        <v>0</v>
      </c>
      <c r="J62" s="22">
        <f ca="1">Cashflow!J33</f>
        <v>0</v>
      </c>
      <c r="K62" s="395">
        <f ca="1">Cashflow!K33</f>
        <v>0</v>
      </c>
      <c r="L62" s="22">
        <f ca="1">Cashflow!L33</f>
        <v>0</v>
      </c>
      <c r="M62" s="22">
        <f ca="1">Cashflow!M33</f>
        <v>0</v>
      </c>
      <c r="N62" s="22">
        <f ca="1">Cashflow!N33</f>
        <v>0</v>
      </c>
      <c r="O62" s="22">
        <f ca="1">Cashflow!O33</f>
        <v>0</v>
      </c>
      <c r="P62" s="22">
        <f ca="1">Cashflow!Q33</f>
        <v>0</v>
      </c>
      <c r="Q62" s="22">
        <f ca="1">Cashflow!Q33</f>
        <v>0</v>
      </c>
      <c r="R62" s="395">
        <f ca="1">Cashflow!R33</f>
        <v>0</v>
      </c>
      <c r="S62" s="22">
        <f ca="1">Cashflow!S33</f>
        <v>0</v>
      </c>
      <c r="T62" s="22">
        <f ca="1">Cashflow!T33</f>
        <v>0</v>
      </c>
      <c r="U62" s="22">
        <f ca="1">Cashflow!U33</f>
        <v>0</v>
      </c>
      <c r="V62" s="22">
        <f ca="1">Cashflow!V33</f>
        <v>0</v>
      </c>
      <c r="W62" s="22">
        <f ca="1">Cashflow!W33</f>
        <v>0</v>
      </c>
      <c r="X62" s="22">
        <f ca="1">Cashflow!X33</f>
        <v>0</v>
      </c>
      <c r="Y62" s="395">
        <f ca="1">Cashflow!Y33</f>
        <v>-554</v>
      </c>
      <c r="Z62" s="22">
        <f ca="1">Cashflow!Z33</f>
        <v>0</v>
      </c>
      <c r="AA62" s="22">
        <f ca="1">Cashflow!AA33</f>
        <v>0</v>
      </c>
      <c r="AB62" s="22">
        <f ca="1">Cashflow!AB33</f>
        <v>0</v>
      </c>
      <c r="AC62" s="22">
        <f ca="1">Cashflow!AC33</f>
        <v>0</v>
      </c>
      <c r="AD62" s="22">
        <f ca="1">Cashflow!AD33</f>
        <v>0</v>
      </c>
      <c r="AE62" s="22">
        <f ca="1">Cashflow!AE33</f>
        <v>0</v>
      </c>
      <c r="AF62" s="395">
        <f ca="1">Cashflow!AF33</f>
        <v>-807</v>
      </c>
      <c r="AG62" s="22">
        <f ca="1">Cashflow!AG33</f>
        <v>0</v>
      </c>
      <c r="AH62" s="22">
        <f ca="1">Cashflow!AH33</f>
        <v>0</v>
      </c>
      <c r="AI62" s="22">
        <f ca="1">Cashflow!AI33</f>
        <v>0</v>
      </c>
      <c r="AJ62" s="22">
        <f ca="1">Cashflow!AJ33</f>
        <v>0</v>
      </c>
      <c r="AK62" s="22">
        <f ca="1">Cashflow!AK33</f>
        <v>0</v>
      </c>
      <c r="AL62" s="22">
        <f ca="1">Cashflow!AL33</f>
        <v>0</v>
      </c>
      <c r="AM62" s="395">
        <f ca="1">Cashflow!AM33</f>
        <v>-977</v>
      </c>
      <c r="AN62" s="22">
        <f ca="1">Cashflow!AN33</f>
        <v>0</v>
      </c>
      <c r="AO62" s="22">
        <f ca="1">Cashflow!AO33</f>
        <v>-238</v>
      </c>
      <c r="AP62" s="22">
        <f ca="1">Cashflow!AP33</f>
        <v>0</v>
      </c>
      <c r="AQ62" s="22">
        <f ca="1">Cashflow!AQ33</f>
        <v>-262</v>
      </c>
      <c r="AR62" s="22">
        <f ca="1">Cashflow!AR33</f>
        <v>0</v>
      </c>
      <c r="AS62" s="22">
        <f ca="1">Cashflow!AS33</f>
        <v>-304</v>
      </c>
      <c r="AT62" s="395">
        <f ca="1">Cashflow!AT33</f>
        <v>-1117</v>
      </c>
      <c r="AU62" s="22">
        <f ca="1">Cashflow!AU33</f>
        <v>0</v>
      </c>
      <c r="AV62" s="22">
        <f ca="1">Cashflow!AV33</f>
        <v>-288</v>
      </c>
      <c r="AW62" s="22">
        <f ca="1">Cashflow!AW33</f>
        <v>0</v>
      </c>
      <c r="AX62" s="22">
        <f ca="1">Cashflow!AX33</f>
        <v>-274</v>
      </c>
      <c r="AY62" s="22">
        <f ca="1">Cashflow!AY33</f>
        <v>0</v>
      </c>
      <c r="AZ62" s="22">
        <f ca="1">Cashflow!AY33</f>
        <v>0</v>
      </c>
      <c r="BA62" s="395">
        <f ca="1">Cashflow!BA33</f>
        <v>-1241</v>
      </c>
      <c r="BB62" s="22">
        <f ca="1">Cashflow!BB33</f>
        <v>0</v>
      </c>
      <c r="BC62" s="22">
        <f ca="1">Cashflow!BC33</f>
        <v>-287</v>
      </c>
      <c r="BD62" s="22">
        <f ca="1">Cashflow!BD33</f>
        <v>0</v>
      </c>
      <c r="BE62" s="22">
        <f ca="1">Cashflow!BE33</f>
        <v>-259</v>
      </c>
      <c r="BF62" s="22">
        <f ca="1">Cashflow!BF33</f>
        <v>0</v>
      </c>
      <c r="BG62" s="22">
        <f ca="1">Cashflow!BG33</f>
        <v>0</v>
      </c>
      <c r="BH62" s="395">
        <f ca="1">Cashflow!BH33</f>
        <v>0</v>
      </c>
      <c r="BI62" s="22">
        <f ca="1">Cashflow!BJ33</f>
        <v>0</v>
      </c>
      <c r="BJ62" s="22">
        <f>Cashflow!BY33</f>
        <v>0</v>
      </c>
      <c r="BK62" s="22">
        <f>Cashflow!BZ33</f>
        <v>0</v>
      </c>
      <c r="BL62" s="22">
        <f>Cashflow!CA33</f>
        <v>0</v>
      </c>
      <c r="BM62" s="22">
        <f>Cashflow!CB33</f>
        <v>0</v>
      </c>
      <c r="BN62" s="22">
        <f>Cashflow!CC33</f>
        <v>0</v>
      </c>
      <c r="BO62" s="395">
        <f>Cashflow!CD33</f>
        <v>0</v>
      </c>
      <c r="BP62" s="22">
        <f>Cashflow!CE33</f>
        <v>0</v>
      </c>
      <c r="BQ62" s="22">
        <f>Cashflow!CF33</f>
        <v>0</v>
      </c>
      <c r="BR62" s="22">
        <f>Cashflow!CG33</f>
        <v>0</v>
      </c>
      <c r="BS62" s="22">
        <f>Cashflow!CH33</f>
        <v>0</v>
      </c>
      <c r="BT62" s="22">
        <f>Cashflow!CI33</f>
        <v>0</v>
      </c>
      <c r="BU62" s="22">
        <f>Cashflow!CJ33</f>
        <v>0</v>
      </c>
      <c r="BV62" s="395">
        <f>Cashflow!CK33</f>
        <v>0</v>
      </c>
    </row>
    <row r="63" spans="1:74" s="21" customFormat="1" x14ac:dyDescent="0.2">
      <c r="A63" s="21" t="s">
        <v>52</v>
      </c>
      <c r="D63" s="395">
        <f ca="1">Cashflow!D37</f>
        <v>0</v>
      </c>
      <c r="E63" s="22">
        <f ca="1">Cashflow!E37</f>
        <v>0</v>
      </c>
      <c r="F63" s="22">
        <f ca="1">Cashflow!F37</f>
        <v>0</v>
      </c>
      <c r="G63" s="22">
        <f ca="1">Cashflow!G37</f>
        <v>0</v>
      </c>
      <c r="H63" s="22">
        <f ca="1">Cashflow!H37</f>
        <v>0</v>
      </c>
      <c r="I63" s="22">
        <f ca="1">Cashflow!J37</f>
        <v>0</v>
      </c>
      <c r="J63" s="22">
        <f ca="1">Cashflow!J37</f>
        <v>0</v>
      </c>
      <c r="K63" s="395">
        <f ca="1">Cashflow!K37</f>
        <v>0</v>
      </c>
      <c r="L63" s="22">
        <f ca="1">Cashflow!L37</f>
        <v>0</v>
      </c>
      <c r="M63" s="22">
        <f ca="1">Cashflow!M37</f>
        <v>0</v>
      </c>
      <c r="N63" s="22">
        <f ca="1">Cashflow!N37</f>
        <v>0</v>
      </c>
      <c r="O63" s="22">
        <f ca="1">Cashflow!O37</f>
        <v>0</v>
      </c>
      <c r="P63" s="22">
        <f ca="1">Cashflow!Q37</f>
        <v>0</v>
      </c>
      <c r="Q63" s="22">
        <f ca="1">Cashflow!Q37</f>
        <v>0</v>
      </c>
      <c r="R63" s="395">
        <f ca="1">Cashflow!R37</f>
        <v>0</v>
      </c>
      <c r="S63" s="22">
        <f ca="1">Cashflow!S37</f>
        <v>0</v>
      </c>
      <c r="T63" s="22">
        <f ca="1">Cashflow!T37</f>
        <v>0</v>
      </c>
      <c r="U63" s="22">
        <f ca="1">Cashflow!U37</f>
        <v>0</v>
      </c>
      <c r="V63" s="22">
        <f ca="1">Cashflow!V37</f>
        <v>0</v>
      </c>
      <c r="W63" s="22">
        <f ca="1">Cashflow!W37</f>
        <v>0</v>
      </c>
      <c r="X63" s="22">
        <f ca="1">Cashflow!X37</f>
        <v>0</v>
      </c>
      <c r="Y63" s="395">
        <f ca="1">Cashflow!Y37</f>
        <v>0</v>
      </c>
      <c r="Z63" s="22">
        <f ca="1">Cashflow!Z37</f>
        <v>0</v>
      </c>
      <c r="AA63" s="22">
        <f ca="1">Cashflow!AA37</f>
        <v>0</v>
      </c>
      <c r="AB63" s="22">
        <f ca="1">Cashflow!AB37</f>
        <v>0</v>
      </c>
      <c r="AC63" s="22">
        <f ca="1">Cashflow!AC37</f>
        <v>0</v>
      </c>
      <c r="AD63" s="22">
        <f ca="1">Cashflow!AD37</f>
        <v>0</v>
      </c>
      <c r="AE63" s="22">
        <f ca="1">Cashflow!AE37</f>
        <v>0</v>
      </c>
      <c r="AF63" s="395">
        <f ca="1">Cashflow!AF37</f>
        <v>0</v>
      </c>
      <c r="AG63" s="22">
        <f ca="1">Cashflow!AG37</f>
        <v>0</v>
      </c>
      <c r="AH63" s="22">
        <f ca="1">Cashflow!AH37</f>
        <v>0</v>
      </c>
      <c r="AI63" s="22">
        <f ca="1">Cashflow!AI37</f>
        <v>0</v>
      </c>
      <c r="AJ63" s="22">
        <f ca="1">Cashflow!AJ37</f>
        <v>0</v>
      </c>
      <c r="AK63" s="22">
        <f ca="1">Cashflow!AK37</f>
        <v>0</v>
      </c>
      <c r="AL63" s="22">
        <f ca="1">Cashflow!AL37</f>
        <v>0</v>
      </c>
      <c r="AM63" s="395">
        <f ca="1">Cashflow!AM37</f>
        <v>0</v>
      </c>
      <c r="AN63" s="22">
        <f ca="1">Cashflow!AN37</f>
        <v>0</v>
      </c>
      <c r="AO63" s="22">
        <f ca="1">Cashflow!AO37</f>
        <v>0</v>
      </c>
      <c r="AP63" s="22">
        <f ca="1">Cashflow!AP37</f>
        <v>0</v>
      </c>
      <c r="AQ63" s="22">
        <f ca="1">Cashflow!AQ37</f>
        <v>0</v>
      </c>
      <c r="AR63" s="22">
        <f ca="1">Cashflow!AR37</f>
        <v>0</v>
      </c>
      <c r="AS63" s="22">
        <f ca="1">Cashflow!AS37</f>
        <v>0</v>
      </c>
      <c r="AT63" s="395">
        <f ca="1">Cashflow!AT37</f>
        <v>0</v>
      </c>
      <c r="AU63" s="22">
        <f ca="1">Cashflow!AU37</f>
        <v>0</v>
      </c>
      <c r="AV63" s="22">
        <f ca="1">Cashflow!AV37</f>
        <v>0</v>
      </c>
      <c r="AW63" s="22">
        <f ca="1">Cashflow!AW37</f>
        <v>0</v>
      </c>
      <c r="AX63" s="22">
        <f ca="1">Cashflow!AX37</f>
        <v>0</v>
      </c>
      <c r="AY63" s="22">
        <f ca="1">Cashflow!AY37</f>
        <v>0</v>
      </c>
      <c r="AZ63" s="22">
        <f ca="1">Cashflow!AY37</f>
        <v>0</v>
      </c>
      <c r="BA63" s="395">
        <f ca="1">Cashflow!BA37</f>
        <v>-47</v>
      </c>
      <c r="BB63" s="22">
        <f ca="1">Cashflow!BB37</f>
        <v>0</v>
      </c>
      <c r="BC63" s="22">
        <f ca="1">Cashflow!BC37</f>
        <v>0</v>
      </c>
      <c r="BD63" s="22">
        <f ca="1">Cashflow!BD37</f>
        <v>0</v>
      </c>
      <c r="BE63" s="22">
        <f ca="1">Cashflow!BE37</f>
        <v>0</v>
      </c>
      <c r="BF63" s="22">
        <f ca="1">Cashflow!BF37</f>
        <v>0</v>
      </c>
      <c r="BG63" s="22">
        <f ca="1">Cashflow!BG37</f>
        <v>0</v>
      </c>
      <c r="BH63" s="395">
        <f ca="1">Cashflow!BH37</f>
        <v>0</v>
      </c>
      <c r="BI63" s="22">
        <f ca="1">Cashflow!BJ37</f>
        <v>0</v>
      </c>
      <c r="BJ63" s="22">
        <f>Cashflow!BY37</f>
        <v>0</v>
      </c>
      <c r="BK63" s="22">
        <f>Cashflow!BZ37</f>
        <v>0</v>
      </c>
      <c r="BL63" s="22">
        <f>Cashflow!CA37</f>
        <v>0</v>
      </c>
      <c r="BM63" s="22">
        <f>Cashflow!CB37</f>
        <v>0</v>
      </c>
      <c r="BN63" s="22">
        <f>Cashflow!CC37</f>
        <v>0</v>
      </c>
      <c r="BO63" s="395">
        <f>Cashflow!CD37</f>
        <v>0</v>
      </c>
      <c r="BP63" s="22">
        <f>Cashflow!CE37</f>
        <v>0</v>
      </c>
      <c r="BQ63" s="22">
        <f>Cashflow!CF37</f>
        <v>0</v>
      </c>
      <c r="BR63" s="22">
        <f>Cashflow!CG37</f>
        <v>0</v>
      </c>
      <c r="BS63" s="22">
        <f>Cashflow!CH37</f>
        <v>0</v>
      </c>
      <c r="BT63" s="22">
        <f>Cashflow!CI37</f>
        <v>0</v>
      </c>
      <c r="BU63" s="22">
        <f>Cashflow!CJ37</f>
        <v>0</v>
      </c>
      <c r="BV63" s="395">
        <f>Cashflow!CK37</f>
        <v>0</v>
      </c>
    </row>
    <row r="64" spans="1:74" s="21" customFormat="1" x14ac:dyDescent="0.2">
      <c r="A64" s="21" t="s">
        <v>53</v>
      </c>
      <c r="D64" s="395">
        <f ca="1">Cashflow!D38</f>
        <v>0</v>
      </c>
      <c r="E64" s="22">
        <f ca="1">Cashflow!E38</f>
        <v>0</v>
      </c>
      <c r="F64" s="22">
        <f ca="1">Cashflow!F38</f>
        <v>0</v>
      </c>
      <c r="G64" s="22">
        <f ca="1">Cashflow!G38</f>
        <v>0</v>
      </c>
      <c r="H64" s="22">
        <f ca="1">Cashflow!H38</f>
        <v>0</v>
      </c>
      <c r="I64" s="22">
        <f ca="1">Cashflow!J38</f>
        <v>0</v>
      </c>
      <c r="J64" s="22">
        <f ca="1">Cashflow!J38</f>
        <v>0</v>
      </c>
      <c r="K64" s="395">
        <f ca="1">Cashflow!K38</f>
        <v>0</v>
      </c>
      <c r="L64" s="22">
        <f ca="1">Cashflow!L38</f>
        <v>0</v>
      </c>
      <c r="M64" s="22">
        <f ca="1">Cashflow!M38</f>
        <v>0</v>
      </c>
      <c r="N64" s="22">
        <f ca="1">Cashflow!N38</f>
        <v>0</v>
      </c>
      <c r="O64" s="22">
        <f ca="1">Cashflow!O38</f>
        <v>0</v>
      </c>
      <c r="P64" s="22">
        <f ca="1">Cashflow!Q38</f>
        <v>0</v>
      </c>
      <c r="Q64" s="22">
        <f ca="1">Cashflow!Q38</f>
        <v>0</v>
      </c>
      <c r="R64" s="395">
        <f ca="1">Cashflow!R38</f>
        <v>0</v>
      </c>
      <c r="S64" s="22">
        <f ca="1">Cashflow!S38</f>
        <v>0</v>
      </c>
      <c r="T64" s="22">
        <f ca="1">Cashflow!T38</f>
        <v>0</v>
      </c>
      <c r="U64" s="22">
        <f ca="1">Cashflow!U38</f>
        <v>0</v>
      </c>
      <c r="V64" s="22">
        <f ca="1">Cashflow!V38</f>
        <v>0</v>
      </c>
      <c r="W64" s="22">
        <f ca="1">Cashflow!W38</f>
        <v>0</v>
      </c>
      <c r="X64" s="22">
        <f ca="1">Cashflow!X38</f>
        <v>0</v>
      </c>
      <c r="Y64" s="395">
        <f ca="1">Cashflow!Y38</f>
        <v>0</v>
      </c>
      <c r="Z64" s="22">
        <f ca="1">Cashflow!Z38</f>
        <v>0</v>
      </c>
      <c r="AA64" s="22">
        <f ca="1">Cashflow!AA38</f>
        <v>0</v>
      </c>
      <c r="AB64" s="22">
        <f ca="1">Cashflow!AB38</f>
        <v>0</v>
      </c>
      <c r="AC64" s="22">
        <f ca="1">Cashflow!AC38</f>
        <v>0</v>
      </c>
      <c r="AD64" s="22">
        <f ca="1">Cashflow!AD38</f>
        <v>0</v>
      </c>
      <c r="AE64" s="22">
        <f ca="1">Cashflow!AE38</f>
        <v>0</v>
      </c>
      <c r="AF64" s="395">
        <f ca="1">Cashflow!AF38</f>
        <v>0</v>
      </c>
      <c r="AG64" s="22">
        <f ca="1">Cashflow!AG38</f>
        <v>0</v>
      </c>
      <c r="AH64" s="22">
        <f ca="1">Cashflow!AH38</f>
        <v>0</v>
      </c>
      <c r="AI64" s="22">
        <f ca="1">Cashflow!AI38</f>
        <v>0</v>
      </c>
      <c r="AJ64" s="22">
        <f ca="1">Cashflow!AJ38</f>
        <v>0</v>
      </c>
      <c r="AK64" s="22">
        <f ca="1">Cashflow!AK38</f>
        <v>0</v>
      </c>
      <c r="AL64" s="22">
        <f ca="1">Cashflow!AL38</f>
        <v>0</v>
      </c>
      <c r="AM64" s="395">
        <f ca="1">Cashflow!AM38</f>
        <v>0</v>
      </c>
      <c r="AN64" s="22">
        <f ca="1">Cashflow!AN38</f>
        <v>0</v>
      </c>
      <c r="AO64" s="22">
        <f ca="1">Cashflow!AO38</f>
        <v>0</v>
      </c>
      <c r="AP64" s="22">
        <f ca="1">Cashflow!AP38</f>
        <v>0</v>
      </c>
      <c r="AQ64" s="22">
        <f ca="1">Cashflow!AQ38</f>
        <v>0</v>
      </c>
      <c r="AR64" s="22">
        <f ca="1">Cashflow!AR38</f>
        <v>0</v>
      </c>
      <c r="AS64" s="22">
        <f ca="1">Cashflow!AS38</f>
        <v>0</v>
      </c>
      <c r="AT64" s="395">
        <f ca="1">Cashflow!AT38</f>
        <v>0</v>
      </c>
      <c r="AU64" s="22">
        <f ca="1">Cashflow!AU38</f>
        <v>0</v>
      </c>
      <c r="AV64" s="22">
        <f ca="1">Cashflow!AV38</f>
        <v>16</v>
      </c>
      <c r="AW64" s="22">
        <f ca="1">Cashflow!AW38</f>
        <v>0</v>
      </c>
      <c r="AX64" s="22">
        <f ca="1">Cashflow!AX38</f>
        <v>0</v>
      </c>
      <c r="AY64" s="22">
        <f ca="1">Cashflow!AY38</f>
        <v>0</v>
      </c>
      <c r="AZ64" s="22">
        <f ca="1">Cashflow!AY38</f>
        <v>0</v>
      </c>
      <c r="BA64" s="395">
        <f ca="1">Cashflow!BA38</f>
        <v>20</v>
      </c>
      <c r="BB64" s="22">
        <f ca="1">Cashflow!BB38</f>
        <v>0</v>
      </c>
      <c r="BC64" s="22">
        <f ca="1">Cashflow!BC38</f>
        <v>0</v>
      </c>
      <c r="BD64" s="22">
        <f ca="1">Cashflow!BD38</f>
        <v>0</v>
      </c>
      <c r="BE64" s="22">
        <f ca="1">Cashflow!BE38</f>
        <v>1</v>
      </c>
      <c r="BF64" s="22">
        <f ca="1">Cashflow!BF38</f>
        <v>0</v>
      </c>
      <c r="BG64" s="22">
        <f ca="1">Cashflow!BG38</f>
        <v>0</v>
      </c>
      <c r="BH64" s="395">
        <f ca="1">Cashflow!BH38</f>
        <v>0</v>
      </c>
      <c r="BI64" s="22">
        <f ca="1">Cashflow!BJ38</f>
        <v>0</v>
      </c>
      <c r="BJ64" s="22">
        <f>Cashflow!BY38</f>
        <v>0</v>
      </c>
      <c r="BK64" s="22">
        <f>Cashflow!BZ38</f>
        <v>0</v>
      </c>
      <c r="BL64" s="22">
        <f>Cashflow!CA38</f>
        <v>0</v>
      </c>
      <c r="BM64" s="22">
        <f>Cashflow!CB38</f>
        <v>0</v>
      </c>
      <c r="BN64" s="22">
        <f>Cashflow!CC38</f>
        <v>0</v>
      </c>
      <c r="BO64" s="395">
        <f>Cashflow!CD38</f>
        <v>0</v>
      </c>
      <c r="BP64" s="22">
        <f>Cashflow!CE38</f>
        <v>0</v>
      </c>
      <c r="BQ64" s="22">
        <f>Cashflow!CF38</f>
        <v>0</v>
      </c>
      <c r="BR64" s="22">
        <f>Cashflow!CG38</f>
        <v>0</v>
      </c>
      <c r="BS64" s="22">
        <f>Cashflow!CH38</f>
        <v>0</v>
      </c>
      <c r="BT64" s="22">
        <f>Cashflow!CI38</f>
        <v>0</v>
      </c>
      <c r="BU64" s="22">
        <f>Cashflow!CJ38</f>
        <v>0</v>
      </c>
      <c r="BV64" s="395">
        <f>Cashflow!CK38</f>
        <v>0</v>
      </c>
    </row>
    <row r="65" spans="1:74" s="21" customFormat="1" x14ac:dyDescent="0.2">
      <c r="A65" s="21" t="s">
        <v>54</v>
      </c>
      <c r="D65" s="395">
        <f ca="1">Cashflow!D36</f>
        <v>0</v>
      </c>
      <c r="E65" s="22">
        <f ca="1">Cashflow!E36</f>
        <v>0</v>
      </c>
      <c r="F65" s="22">
        <f ca="1">Cashflow!F36</f>
        <v>0</v>
      </c>
      <c r="G65" s="22">
        <f ca="1">Cashflow!G36</f>
        <v>0</v>
      </c>
      <c r="H65" s="22">
        <f ca="1">Cashflow!H36</f>
        <v>0</v>
      </c>
      <c r="I65" s="22">
        <f ca="1">Cashflow!J36</f>
        <v>0</v>
      </c>
      <c r="J65" s="22">
        <f ca="1">Cashflow!J36</f>
        <v>0</v>
      </c>
      <c r="K65" s="395">
        <f ca="1">Cashflow!K36</f>
        <v>0</v>
      </c>
      <c r="L65" s="22">
        <f ca="1">Cashflow!L36</f>
        <v>0</v>
      </c>
      <c r="M65" s="22">
        <f ca="1">Cashflow!M36</f>
        <v>0</v>
      </c>
      <c r="N65" s="22">
        <f ca="1">Cashflow!N36</f>
        <v>0</v>
      </c>
      <c r="O65" s="22">
        <f ca="1">Cashflow!O36</f>
        <v>0</v>
      </c>
      <c r="P65" s="22">
        <f ca="1">Cashflow!Q36</f>
        <v>0</v>
      </c>
      <c r="Q65" s="22">
        <f ca="1">Cashflow!Q36</f>
        <v>0</v>
      </c>
      <c r="R65" s="395">
        <f ca="1">Cashflow!R36</f>
        <v>0</v>
      </c>
      <c r="S65" s="22">
        <f ca="1">Cashflow!S36</f>
        <v>0</v>
      </c>
      <c r="T65" s="22">
        <f ca="1">Cashflow!T36</f>
        <v>0</v>
      </c>
      <c r="U65" s="22">
        <f ca="1">Cashflow!U36</f>
        <v>0</v>
      </c>
      <c r="V65" s="22">
        <f ca="1">Cashflow!V36</f>
        <v>0</v>
      </c>
      <c r="W65" s="22">
        <f ca="1">Cashflow!W36</f>
        <v>0</v>
      </c>
      <c r="X65" s="22">
        <f ca="1">Cashflow!X36</f>
        <v>0</v>
      </c>
      <c r="Y65" s="395">
        <f ca="1">Cashflow!Y36</f>
        <v>15</v>
      </c>
      <c r="Z65" s="22">
        <f ca="1">Cashflow!Z36</f>
        <v>0</v>
      </c>
      <c r="AA65" s="22">
        <f ca="1">Cashflow!AA36</f>
        <v>0</v>
      </c>
      <c r="AB65" s="22">
        <f ca="1">Cashflow!AB36</f>
        <v>0</v>
      </c>
      <c r="AC65" s="22">
        <f ca="1">Cashflow!AC36</f>
        <v>0</v>
      </c>
      <c r="AD65" s="22">
        <f ca="1">Cashflow!AD36</f>
        <v>0</v>
      </c>
      <c r="AE65" s="22">
        <f ca="1">Cashflow!AE36</f>
        <v>0</v>
      </c>
      <c r="AF65" s="395">
        <f ca="1">Cashflow!AF36</f>
        <v>8</v>
      </c>
      <c r="AG65" s="22">
        <f ca="1">Cashflow!AG36</f>
        <v>0</v>
      </c>
      <c r="AH65" s="22">
        <f ca="1">Cashflow!AH36</f>
        <v>0</v>
      </c>
      <c r="AI65" s="22">
        <f ca="1">Cashflow!AI36</f>
        <v>0</v>
      </c>
      <c r="AJ65" s="22">
        <f ca="1">Cashflow!AJ36</f>
        <v>0</v>
      </c>
      <c r="AK65" s="22">
        <f ca="1">Cashflow!AK36</f>
        <v>0</v>
      </c>
      <c r="AL65" s="22">
        <f ca="1">Cashflow!AL36</f>
        <v>0</v>
      </c>
      <c r="AM65" s="395">
        <f ca="1">Cashflow!AM36</f>
        <v>26</v>
      </c>
      <c r="AN65" s="22">
        <f ca="1">Cashflow!AN36</f>
        <v>0</v>
      </c>
      <c r="AO65" s="22">
        <f ca="1">Cashflow!AO36</f>
        <v>0</v>
      </c>
      <c r="AP65" s="22">
        <f ca="1">Cashflow!AP36</f>
        <v>0</v>
      </c>
      <c r="AQ65" s="22">
        <f ca="1">Cashflow!AQ36</f>
        <v>3</v>
      </c>
      <c r="AR65" s="22">
        <f ca="1">Cashflow!AR36</f>
        <v>0</v>
      </c>
      <c r="AS65" s="22">
        <f ca="1">Cashflow!AS36</f>
        <v>0</v>
      </c>
      <c r="AT65" s="395">
        <f ca="1">Cashflow!AT36</f>
        <v>4</v>
      </c>
      <c r="AU65" s="22">
        <f ca="1">Cashflow!AU36</f>
        <v>0</v>
      </c>
      <c r="AV65" s="22">
        <f ca="1">Cashflow!AV36</f>
        <v>1</v>
      </c>
      <c r="AW65" s="22">
        <f ca="1">Cashflow!AW36</f>
        <v>0</v>
      </c>
      <c r="AX65" s="22">
        <f ca="1">Cashflow!AX36</f>
        <v>1</v>
      </c>
      <c r="AY65" s="22">
        <f ca="1">Cashflow!AY36</f>
        <v>0</v>
      </c>
      <c r="AZ65" s="22">
        <f ca="1">Cashflow!AY36</f>
        <v>0</v>
      </c>
      <c r="BA65" s="395">
        <f ca="1">Cashflow!BA36</f>
        <v>9</v>
      </c>
      <c r="BB65" s="22">
        <f ca="1">Cashflow!BB36</f>
        <v>0</v>
      </c>
      <c r="BC65" s="22">
        <f ca="1">Cashflow!BC36</f>
        <v>1</v>
      </c>
      <c r="BD65" s="22">
        <f ca="1">Cashflow!BD36</f>
        <v>0</v>
      </c>
      <c r="BE65" s="22">
        <f ca="1">Cashflow!BE36</f>
        <v>0</v>
      </c>
      <c r="BF65" s="22">
        <f ca="1">Cashflow!BF36</f>
        <v>0</v>
      </c>
      <c r="BG65" s="22">
        <f ca="1">Cashflow!BG36</f>
        <v>0</v>
      </c>
      <c r="BH65" s="395">
        <f ca="1">Cashflow!BH36</f>
        <v>0</v>
      </c>
      <c r="BI65" s="22">
        <f ca="1">Cashflow!BJ36</f>
        <v>0</v>
      </c>
      <c r="BJ65" s="22">
        <f>Cashflow!BY36</f>
        <v>0</v>
      </c>
      <c r="BK65" s="22">
        <f>Cashflow!BZ36</f>
        <v>0</v>
      </c>
      <c r="BL65" s="22">
        <f>Cashflow!CA36</f>
        <v>0</v>
      </c>
      <c r="BM65" s="22">
        <f>Cashflow!CB36</f>
        <v>0</v>
      </c>
      <c r="BN65" s="22">
        <f>Cashflow!CC36</f>
        <v>0</v>
      </c>
      <c r="BO65" s="395">
        <f>Cashflow!CD36</f>
        <v>0</v>
      </c>
      <c r="BP65" s="22">
        <f>Cashflow!CE36</f>
        <v>0</v>
      </c>
      <c r="BQ65" s="22">
        <f>Cashflow!CF36</f>
        <v>0</v>
      </c>
      <c r="BR65" s="22">
        <f>Cashflow!CG36</f>
        <v>0</v>
      </c>
      <c r="BS65" s="22">
        <f>Cashflow!CH36</f>
        <v>0</v>
      </c>
      <c r="BT65" s="22">
        <f>Cashflow!CI36</f>
        <v>0</v>
      </c>
      <c r="BU65" s="22">
        <f>Cashflow!CJ36</f>
        <v>0</v>
      </c>
      <c r="BV65" s="395">
        <f>Cashflow!CK36</f>
        <v>0</v>
      </c>
    </row>
    <row r="66" spans="1:74" s="21" customFormat="1" x14ac:dyDescent="0.2">
      <c r="A66" s="21" t="s">
        <v>55</v>
      </c>
      <c r="D66" s="395">
        <f ca="1">Cashflow!D39+Cashflow!D40</f>
        <v>0</v>
      </c>
      <c r="E66" s="22">
        <f ca="1">Cashflow!E39+Cashflow!E40</f>
        <v>0</v>
      </c>
      <c r="F66" s="22">
        <f ca="1">Cashflow!F39+Cashflow!F40</f>
        <v>0</v>
      </c>
      <c r="G66" s="22">
        <f ca="1">Cashflow!G39+Cashflow!G40</f>
        <v>0</v>
      </c>
      <c r="H66" s="22">
        <f ca="1">Cashflow!H39+Cashflow!H40</f>
        <v>0</v>
      </c>
      <c r="I66" s="22">
        <f ca="1">Cashflow!J39+Cashflow!J40</f>
        <v>0</v>
      </c>
      <c r="J66" s="22">
        <f ca="1">Cashflow!J39+Cashflow!J40</f>
        <v>0</v>
      </c>
      <c r="K66" s="395">
        <f ca="1">Cashflow!K39+Cashflow!K40</f>
        <v>0</v>
      </c>
      <c r="L66" s="22">
        <f ca="1">Cashflow!L39+Cashflow!L40</f>
        <v>0</v>
      </c>
      <c r="M66" s="22">
        <f ca="1">Cashflow!M39+Cashflow!M40</f>
        <v>0</v>
      </c>
      <c r="N66" s="22">
        <f ca="1">Cashflow!N39+Cashflow!N40</f>
        <v>0</v>
      </c>
      <c r="O66" s="22">
        <f ca="1">Cashflow!O39+Cashflow!O40</f>
        <v>0</v>
      </c>
      <c r="P66" s="22">
        <f ca="1">Cashflow!Q39+Cashflow!Q40</f>
        <v>0</v>
      </c>
      <c r="Q66" s="22">
        <f ca="1">Cashflow!Q39+Cashflow!Q40</f>
        <v>0</v>
      </c>
      <c r="R66" s="395">
        <f ca="1">Cashflow!R39+Cashflow!R40</f>
        <v>0</v>
      </c>
      <c r="S66" s="22">
        <f ca="1">Cashflow!S39+Cashflow!S40</f>
        <v>0</v>
      </c>
      <c r="T66" s="22">
        <f ca="1">Cashflow!T39+Cashflow!T40</f>
        <v>0</v>
      </c>
      <c r="U66" s="22">
        <f ca="1">Cashflow!U39+Cashflow!U40</f>
        <v>0</v>
      </c>
      <c r="V66" s="22">
        <f ca="1">Cashflow!V39+Cashflow!V40</f>
        <v>0</v>
      </c>
      <c r="W66" s="22">
        <f ca="1">Cashflow!W39+Cashflow!W40</f>
        <v>0</v>
      </c>
      <c r="X66" s="22">
        <f ca="1">Cashflow!X39+Cashflow!X40</f>
        <v>0</v>
      </c>
      <c r="Y66" s="395">
        <f ca="1">Cashflow!Y39+Cashflow!Y40</f>
        <v>0</v>
      </c>
      <c r="Z66" s="22">
        <f ca="1">Cashflow!Z39+Cashflow!Z40</f>
        <v>0</v>
      </c>
      <c r="AA66" s="22">
        <f ca="1">Cashflow!AA39+Cashflow!AA40</f>
        <v>0</v>
      </c>
      <c r="AB66" s="22">
        <f ca="1">Cashflow!AB39+Cashflow!AB40</f>
        <v>0</v>
      </c>
      <c r="AC66" s="22">
        <f ca="1">Cashflow!AC39+Cashflow!AC40</f>
        <v>0</v>
      </c>
      <c r="AD66" s="22">
        <f ca="1">Cashflow!AD39+Cashflow!AD40</f>
        <v>0</v>
      </c>
      <c r="AE66" s="22">
        <f ca="1">Cashflow!AE39+Cashflow!AE40</f>
        <v>0</v>
      </c>
      <c r="AF66" s="395">
        <f ca="1">Cashflow!AF39+Cashflow!AF40</f>
        <v>0</v>
      </c>
      <c r="AG66" s="22">
        <f ca="1">Cashflow!AG39+Cashflow!AG40</f>
        <v>0</v>
      </c>
      <c r="AH66" s="22">
        <f ca="1">Cashflow!AH39+Cashflow!AH40</f>
        <v>0</v>
      </c>
      <c r="AI66" s="22">
        <f ca="1">Cashflow!AI39+Cashflow!AI40</f>
        <v>0</v>
      </c>
      <c r="AJ66" s="22">
        <f ca="1">Cashflow!AJ39+Cashflow!AJ40</f>
        <v>0</v>
      </c>
      <c r="AK66" s="22">
        <f ca="1">Cashflow!AK39+Cashflow!AK40</f>
        <v>0</v>
      </c>
      <c r="AL66" s="22">
        <f ca="1">Cashflow!AL39+Cashflow!AL40</f>
        <v>0</v>
      </c>
      <c r="AM66" s="395">
        <f ca="1">Cashflow!AM39+Cashflow!AM40</f>
        <v>0</v>
      </c>
      <c r="AN66" s="22">
        <f ca="1">Cashflow!AN39+Cashflow!AN40</f>
        <v>0</v>
      </c>
      <c r="AO66" s="22">
        <f ca="1">Cashflow!AO39+Cashflow!AO40</f>
        <v>0</v>
      </c>
      <c r="AP66" s="22">
        <f ca="1">Cashflow!AP39+Cashflow!AP40</f>
        <v>0</v>
      </c>
      <c r="AQ66" s="22">
        <f ca="1">Cashflow!AQ39+Cashflow!AQ40</f>
        <v>0</v>
      </c>
      <c r="AR66" s="22">
        <f ca="1">Cashflow!AR39+Cashflow!AR40</f>
        <v>0</v>
      </c>
      <c r="AS66" s="22">
        <f ca="1">Cashflow!AS39+Cashflow!AS40</f>
        <v>0</v>
      </c>
      <c r="AT66" s="395">
        <f ca="1">Cashflow!AT39+Cashflow!AT40</f>
        <v>0</v>
      </c>
      <c r="AU66" s="22">
        <f ca="1">Cashflow!AU39+Cashflow!AU40</f>
        <v>0</v>
      </c>
      <c r="AV66" s="22">
        <f ca="1">Cashflow!AV39+Cashflow!AV40</f>
        <v>0</v>
      </c>
      <c r="AW66" s="22">
        <f ca="1">Cashflow!AW39+Cashflow!AW40</f>
        <v>0</v>
      </c>
      <c r="AX66" s="22">
        <f ca="1">Cashflow!AX39+Cashflow!AX40</f>
        <v>0</v>
      </c>
      <c r="AY66" s="22">
        <f ca="1">Cashflow!AY39+Cashflow!AY40</f>
        <v>0</v>
      </c>
      <c r="AZ66" s="22">
        <f ca="1">Cashflow!AY39+Cashflow!AY40</f>
        <v>0</v>
      </c>
      <c r="BA66" s="395">
        <f ca="1">Cashflow!BA39+Cashflow!BA40</f>
        <v>0</v>
      </c>
      <c r="BB66" s="22">
        <f ca="1">Cashflow!BB39+Cashflow!BB40</f>
        <v>0</v>
      </c>
      <c r="BC66" s="22">
        <f ca="1">Cashflow!BC39+Cashflow!BC40</f>
        <v>0</v>
      </c>
      <c r="BD66" s="22">
        <f ca="1">Cashflow!BD39+Cashflow!BD40</f>
        <v>0</v>
      </c>
      <c r="BE66" s="22">
        <f ca="1">Cashflow!BE39+Cashflow!BE40</f>
        <v>0</v>
      </c>
      <c r="BF66" s="22">
        <f ca="1">Cashflow!BF39+Cashflow!BF40</f>
        <v>0</v>
      </c>
      <c r="BG66" s="22">
        <f ca="1">Cashflow!BG39+Cashflow!BG40</f>
        <v>0</v>
      </c>
      <c r="BH66" s="395">
        <f ca="1">Cashflow!BH39+Cashflow!BH40</f>
        <v>0</v>
      </c>
      <c r="BI66" s="22">
        <f ca="1">Cashflow!BJ39+Cashflow!BJ40</f>
        <v>0</v>
      </c>
      <c r="BJ66" s="22">
        <f>Cashflow!BY39+Cashflow!BY40</f>
        <v>0</v>
      </c>
      <c r="BK66" s="22">
        <f>Cashflow!BZ39+Cashflow!BZ40</f>
        <v>0</v>
      </c>
      <c r="BL66" s="22">
        <f>Cashflow!CA39+Cashflow!CA40</f>
        <v>0</v>
      </c>
      <c r="BM66" s="22">
        <f>Cashflow!CB39+Cashflow!CB40</f>
        <v>0</v>
      </c>
      <c r="BN66" s="22">
        <f>Cashflow!CC39+Cashflow!CC40</f>
        <v>0</v>
      </c>
      <c r="BO66" s="395">
        <f>Cashflow!CD39+Cashflow!CD40</f>
        <v>0</v>
      </c>
      <c r="BP66" s="22">
        <f>Cashflow!CE39+Cashflow!CE40</f>
        <v>0</v>
      </c>
      <c r="BQ66" s="22">
        <f>Cashflow!CF39+Cashflow!CF40</f>
        <v>0</v>
      </c>
      <c r="BR66" s="22">
        <f>Cashflow!CG39+Cashflow!CG40</f>
        <v>0</v>
      </c>
      <c r="BS66" s="22">
        <f>Cashflow!CH39+Cashflow!CH40</f>
        <v>0</v>
      </c>
      <c r="BT66" s="22">
        <f>Cashflow!CI39+Cashflow!CI40</f>
        <v>0</v>
      </c>
      <c r="BU66" s="22">
        <f>Cashflow!CJ39+Cashflow!CJ40</f>
        <v>0</v>
      </c>
      <c r="BV66" s="395">
        <f>Cashflow!CK39+Cashflow!CK40</f>
        <v>0</v>
      </c>
    </row>
    <row r="67" spans="1:74" s="21" customFormat="1" x14ac:dyDescent="0.2">
      <c r="A67" s="21" t="s">
        <v>56</v>
      </c>
      <c r="D67" s="395">
        <f ca="1">Cashflow!D42+Cashflow!D72</f>
        <v>0</v>
      </c>
      <c r="E67" s="22">
        <f ca="1">Cashflow!E42+Cashflow!E72</f>
        <v>0</v>
      </c>
      <c r="F67" s="22">
        <f ca="1">Cashflow!F42+Cashflow!F72</f>
        <v>0</v>
      </c>
      <c r="G67" s="22">
        <f ca="1">Cashflow!G42+Cashflow!G72</f>
        <v>0</v>
      </c>
      <c r="H67" s="22">
        <f ca="1">Cashflow!H42+Cashflow!H72</f>
        <v>0</v>
      </c>
      <c r="I67" s="22">
        <f ca="1">Cashflow!J42+Cashflow!J72</f>
        <v>0</v>
      </c>
      <c r="J67" s="22">
        <f ca="1">Cashflow!J42+Cashflow!J72</f>
        <v>0</v>
      </c>
      <c r="K67" s="395">
        <f ca="1">Cashflow!K42+Cashflow!K72</f>
        <v>0</v>
      </c>
      <c r="L67" s="22">
        <f ca="1">Cashflow!L42+Cashflow!L72</f>
        <v>0</v>
      </c>
      <c r="M67" s="22">
        <f ca="1">Cashflow!M42+Cashflow!M72</f>
        <v>0</v>
      </c>
      <c r="N67" s="22">
        <f ca="1">Cashflow!N42+Cashflow!N72</f>
        <v>0</v>
      </c>
      <c r="O67" s="22">
        <f ca="1">Cashflow!O42+Cashflow!O72</f>
        <v>0</v>
      </c>
      <c r="P67" s="22">
        <f ca="1">Cashflow!Q42+Cashflow!Q72</f>
        <v>0</v>
      </c>
      <c r="Q67" s="22">
        <f ca="1">Cashflow!Q42+Cashflow!Q72</f>
        <v>0</v>
      </c>
      <c r="R67" s="395">
        <f ca="1">Cashflow!R42+Cashflow!R72</f>
        <v>0</v>
      </c>
      <c r="S67" s="22">
        <f ca="1">Cashflow!S42+Cashflow!S72</f>
        <v>0</v>
      </c>
      <c r="T67" s="22">
        <f ca="1">Cashflow!T42+Cashflow!T72</f>
        <v>0</v>
      </c>
      <c r="U67" s="22">
        <f ca="1">Cashflow!U42+Cashflow!U72</f>
        <v>0</v>
      </c>
      <c r="V67" s="22">
        <f ca="1">Cashflow!V42+Cashflow!V72</f>
        <v>0</v>
      </c>
      <c r="W67" s="22">
        <f ca="1">Cashflow!W42+Cashflow!W72</f>
        <v>0</v>
      </c>
      <c r="X67" s="22">
        <f ca="1">Cashflow!X42+Cashflow!X72</f>
        <v>0</v>
      </c>
      <c r="Y67" s="395">
        <f ca="1">Cashflow!Y42+Cashflow!Y72</f>
        <v>-21</v>
      </c>
      <c r="Z67" s="22">
        <f ca="1">Cashflow!Z42+Cashflow!Z72</f>
        <v>0</v>
      </c>
      <c r="AA67" s="22">
        <f ca="1">Cashflow!AA42+Cashflow!AA72</f>
        <v>0</v>
      </c>
      <c r="AB67" s="22">
        <f ca="1">Cashflow!AB42+Cashflow!AB72</f>
        <v>0</v>
      </c>
      <c r="AC67" s="22">
        <f ca="1">Cashflow!AC42+Cashflow!AC72</f>
        <v>0</v>
      </c>
      <c r="AD67" s="22">
        <f ca="1">Cashflow!AD42+Cashflow!AD72</f>
        <v>0</v>
      </c>
      <c r="AE67" s="22">
        <f ca="1">Cashflow!AE42+Cashflow!AE72</f>
        <v>0</v>
      </c>
      <c r="AF67" s="395">
        <f ca="1">Cashflow!AF42+Cashflow!AF72</f>
        <v>14</v>
      </c>
      <c r="AG67" s="22">
        <f ca="1">Cashflow!AG42+Cashflow!AG72</f>
        <v>0</v>
      </c>
      <c r="AH67" s="22">
        <f ca="1">Cashflow!AH42+Cashflow!AH72</f>
        <v>0</v>
      </c>
      <c r="AI67" s="22">
        <f ca="1">Cashflow!AI42+Cashflow!AI72</f>
        <v>0</v>
      </c>
      <c r="AJ67" s="22">
        <f ca="1">Cashflow!AJ42+Cashflow!AJ72</f>
        <v>0</v>
      </c>
      <c r="AK67" s="22">
        <f ca="1">Cashflow!AK42+Cashflow!AK72</f>
        <v>0</v>
      </c>
      <c r="AL67" s="22">
        <f ca="1">Cashflow!AL42+Cashflow!AL72</f>
        <v>0</v>
      </c>
      <c r="AM67" s="395">
        <f ca="1">Cashflow!AM42+Cashflow!AM72</f>
        <v>2</v>
      </c>
      <c r="AN67" s="22">
        <f ca="1">Cashflow!AN42+Cashflow!AN72</f>
        <v>0</v>
      </c>
      <c r="AO67" s="22">
        <f ca="1">Cashflow!AO42+Cashflow!AO72</f>
        <v>3</v>
      </c>
      <c r="AP67" s="22">
        <f ca="1">Cashflow!AP42+Cashflow!AP72</f>
        <v>0</v>
      </c>
      <c r="AQ67" s="22">
        <f ca="1">Cashflow!AQ42+Cashflow!AQ72</f>
        <v>1</v>
      </c>
      <c r="AR67" s="22">
        <f ca="1">Cashflow!AR42+Cashflow!AR72</f>
        <v>0</v>
      </c>
      <c r="AS67" s="22">
        <f ca="1">Cashflow!AS42+Cashflow!AS72</f>
        <v>9</v>
      </c>
      <c r="AT67" s="395">
        <f ca="1">Cashflow!AT42+Cashflow!AT72</f>
        <v>4</v>
      </c>
      <c r="AU67" s="22">
        <f ca="1">Cashflow!AU42+Cashflow!AU72</f>
        <v>0</v>
      </c>
      <c r="AV67" s="22">
        <f ca="1">Cashflow!AV42+Cashflow!AV72</f>
        <v>-24</v>
      </c>
      <c r="AW67" s="22">
        <f ca="1">Cashflow!AW42+Cashflow!AW72</f>
        <v>0</v>
      </c>
      <c r="AX67" s="22">
        <f ca="1">Cashflow!AX42+Cashflow!AX72</f>
        <v>-13</v>
      </c>
      <c r="AY67" s="22">
        <f ca="1">Cashflow!AY42+Cashflow!AY72</f>
        <v>0</v>
      </c>
      <c r="AZ67" s="22">
        <f ca="1">Cashflow!AY42+Cashflow!AY72</f>
        <v>0</v>
      </c>
      <c r="BA67" s="395">
        <f ca="1">Cashflow!BA42+Cashflow!BA72</f>
        <v>-30</v>
      </c>
      <c r="BB67" s="22">
        <f ca="1">Cashflow!BB42+Cashflow!BB72</f>
        <v>0</v>
      </c>
      <c r="BC67" s="22">
        <f ca="1">Cashflow!BC42+Cashflow!BC72</f>
        <v>2</v>
      </c>
      <c r="BD67" s="22">
        <f ca="1">Cashflow!BD42+Cashflow!BD72</f>
        <v>0</v>
      </c>
      <c r="BE67" s="22">
        <f ca="1">Cashflow!BE42+Cashflow!BE72</f>
        <v>-8</v>
      </c>
      <c r="BF67" s="22">
        <f ca="1">Cashflow!BF42+Cashflow!BF72</f>
        <v>0</v>
      </c>
      <c r="BG67" s="22">
        <f ca="1">Cashflow!BG42+Cashflow!BG72</f>
        <v>0</v>
      </c>
      <c r="BH67" s="395">
        <f ca="1">Cashflow!BH42+Cashflow!BH72</f>
        <v>0</v>
      </c>
      <c r="BI67" s="22">
        <f ca="1">Cashflow!BJ42+Cashflow!BJ72</f>
        <v>0</v>
      </c>
      <c r="BJ67" s="22">
        <f>Cashflow!BY42+Cashflow!BY72</f>
        <v>0</v>
      </c>
      <c r="BK67" s="22">
        <f>Cashflow!BZ42+Cashflow!BZ72</f>
        <v>0</v>
      </c>
      <c r="BL67" s="22">
        <f>Cashflow!CA42+Cashflow!CA72</f>
        <v>0</v>
      </c>
      <c r="BM67" s="22">
        <f>Cashflow!CB42+Cashflow!CB72</f>
        <v>0</v>
      </c>
      <c r="BN67" s="22">
        <f>Cashflow!CC42+Cashflow!CC72</f>
        <v>0</v>
      </c>
      <c r="BO67" s="395">
        <f>Cashflow!CD42+Cashflow!CD72</f>
        <v>0</v>
      </c>
      <c r="BP67" s="22">
        <f>Cashflow!CE42+Cashflow!CE72</f>
        <v>0</v>
      </c>
      <c r="BQ67" s="22">
        <f>Cashflow!CF42+Cashflow!CF72</f>
        <v>0</v>
      </c>
      <c r="BR67" s="22">
        <f>Cashflow!CG42+Cashflow!CG72</f>
        <v>0</v>
      </c>
      <c r="BS67" s="22">
        <f>Cashflow!CH42+Cashflow!CH72</f>
        <v>0</v>
      </c>
      <c r="BT67" s="22">
        <f>Cashflow!CI42+Cashflow!CI72</f>
        <v>0</v>
      </c>
      <c r="BU67" s="22">
        <f>Cashflow!CJ42+Cashflow!CJ72</f>
        <v>0</v>
      </c>
      <c r="BV67" s="395">
        <f>Cashflow!CK42+Cashflow!CK72</f>
        <v>0</v>
      </c>
    </row>
    <row r="68" spans="1:74" s="21" customFormat="1" x14ac:dyDescent="0.2">
      <c r="A68" s="21" t="s">
        <v>57</v>
      </c>
      <c r="D68" s="395">
        <f ca="1">Cashflow!D50+Cashflow!D52</f>
        <v>0</v>
      </c>
      <c r="E68" s="22">
        <f ca="1">Cashflow!E50+Cashflow!E52</f>
        <v>0</v>
      </c>
      <c r="F68" s="22">
        <f ca="1">Cashflow!F50+Cashflow!F52</f>
        <v>0</v>
      </c>
      <c r="G68" s="22">
        <f ca="1">Cashflow!G50+Cashflow!G52</f>
        <v>0</v>
      </c>
      <c r="H68" s="22">
        <f ca="1">Cashflow!H50+Cashflow!H52</f>
        <v>0</v>
      </c>
      <c r="I68" s="22">
        <f ca="1">Cashflow!J50+Cashflow!J52</f>
        <v>0</v>
      </c>
      <c r="J68" s="22">
        <f ca="1">Cashflow!J50+Cashflow!J52</f>
        <v>0</v>
      </c>
      <c r="K68" s="395">
        <f ca="1">Cashflow!K50+Cashflow!K52</f>
        <v>0</v>
      </c>
      <c r="L68" s="22">
        <f ca="1">Cashflow!L50+Cashflow!L52</f>
        <v>0</v>
      </c>
      <c r="M68" s="22">
        <f ca="1">Cashflow!M50+Cashflow!M52</f>
        <v>0</v>
      </c>
      <c r="N68" s="22">
        <f ca="1">Cashflow!N50+Cashflow!N52</f>
        <v>0</v>
      </c>
      <c r="O68" s="22">
        <f ca="1">Cashflow!O50+Cashflow!O52</f>
        <v>0</v>
      </c>
      <c r="P68" s="22">
        <f ca="1">Cashflow!Q50+Cashflow!Q52</f>
        <v>0</v>
      </c>
      <c r="Q68" s="22">
        <f ca="1">Cashflow!Q50+Cashflow!Q52</f>
        <v>0</v>
      </c>
      <c r="R68" s="395">
        <f ca="1">Cashflow!R50+Cashflow!R52</f>
        <v>0</v>
      </c>
      <c r="S68" s="22">
        <f ca="1">Cashflow!S50+Cashflow!S52</f>
        <v>0</v>
      </c>
      <c r="T68" s="22">
        <f ca="1">Cashflow!T50+Cashflow!T52</f>
        <v>0</v>
      </c>
      <c r="U68" s="22">
        <f ca="1">Cashflow!U50+Cashflow!U52</f>
        <v>0</v>
      </c>
      <c r="V68" s="22">
        <f ca="1">Cashflow!V50+Cashflow!V52</f>
        <v>0</v>
      </c>
      <c r="W68" s="22">
        <f ca="1">Cashflow!W50+Cashflow!W52</f>
        <v>0</v>
      </c>
      <c r="X68" s="22">
        <f ca="1">Cashflow!X50+Cashflow!X52</f>
        <v>0</v>
      </c>
      <c r="Y68" s="395">
        <f ca="1">Cashflow!Y50+Cashflow!Y52</f>
        <v>-1</v>
      </c>
      <c r="Z68" s="22">
        <f ca="1">Cashflow!Z50+Cashflow!Z52</f>
        <v>0</v>
      </c>
      <c r="AA68" s="22">
        <f ca="1">Cashflow!AA50+Cashflow!AA52</f>
        <v>0</v>
      </c>
      <c r="AB68" s="22">
        <f ca="1">Cashflow!AB50+Cashflow!AB52</f>
        <v>0</v>
      </c>
      <c r="AC68" s="22">
        <f ca="1">Cashflow!AC50+Cashflow!AC52</f>
        <v>0</v>
      </c>
      <c r="AD68" s="22">
        <f ca="1">Cashflow!AD50+Cashflow!AD52</f>
        <v>0</v>
      </c>
      <c r="AE68" s="22">
        <f ca="1">Cashflow!AE50+Cashflow!AE52</f>
        <v>0</v>
      </c>
      <c r="AF68" s="395">
        <f ca="1">Cashflow!AF50+Cashflow!AF52</f>
        <v>-1</v>
      </c>
      <c r="AG68" s="22">
        <f ca="1">Cashflow!AG50+Cashflow!AG52</f>
        <v>0</v>
      </c>
      <c r="AH68" s="22">
        <f ca="1">Cashflow!AH50+Cashflow!AH52</f>
        <v>0</v>
      </c>
      <c r="AI68" s="22">
        <f ca="1">Cashflow!AI50+Cashflow!AI52</f>
        <v>0</v>
      </c>
      <c r="AJ68" s="22">
        <f ca="1">Cashflow!AJ50+Cashflow!AJ52</f>
        <v>0</v>
      </c>
      <c r="AK68" s="22">
        <f ca="1">Cashflow!AK50+Cashflow!AK52</f>
        <v>0</v>
      </c>
      <c r="AL68" s="22">
        <f ca="1">Cashflow!AL50+Cashflow!AL52</f>
        <v>0</v>
      </c>
      <c r="AM68" s="395">
        <f ca="1">Cashflow!AM50+Cashflow!AM52</f>
        <v>-251</v>
      </c>
      <c r="AN68" s="22">
        <f ca="1">Cashflow!AN50+Cashflow!AN52</f>
        <v>0</v>
      </c>
      <c r="AO68" s="22">
        <f ca="1">Cashflow!AO50+Cashflow!AO52</f>
        <v>-329</v>
      </c>
      <c r="AP68" s="22">
        <f ca="1">Cashflow!AP50+Cashflow!AP52</f>
        <v>0</v>
      </c>
      <c r="AQ68" s="22">
        <f ca="1">Cashflow!AQ50+Cashflow!AQ52</f>
        <v>0</v>
      </c>
      <c r="AR68" s="22">
        <f ca="1">Cashflow!AR50+Cashflow!AR52</f>
        <v>0</v>
      </c>
      <c r="AS68" s="22">
        <f ca="1">Cashflow!AS50+Cashflow!AS52</f>
        <v>0</v>
      </c>
      <c r="AT68" s="395">
        <f ca="1">Cashflow!AT50+Cashflow!AT52</f>
        <v>-329</v>
      </c>
      <c r="AU68" s="22">
        <f ca="1">Cashflow!AU50+Cashflow!AU52</f>
        <v>0</v>
      </c>
      <c r="AV68" s="22">
        <f ca="1">Cashflow!AV50+Cashflow!AV52</f>
        <v>-330</v>
      </c>
      <c r="AW68" s="22">
        <f ca="1">Cashflow!AW50+Cashflow!AW52</f>
        <v>0</v>
      </c>
      <c r="AX68" s="22">
        <f ca="1">Cashflow!AX50+Cashflow!AX52</f>
        <v>0</v>
      </c>
      <c r="AY68" s="22">
        <f ca="1">Cashflow!AY50+Cashflow!AY52</f>
        <v>0</v>
      </c>
      <c r="AZ68" s="22">
        <f ca="1">Cashflow!AY50+Cashflow!AY52</f>
        <v>0</v>
      </c>
      <c r="BA68" s="395">
        <f ca="1">Cashflow!BA50+Cashflow!BA52</f>
        <v>-330</v>
      </c>
      <c r="BB68" s="22">
        <f ca="1">Cashflow!BB50+Cashflow!BB52</f>
        <v>0</v>
      </c>
      <c r="BC68" s="22">
        <f ca="1">Cashflow!BC50+Cashflow!BC52</f>
        <v>-363</v>
      </c>
      <c r="BD68" s="22">
        <f ca="1">Cashflow!BD50+Cashflow!BD52</f>
        <v>0</v>
      </c>
      <c r="BE68" s="22">
        <f ca="1">Cashflow!BE50+Cashflow!BE52</f>
        <v>0</v>
      </c>
      <c r="BF68" s="22">
        <f ca="1">Cashflow!BF50+Cashflow!BF52</f>
        <v>0</v>
      </c>
      <c r="BG68" s="22">
        <f ca="1">Cashflow!BG50+Cashflow!BG52</f>
        <v>0</v>
      </c>
      <c r="BH68" s="395">
        <f ca="1">Cashflow!BH50+Cashflow!BH52</f>
        <v>0</v>
      </c>
      <c r="BI68" s="22">
        <f ca="1">Cashflow!BJ50+Cashflow!BJ52</f>
        <v>0</v>
      </c>
      <c r="BJ68" s="22">
        <f>Cashflow!BY50+Cashflow!BY52</f>
        <v>0</v>
      </c>
      <c r="BK68" s="22">
        <f>Cashflow!BZ50+Cashflow!BZ52</f>
        <v>0</v>
      </c>
      <c r="BL68" s="22">
        <f>Cashflow!CA50+Cashflow!CA52</f>
        <v>0</v>
      </c>
      <c r="BM68" s="22">
        <f>Cashflow!CB50+Cashflow!CB52</f>
        <v>0</v>
      </c>
      <c r="BN68" s="22">
        <f>Cashflow!CC50+Cashflow!CC52</f>
        <v>0</v>
      </c>
      <c r="BO68" s="395">
        <f>Cashflow!CD50+Cashflow!CD52</f>
        <v>0</v>
      </c>
      <c r="BP68" s="22">
        <f>Cashflow!CE50+Cashflow!CE52</f>
        <v>0</v>
      </c>
      <c r="BQ68" s="22">
        <f>Cashflow!CF50+Cashflow!CF52</f>
        <v>0</v>
      </c>
      <c r="BR68" s="22">
        <f>Cashflow!CG50+Cashflow!CG52</f>
        <v>0</v>
      </c>
      <c r="BS68" s="22">
        <f>Cashflow!CH50+Cashflow!CH52</f>
        <v>0</v>
      </c>
      <c r="BT68" s="22">
        <f>Cashflow!CI50+Cashflow!CI52</f>
        <v>0</v>
      </c>
      <c r="BU68" s="22">
        <f>Cashflow!CJ50+Cashflow!CJ52</f>
        <v>0</v>
      </c>
      <c r="BV68" s="395">
        <f>Cashflow!CK50+Cashflow!CK52</f>
        <v>0</v>
      </c>
    </row>
    <row r="69" spans="1:74" s="21" customFormat="1" x14ac:dyDescent="0.2">
      <c r="A69" s="21" t="s">
        <v>58</v>
      </c>
      <c r="D69" s="395">
        <f ca="1">Cashflow!D58</f>
        <v>0</v>
      </c>
      <c r="E69" s="22">
        <f ca="1">Cashflow!E58</f>
        <v>0</v>
      </c>
      <c r="F69" s="22">
        <f ca="1">Cashflow!F58</f>
        <v>0</v>
      </c>
      <c r="G69" s="22">
        <f ca="1">Cashflow!G58</f>
        <v>0</v>
      </c>
      <c r="H69" s="22">
        <f ca="1">Cashflow!H58</f>
        <v>0</v>
      </c>
      <c r="I69" s="22">
        <f ca="1">Cashflow!J58</f>
        <v>0</v>
      </c>
      <c r="J69" s="22">
        <f ca="1">Cashflow!J58</f>
        <v>0</v>
      </c>
      <c r="K69" s="395">
        <f ca="1">Cashflow!K58</f>
        <v>0</v>
      </c>
      <c r="L69" s="22">
        <f ca="1">Cashflow!L58</f>
        <v>0</v>
      </c>
      <c r="M69" s="22">
        <f ca="1">Cashflow!M58</f>
        <v>0</v>
      </c>
      <c r="N69" s="22">
        <f ca="1">Cashflow!N58</f>
        <v>0</v>
      </c>
      <c r="O69" s="22">
        <f ca="1">Cashflow!O58</f>
        <v>0</v>
      </c>
      <c r="P69" s="22">
        <f ca="1">Cashflow!Q58</f>
        <v>0</v>
      </c>
      <c r="Q69" s="22">
        <f ca="1">Cashflow!Q58</f>
        <v>0</v>
      </c>
      <c r="R69" s="395">
        <f ca="1">Cashflow!R58</f>
        <v>0</v>
      </c>
      <c r="S69" s="22">
        <f ca="1">Cashflow!S58</f>
        <v>0</v>
      </c>
      <c r="T69" s="22">
        <f ca="1">Cashflow!T58</f>
        <v>0</v>
      </c>
      <c r="U69" s="22">
        <f ca="1">Cashflow!U58</f>
        <v>0</v>
      </c>
      <c r="V69" s="22">
        <f ca="1">Cashflow!V58</f>
        <v>0</v>
      </c>
      <c r="W69" s="22">
        <f ca="1">Cashflow!W58</f>
        <v>0</v>
      </c>
      <c r="X69" s="22">
        <f ca="1">Cashflow!X58</f>
        <v>0</v>
      </c>
      <c r="Y69" s="395">
        <f ca="1">Cashflow!Y58</f>
        <v>0</v>
      </c>
      <c r="Z69" s="22">
        <f ca="1">Cashflow!Z58</f>
        <v>0</v>
      </c>
      <c r="AA69" s="22">
        <f ca="1">Cashflow!AA58</f>
        <v>0</v>
      </c>
      <c r="AB69" s="22">
        <f ca="1">Cashflow!AB58</f>
        <v>0</v>
      </c>
      <c r="AC69" s="22">
        <f ca="1">Cashflow!AC58</f>
        <v>0</v>
      </c>
      <c r="AD69" s="22">
        <f ca="1">Cashflow!AD58</f>
        <v>0</v>
      </c>
      <c r="AE69" s="22">
        <f ca="1">Cashflow!AE58</f>
        <v>0</v>
      </c>
      <c r="AF69" s="395">
        <f ca="1">Cashflow!AF58</f>
        <v>0</v>
      </c>
      <c r="AG69" s="22">
        <f ca="1">Cashflow!AG58</f>
        <v>0</v>
      </c>
      <c r="AH69" s="22">
        <f ca="1">Cashflow!AH58</f>
        <v>0</v>
      </c>
      <c r="AI69" s="22">
        <f ca="1">Cashflow!AI58</f>
        <v>0</v>
      </c>
      <c r="AJ69" s="22">
        <f ca="1">Cashflow!AJ58</f>
        <v>0</v>
      </c>
      <c r="AK69" s="22">
        <f ca="1">Cashflow!AK58</f>
        <v>0</v>
      </c>
      <c r="AL69" s="22">
        <f ca="1">Cashflow!AL58</f>
        <v>0</v>
      </c>
      <c r="AM69" s="395">
        <f ca="1">Cashflow!AM58</f>
        <v>0</v>
      </c>
      <c r="AN69" s="22">
        <f ca="1">Cashflow!AN58</f>
        <v>0</v>
      </c>
      <c r="AO69" s="22">
        <f ca="1">Cashflow!AO58</f>
        <v>0</v>
      </c>
      <c r="AP69" s="22">
        <f ca="1">Cashflow!AP58</f>
        <v>0</v>
      </c>
      <c r="AQ69" s="22">
        <f ca="1">Cashflow!AQ58</f>
        <v>0</v>
      </c>
      <c r="AR69" s="22">
        <f ca="1">Cashflow!AR58</f>
        <v>0</v>
      </c>
      <c r="AS69" s="22">
        <f ca="1">Cashflow!AS58</f>
        <v>0</v>
      </c>
      <c r="AT69" s="395">
        <f ca="1">Cashflow!AT58</f>
        <v>0</v>
      </c>
      <c r="AU69" s="22">
        <f ca="1">Cashflow!AU58</f>
        <v>0</v>
      </c>
      <c r="AV69" s="22">
        <f ca="1">Cashflow!AV58</f>
        <v>0</v>
      </c>
      <c r="AW69" s="22">
        <f ca="1">Cashflow!AW58</f>
        <v>0</v>
      </c>
      <c r="AX69" s="22">
        <f ca="1">Cashflow!AX58</f>
        <v>0</v>
      </c>
      <c r="AY69" s="22">
        <f ca="1">Cashflow!AY58</f>
        <v>0</v>
      </c>
      <c r="AZ69" s="22">
        <f ca="1">Cashflow!AY58</f>
        <v>0</v>
      </c>
      <c r="BA69" s="395">
        <f ca="1">Cashflow!BA58</f>
        <v>0</v>
      </c>
      <c r="BB69" s="22">
        <f ca="1">Cashflow!BB58</f>
        <v>0</v>
      </c>
      <c r="BC69" s="22">
        <f ca="1">Cashflow!BC58</f>
        <v>0</v>
      </c>
      <c r="BD69" s="22">
        <f ca="1">Cashflow!BD58</f>
        <v>0</v>
      </c>
      <c r="BE69" s="22">
        <f ca="1">Cashflow!BE58</f>
        <v>0</v>
      </c>
      <c r="BF69" s="22">
        <f ca="1">Cashflow!BF58</f>
        <v>0</v>
      </c>
      <c r="BG69" s="22">
        <f ca="1">Cashflow!BG58</f>
        <v>0</v>
      </c>
      <c r="BH69" s="395">
        <f ca="1">Cashflow!BH58</f>
        <v>0</v>
      </c>
      <c r="BI69" s="22">
        <f ca="1">Cashflow!BJ58</f>
        <v>0</v>
      </c>
      <c r="BJ69" s="22">
        <f>Cashflow!BY58</f>
        <v>0</v>
      </c>
      <c r="BK69" s="22">
        <f>Cashflow!BZ58</f>
        <v>0</v>
      </c>
      <c r="BL69" s="22">
        <f>Cashflow!CA58</f>
        <v>0</v>
      </c>
      <c r="BM69" s="22">
        <f>Cashflow!CB58</f>
        <v>0</v>
      </c>
      <c r="BN69" s="22">
        <f>Cashflow!CC58</f>
        <v>0</v>
      </c>
      <c r="BO69" s="395">
        <f>Cashflow!CD58</f>
        <v>0</v>
      </c>
      <c r="BP69" s="22">
        <f>Cashflow!CE58</f>
        <v>0</v>
      </c>
      <c r="BQ69" s="22">
        <f>Cashflow!CF58</f>
        <v>0</v>
      </c>
      <c r="BR69" s="22">
        <f>Cashflow!CG58</f>
        <v>0</v>
      </c>
      <c r="BS69" s="22">
        <f>Cashflow!CH58</f>
        <v>0</v>
      </c>
      <c r="BT69" s="22">
        <f>Cashflow!CI58</f>
        <v>0</v>
      </c>
      <c r="BU69" s="22">
        <f>Cashflow!CJ58</f>
        <v>0</v>
      </c>
      <c r="BV69" s="395">
        <f>Cashflow!CK58</f>
        <v>0</v>
      </c>
    </row>
    <row r="70" spans="1:74" s="21" customFormat="1" x14ac:dyDescent="0.2">
      <c r="A70" s="21" t="s">
        <v>59</v>
      </c>
      <c r="D70" s="395">
        <f ca="1">Cashflow!D54</f>
        <v>0</v>
      </c>
      <c r="E70" s="22">
        <f ca="1">Cashflow!E54</f>
        <v>0</v>
      </c>
      <c r="F70" s="22">
        <f ca="1">Cashflow!F54</f>
        <v>0</v>
      </c>
      <c r="G70" s="22">
        <f ca="1">Cashflow!G54</f>
        <v>0</v>
      </c>
      <c r="H70" s="22">
        <f ca="1">Cashflow!H54</f>
        <v>0</v>
      </c>
      <c r="I70" s="22">
        <f ca="1">Cashflow!J54</f>
        <v>0</v>
      </c>
      <c r="J70" s="22">
        <f ca="1">Cashflow!J54</f>
        <v>0</v>
      </c>
      <c r="K70" s="395">
        <f ca="1">Cashflow!K54</f>
        <v>0</v>
      </c>
      <c r="L70" s="22">
        <f ca="1">Cashflow!L54</f>
        <v>0</v>
      </c>
      <c r="M70" s="22">
        <f ca="1">Cashflow!M54</f>
        <v>0</v>
      </c>
      <c r="N70" s="22">
        <f ca="1">Cashflow!N54</f>
        <v>0</v>
      </c>
      <c r="O70" s="22">
        <f ca="1">Cashflow!O54</f>
        <v>0</v>
      </c>
      <c r="P70" s="22">
        <f ca="1">Cashflow!Q54</f>
        <v>0</v>
      </c>
      <c r="Q70" s="22">
        <f ca="1">Cashflow!Q54</f>
        <v>0</v>
      </c>
      <c r="R70" s="395">
        <f ca="1">Cashflow!R54</f>
        <v>0</v>
      </c>
      <c r="S70" s="22">
        <f ca="1">Cashflow!S54</f>
        <v>0</v>
      </c>
      <c r="T70" s="22">
        <f ca="1">Cashflow!T54</f>
        <v>0</v>
      </c>
      <c r="U70" s="22">
        <f ca="1">Cashflow!U54</f>
        <v>0</v>
      </c>
      <c r="V70" s="22">
        <f ca="1">Cashflow!V54</f>
        <v>0</v>
      </c>
      <c r="W70" s="22">
        <f ca="1">Cashflow!W54</f>
        <v>0</v>
      </c>
      <c r="X70" s="22">
        <f ca="1">Cashflow!X54</f>
        <v>0</v>
      </c>
      <c r="Y70" s="395">
        <f ca="1">Cashflow!Y54</f>
        <v>0</v>
      </c>
      <c r="Z70" s="22">
        <f ca="1">Cashflow!Z54</f>
        <v>0</v>
      </c>
      <c r="AA70" s="22">
        <f ca="1">Cashflow!AA54</f>
        <v>0</v>
      </c>
      <c r="AB70" s="22">
        <f ca="1">Cashflow!AB54</f>
        <v>0</v>
      </c>
      <c r="AC70" s="22">
        <f ca="1">Cashflow!AC54</f>
        <v>0</v>
      </c>
      <c r="AD70" s="22">
        <f ca="1">Cashflow!AD54</f>
        <v>0</v>
      </c>
      <c r="AE70" s="22">
        <f ca="1">Cashflow!AE54</f>
        <v>0</v>
      </c>
      <c r="AF70" s="395">
        <f ca="1">Cashflow!AF54</f>
        <v>0</v>
      </c>
      <c r="AG70" s="22">
        <f ca="1">Cashflow!AG54</f>
        <v>0</v>
      </c>
      <c r="AH70" s="22">
        <f ca="1">Cashflow!AH54</f>
        <v>0</v>
      </c>
      <c r="AI70" s="22">
        <f ca="1">Cashflow!AI54</f>
        <v>0</v>
      </c>
      <c r="AJ70" s="22">
        <f ca="1">Cashflow!AJ54</f>
        <v>0</v>
      </c>
      <c r="AK70" s="22">
        <f ca="1">Cashflow!AK54</f>
        <v>0</v>
      </c>
      <c r="AL70" s="22">
        <f ca="1">Cashflow!AL54</f>
        <v>0</v>
      </c>
      <c r="AM70" s="395">
        <f ca="1">Cashflow!AM54</f>
        <v>810</v>
      </c>
      <c r="AN70" s="22">
        <f ca="1">Cashflow!AN54</f>
        <v>0</v>
      </c>
      <c r="AO70" s="22">
        <f ca="1">Cashflow!AO54</f>
        <v>0</v>
      </c>
      <c r="AP70" s="22">
        <f ca="1">Cashflow!AP54</f>
        <v>0</v>
      </c>
      <c r="AQ70" s="22">
        <f ca="1">Cashflow!AQ54</f>
        <v>0</v>
      </c>
      <c r="AR70" s="22">
        <f ca="1">Cashflow!AR54</f>
        <v>0</v>
      </c>
      <c r="AS70" s="22">
        <f ca="1">Cashflow!AS54</f>
        <v>0</v>
      </c>
      <c r="AT70" s="395">
        <f ca="1">Cashflow!AT54</f>
        <v>0</v>
      </c>
      <c r="AU70" s="22">
        <f ca="1">Cashflow!AU54</f>
        <v>0</v>
      </c>
      <c r="AV70" s="22">
        <f ca="1">Cashflow!AV54</f>
        <v>0</v>
      </c>
      <c r="AW70" s="22">
        <f ca="1">Cashflow!AW54</f>
        <v>0</v>
      </c>
      <c r="AX70" s="22">
        <f ca="1">Cashflow!AX54</f>
        <v>0</v>
      </c>
      <c r="AY70" s="22">
        <f ca="1">Cashflow!AY54</f>
        <v>0</v>
      </c>
      <c r="AZ70" s="22">
        <f ca="1">Cashflow!AY54</f>
        <v>0</v>
      </c>
      <c r="BA70" s="395">
        <f ca="1">Cashflow!BA54</f>
        <v>0</v>
      </c>
      <c r="BB70" s="22">
        <f ca="1">Cashflow!BB54</f>
        <v>0</v>
      </c>
      <c r="BC70" s="22">
        <f ca="1">Cashflow!BC54</f>
        <v>0</v>
      </c>
      <c r="BD70" s="22">
        <f ca="1">Cashflow!BD54</f>
        <v>0</v>
      </c>
      <c r="BE70" s="22">
        <f ca="1">Cashflow!BE54</f>
        <v>0</v>
      </c>
      <c r="BF70" s="22">
        <f ca="1">Cashflow!BF54</f>
        <v>0</v>
      </c>
      <c r="BG70" s="22">
        <f ca="1">Cashflow!BG54</f>
        <v>0</v>
      </c>
      <c r="BH70" s="395">
        <f ca="1">Cashflow!BH54</f>
        <v>0</v>
      </c>
      <c r="BI70" s="22">
        <f ca="1">Cashflow!BJ54</f>
        <v>0</v>
      </c>
      <c r="BJ70" s="22">
        <f>Cashflow!BY54</f>
        <v>0</v>
      </c>
      <c r="BK70" s="22">
        <f>Cashflow!BZ54</f>
        <v>0</v>
      </c>
      <c r="BL70" s="22">
        <f>Cashflow!CA54</f>
        <v>0</v>
      </c>
      <c r="BM70" s="22">
        <f>Cashflow!CB54</f>
        <v>0</v>
      </c>
      <c r="BN70" s="22">
        <f>Cashflow!CC54</f>
        <v>0</v>
      </c>
      <c r="BO70" s="395">
        <f>Cashflow!CD54</f>
        <v>0</v>
      </c>
      <c r="BP70" s="22">
        <f>Cashflow!CE54</f>
        <v>0</v>
      </c>
      <c r="BQ70" s="22">
        <f>Cashflow!CF54</f>
        <v>0</v>
      </c>
      <c r="BR70" s="22">
        <f>Cashflow!CG54</f>
        <v>0</v>
      </c>
      <c r="BS70" s="22">
        <f>Cashflow!CH54</f>
        <v>0</v>
      </c>
      <c r="BT70" s="22">
        <f>Cashflow!CI54</f>
        <v>0</v>
      </c>
      <c r="BU70" s="22">
        <f>Cashflow!CJ54</f>
        <v>0</v>
      </c>
      <c r="BV70" s="395">
        <f>Cashflow!CK54</f>
        <v>0</v>
      </c>
    </row>
    <row r="71" spans="1:74" s="20" customFormat="1" x14ac:dyDescent="0.2">
      <c r="A71" s="17" t="s">
        <v>60</v>
      </c>
      <c r="B71" s="17"/>
      <c r="C71" s="17"/>
      <c r="D71" s="393">
        <f ca="1">SUM(D61:D70)</f>
        <v>0</v>
      </c>
      <c r="E71" s="18">
        <f t="shared" ref="E71:BA71" ca="1" si="415">SUM(E61:E70)</f>
        <v>0</v>
      </c>
      <c r="F71" s="18">
        <f t="shared" ca="1" si="415"/>
        <v>0</v>
      </c>
      <c r="G71" s="18">
        <f t="shared" ca="1" si="415"/>
        <v>0</v>
      </c>
      <c r="H71" s="18">
        <f t="shared" ca="1" si="415"/>
        <v>0</v>
      </c>
      <c r="I71" s="18">
        <f t="shared" ref="I71" ca="1" si="416">SUM(I61:I70)</f>
        <v>0</v>
      </c>
      <c r="J71" s="18">
        <f t="shared" ca="1" si="415"/>
        <v>0</v>
      </c>
      <c r="K71" s="393">
        <f t="shared" ca="1" si="415"/>
        <v>0</v>
      </c>
      <c r="L71" s="18">
        <f t="shared" ca="1" si="415"/>
        <v>0</v>
      </c>
      <c r="M71" s="18">
        <f t="shared" ca="1" si="415"/>
        <v>0</v>
      </c>
      <c r="N71" s="18">
        <f t="shared" ca="1" si="415"/>
        <v>0</v>
      </c>
      <c r="O71" s="18">
        <f t="shared" ca="1" si="415"/>
        <v>0</v>
      </c>
      <c r="P71" s="18">
        <f t="shared" ref="P71" ca="1" si="417">SUM(P61:P70)</f>
        <v>0</v>
      </c>
      <c r="Q71" s="18">
        <f t="shared" ca="1" si="415"/>
        <v>0</v>
      </c>
      <c r="R71" s="393">
        <f t="shared" ca="1" si="415"/>
        <v>0</v>
      </c>
      <c r="S71" s="18">
        <f t="shared" ca="1" si="415"/>
        <v>0</v>
      </c>
      <c r="T71" s="18">
        <f t="shared" ca="1" si="415"/>
        <v>0</v>
      </c>
      <c r="U71" s="18">
        <f t="shared" ca="1" si="415"/>
        <v>0</v>
      </c>
      <c r="V71" s="18">
        <f t="shared" ca="1" si="415"/>
        <v>0</v>
      </c>
      <c r="W71" s="18">
        <f t="shared" ref="W71" ca="1" si="418">SUM(W61:W70)</f>
        <v>0</v>
      </c>
      <c r="X71" s="18">
        <f t="shared" ca="1" si="415"/>
        <v>0</v>
      </c>
      <c r="Y71" s="393">
        <f t="shared" ca="1" si="415"/>
        <v>-1345</v>
      </c>
      <c r="Z71" s="18">
        <f t="shared" ca="1" si="415"/>
        <v>0</v>
      </c>
      <c r="AA71" s="18">
        <f t="shared" ca="1" si="415"/>
        <v>0</v>
      </c>
      <c r="AB71" s="18">
        <f t="shared" ca="1" si="415"/>
        <v>0</v>
      </c>
      <c r="AC71" s="18">
        <f t="shared" ca="1" si="415"/>
        <v>0</v>
      </c>
      <c r="AD71" s="18">
        <f t="shared" ref="AD71" ca="1" si="419">SUM(AD61:AD70)</f>
        <v>0</v>
      </c>
      <c r="AE71" s="18">
        <f t="shared" ca="1" si="415"/>
        <v>0</v>
      </c>
      <c r="AF71" s="393">
        <f t="shared" ca="1" si="415"/>
        <v>-1803</v>
      </c>
      <c r="AG71" s="18">
        <f t="shared" ref="AG71:AL71" ca="1" si="420">SUM(AG61:AG70)</f>
        <v>0</v>
      </c>
      <c r="AH71" s="18">
        <f t="shared" ca="1" si="420"/>
        <v>0</v>
      </c>
      <c r="AI71" s="18">
        <f t="shared" ca="1" si="420"/>
        <v>0</v>
      </c>
      <c r="AJ71" s="18">
        <f t="shared" ca="1" si="420"/>
        <v>0</v>
      </c>
      <c r="AK71" s="18">
        <f t="shared" ca="1" si="420"/>
        <v>0</v>
      </c>
      <c r="AL71" s="18">
        <f t="shared" ca="1" si="420"/>
        <v>0</v>
      </c>
      <c r="AM71" s="393">
        <f t="shared" ca="1" si="415"/>
        <v>-1372</v>
      </c>
      <c r="AN71" s="18">
        <f t="shared" ca="1" si="415"/>
        <v>-285</v>
      </c>
      <c r="AO71" s="18">
        <f t="shared" ca="1" si="415"/>
        <v>-735</v>
      </c>
      <c r="AP71" s="18">
        <f t="shared" ca="1" si="415"/>
        <v>-394</v>
      </c>
      <c r="AQ71" s="18">
        <f t="shared" ca="1" si="415"/>
        <v>-421</v>
      </c>
      <c r="AR71" s="18">
        <f t="shared" ref="AR71" ca="1" si="421">SUM(AR61:AR70)</f>
        <v>-484</v>
      </c>
      <c r="AS71" s="18">
        <f t="shared" ca="1" si="415"/>
        <v>-205</v>
      </c>
      <c r="AT71" s="393">
        <f t="shared" ca="1" si="415"/>
        <v>-2066</v>
      </c>
      <c r="AU71" s="18">
        <f t="shared" ca="1" si="415"/>
        <v>-314</v>
      </c>
      <c r="AV71" s="18">
        <f t="shared" ca="1" si="415"/>
        <v>-785</v>
      </c>
      <c r="AW71" s="18">
        <f t="shared" ca="1" si="415"/>
        <v>-374</v>
      </c>
      <c r="AX71" s="18">
        <f t="shared" ca="1" si="415"/>
        <v>-424</v>
      </c>
      <c r="AY71" s="18">
        <f t="shared" ref="AY71" ca="1" si="422">SUM(AY61:AY70)</f>
        <v>-446</v>
      </c>
      <c r="AZ71" s="18">
        <f t="shared" ca="1" si="415"/>
        <v>-355</v>
      </c>
      <c r="BA71" s="393">
        <f t="shared" ca="1" si="415"/>
        <v>-2116</v>
      </c>
      <c r="BB71" s="18">
        <f t="shared" ref="BB71" ca="1" si="423">SUM(BB61:BB70)</f>
        <v>-240</v>
      </c>
      <c r="BC71" s="18">
        <f t="shared" ref="BC71:BD71" ca="1" si="424">SUM(BC61:BC70)</f>
        <v>-917</v>
      </c>
      <c r="BD71" s="18">
        <f t="shared" ca="1" si="424"/>
        <v>-405</v>
      </c>
      <c r="BE71" s="18">
        <f t="shared" ref="BE71:BK71" ca="1" si="425">SUM(BE61:BE70)</f>
        <v>-372</v>
      </c>
      <c r="BF71" s="18">
        <f t="shared" ca="1" si="425"/>
        <v>-421</v>
      </c>
      <c r="BG71" s="18">
        <f t="shared" ca="1" si="425"/>
        <v>0</v>
      </c>
      <c r="BH71" s="393">
        <f t="shared" ca="1" si="425"/>
        <v>0</v>
      </c>
      <c r="BI71" s="18">
        <f t="shared" ca="1" si="425"/>
        <v>0</v>
      </c>
      <c r="BJ71" s="18">
        <f t="shared" ca="1" si="425"/>
        <v>0</v>
      </c>
      <c r="BK71" s="18">
        <f t="shared" ca="1" si="425"/>
        <v>0</v>
      </c>
      <c r="BL71" s="18">
        <f t="shared" ref="BL71:BR71" ca="1" si="426">SUM(BL61:BL70)</f>
        <v>0</v>
      </c>
      <c r="BM71" s="18">
        <f t="shared" ca="1" si="426"/>
        <v>0</v>
      </c>
      <c r="BN71" s="18">
        <f t="shared" ca="1" si="426"/>
        <v>0</v>
      </c>
      <c r="BO71" s="393">
        <f t="shared" ca="1" si="426"/>
        <v>0</v>
      </c>
      <c r="BP71" s="18">
        <f t="shared" ca="1" si="426"/>
        <v>0</v>
      </c>
      <c r="BQ71" s="18">
        <f t="shared" ca="1" si="426"/>
        <v>0</v>
      </c>
      <c r="BR71" s="18">
        <f t="shared" ca="1" si="426"/>
        <v>0</v>
      </c>
      <c r="BS71" s="18">
        <f t="shared" ref="BS71:BV71" ca="1" si="427">SUM(BS61:BS70)</f>
        <v>0</v>
      </c>
      <c r="BT71" s="18">
        <f t="shared" ca="1" si="427"/>
        <v>0</v>
      </c>
      <c r="BU71" s="18">
        <f t="shared" ca="1" si="427"/>
        <v>0</v>
      </c>
      <c r="BV71" s="393">
        <f t="shared" ca="1" si="427"/>
        <v>0</v>
      </c>
    </row>
    <row r="72" spans="1:74" s="20" customFormat="1" x14ac:dyDescent="0.2">
      <c r="A72" s="17" t="s">
        <v>61</v>
      </c>
      <c r="B72" s="17"/>
      <c r="C72" s="17"/>
      <c r="D72" s="393"/>
      <c r="E72" s="18"/>
      <c r="F72" s="18"/>
      <c r="G72" s="18"/>
      <c r="H72" s="18"/>
      <c r="I72" s="18"/>
      <c r="J72" s="18"/>
      <c r="K72" s="393">
        <f ca="1">'Balance sheet'!D77+K71</f>
        <v>0</v>
      </c>
      <c r="L72" s="18"/>
      <c r="M72" s="18"/>
      <c r="N72" s="18"/>
      <c r="O72" s="18"/>
      <c r="P72" s="18"/>
      <c r="Q72" s="18"/>
      <c r="R72" s="393">
        <f ca="1">'Balance sheet'!K77+R71</f>
        <v>0</v>
      </c>
      <c r="S72" s="18"/>
      <c r="T72" s="18"/>
      <c r="U72" s="18"/>
      <c r="V72" s="18"/>
      <c r="W72" s="18"/>
      <c r="X72" s="18"/>
      <c r="Y72" s="393">
        <f ca="1">'Balance sheet'!R77+Y71</f>
        <v>-1345</v>
      </c>
      <c r="Z72" s="18"/>
      <c r="AA72" s="18"/>
      <c r="AB72" s="18"/>
      <c r="AC72" s="18"/>
      <c r="AD72" s="18"/>
      <c r="AE72" s="18"/>
      <c r="AF72" s="393">
        <f ca="1">'Balance sheet'!Y77+AF71</f>
        <v>3650</v>
      </c>
      <c r="AG72" s="18">
        <f ca="1">'Balance sheet'!AF77+AG71</f>
        <v>5777</v>
      </c>
      <c r="AH72" s="18">
        <f ca="1">'Balance sheet'!AA77+AH71</f>
        <v>0</v>
      </c>
      <c r="AI72" s="18">
        <f ca="1">'Balance sheet'!AB77+AI71</f>
        <v>0</v>
      </c>
      <c r="AJ72" s="18">
        <f ca="1">'Balance sheet'!AC77+AJ71</f>
        <v>0</v>
      </c>
      <c r="AK72" s="18">
        <f ca="1">'Balance sheet'!AD77+AK71</f>
        <v>0</v>
      </c>
      <c r="AL72" s="18">
        <f ca="1">'Balance sheet'!AE77+AL71</f>
        <v>5777</v>
      </c>
      <c r="AM72" s="393">
        <f ca="1">'Balance sheet'!AF77+AM71</f>
        <v>4405</v>
      </c>
      <c r="AN72" s="18">
        <f ca="1">'Balance sheet'!AM77+AN71</f>
        <v>4604</v>
      </c>
      <c r="AO72" s="18">
        <f ca="1">'Balance sheet'!AH77+AO71</f>
        <v>-735</v>
      </c>
      <c r="AP72" s="18">
        <f ca="1">'Balance sheet'!AI77+AP71</f>
        <v>-394</v>
      </c>
      <c r="AQ72" s="18">
        <f ca="1">'Balance sheet'!AJ77+AQ71</f>
        <v>-421</v>
      </c>
      <c r="AR72" s="18">
        <f ca="1">'Balance sheet'!AK77+AR71</f>
        <v>-484</v>
      </c>
      <c r="AS72" s="18">
        <f ca="1">'Balance sheet'!AL77+AS71</f>
        <v>4676</v>
      </c>
      <c r="AT72" s="393">
        <f ca="1">'Balance sheet'!AM77+AT71</f>
        <v>2823</v>
      </c>
      <c r="AU72" s="18">
        <f ca="1">'Balance sheet'!AN77+AU71</f>
        <v>4595</v>
      </c>
      <c r="AV72" s="18">
        <f ca="1">'Balance sheet'!AO77+AV71</f>
        <v>4089</v>
      </c>
      <c r="AW72" s="18">
        <f ca="1">'Balance sheet'!AP77+AW71</f>
        <v>4500</v>
      </c>
      <c r="AX72" s="18">
        <f ca="1">'Balance sheet'!AQ77+AX71</f>
        <v>2452</v>
      </c>
      <c r="AY72" s="18">
        <f ca="1">'Balance sheet'!AR77+AY71</f>
        <v>2430</v>
      </c>
      <c r="AZ72" s="18">
        <f ca="1">'Balance sheet'!AS77+AZ71</f>
        <v>2275</v>
      </c>
      <c r="BA72" s="393">
        <f ca="1">'Balance sheet'!AT77+BA71</f>
        <v>520</v>
      </c>
      <c r="BB72" s="18">
        <f ca="1">'Balance sheet'!AU77+BB71</f>
        <v>2502</v>
      </c>
      <c r="BC72" s="18">
        <f ca="1">'Balance sheet'!AV77+BC71</f>
        <v>2391</v>
      </c>
      <c r="BD72" s="18">
        <f ca="1">'Balance sheet'!AW77+BD71</f>
        <v>2903</v>
      </c>
      <c r="BE72" s="18">
        <f ca="1">'Balance sheet'!AX77+BE71</f>
        <v>2243</v>
      </c>
      <c r="BF72" s="18">
        <f ca="1">'Balance sheet'!AY77+BF71</f>
        <v>2199</v>
      </c>
      <c r="BG72" s="18">
        <f ca="1">'Balance sheet'!AZ77+BG71</f>
        <v>2368</v>
      </c>
      <c r="BH72" s="393">
        <f ca="1">'Balance sheet'!BA77+BH71</f>
        <v>2370</v>
      </c>
      <c r="BI72" s="18">
        <f ca="1">'Balance sheet'!BB77+BI71</f>
        <v>2439</v>
      </c>
      <c r="BJ72" s="18">
        <f ca="1">'Balance sheet'!BC77+BJ71</f>
        <v>2833</v>
      </c>
      <c r="BK72" s="18">
        <f ca="1">'Balance sheet'!BD77+BK71</f>
        <v>2833</v>
      </c>
      <c r="BL72" s="18">
        <f ca="1">'Balance sheet'!BE77+BL71</f>
        <v>2644</v>
      </c>
      <c r="BM72" s="18">
        <f ca="1">'Balance sheet'!BF77+BM71</f>
        <v>2644</v>
      </c>
      <c r="BN72" s="18">
        <f ca="1">'Balance sheet'!BG77+BN71</f>
        <v>0</v>
      </c>
      <c r="BO72" s="393">
        <f ca="1">'Balance sheet'!BH77+BO71</f>
        <v>0</v>
      </c>
      <c r="BP72" s="18">
        <f ca="1">'Balance sheet'!BI77+BP71</f>
        <v>0</v>
      </c>
      <c r="BQ72" s="18">
        <f ca="1">'Balance sheet'!BX77+BQ71</f>
        <v>0</v>
      </c>
      <c r="BR72" s="18">
        <f ca="1">'Balance sheet'!BY77+BR71</f>
        <v>0</v>
      </c>
      <c r="BS72" s="18">
        <f ca="1">'Balance sheet'!BZ77+BS71</f>
        <v>0</v>
      </c>
      <c r="BT72" s="18">
        <f ca="1">'Balance sheet'!CA77+BT71</f>
        <v>0</v>
      </c>
      <c r="BU72" s="18">
        <f ca="1">'Balance sheet'!CB77+BU71</f>
        <v>0</v>
      </c>
      <c r="BV72" s="393">
        <f ca="1">'Balance sheet'!CC77+BV71</f>
        <v>0</v>
      </c>
    </row>
    <row r="73" spans="1:74" x14ac:dyDescent="0.2">
      <c r="AZ73" s="5"/>
    </row>
    <row r="74" spans="1:74" x14ac:dyDescent="0.2">
      <c r="AZ74" s="5"/>
    </row>
    <row r="75" spans="1:74" x14ac:dyDescent="0.2">
      <c r="A75" s="66" t="s">
        <v>62</v>
      </c>
      <c r="B75" s="66"/>
      <c r="C75" s="66"/>
      <c r="D75" s="400"/>
      <c r="E75" s="66"/>
      <c r="F75" s="66"/>
      <c r="G75" s="66"/>
      <c r="H75" s="66"/>
      <c r="I75" s="66"/>
      <c r="J75" s="66"/>
      <c r="K75" s="400"/>
      <c r="L75" s="66"/>
      <c r="M75" s="66"/>
      <c r="N75" s="66"/>
      <c r="O75" s="66"/>
      <c r="P75" s="66"/>
      <c r="Q75" s="66"/>
      <c r="R75" s="400"/>
      <c r="S75" s="66"/>
      <c r="T75" s="66"/>
      <c r="U75" s="66"/>
      <c r="V75" s="66"/>
      <c r="W75" s="66"/>
      <c r="X75" s="66"/>
      <c r="Y75" s="400"/>
      <c r="Z75" s="66"/>
      <c r="AA75" s="66"/>
      <c r="AB75" s="66"/>
      <c r="AC75" s="66"/>
      <c r="AD75" s="66"/>
      <c r="AE75" s="66"/>
      <c r="AF75" s="400"/>
      <c r="AG75" s="66"/>
      <c r="AH75" s="66"/>
      <c r="AI75" s="66"/>
      <c r="AJ75" s="66"/>
      <c r="AK75" s="66"/>
      <c r="AL75" s="66"/>
      <c r="AM75" s="400"/>
      <c r="AN75" s="66"/>
      <c r="AO75" s="66"/>
      <c r="AP75" s="66"/>
      <c r="AQ75" s="66"/>
      <c r="AR75" s="66"/>
      <c r="AS75" s="66"/>
      <c r="AT75" s="400"/>
      <c r="AU75" s="66"/>
      <c r="AV75" s="66"/>
      <c r="AW75" s="66"/>
      <c r="AX75" s="66"/>
      <c r="AY75" s="66"/>
      <c r="AZ75" s="66"/>
      <c r="BA75" s="400"/>
      <c r="BB75" s="66"/>
      <c r="BC75" s="66"/>
      <c r="BD75" s="66"/>
      <c r="BE75" s="66"/>
      <c r="BF75" s="66"/>
      <c r="BG75" s="66"/>
      <c r="BH75" s="400"/>
      <c r="BI75" s="66"/>
      <c r="BJ75" s="66"/>
      <c r="BK75" s="66"/>
      <c r="BL75" s="66"/>
      <c r="BM75" s="66"/>
      <c r="BN75" s="66"/>
      <c r="BO75" s="400"/>
      <c r="BP75" s="66"/>
      <c r="BQ75" s="66"/>
      <c r="BR75" s="66"/>
      <c r="BS75" s="66"/>
      <c r="BT75" s="66"/>
      <c r="BU75" s="66"/>
      <c r="BV75" s="400"/>
    </row>
    <row r="76" spans="1:74" s="6" customFormat="1" ht="13.5" thickBot="1" x14ac:dyDescent="0.25">
      <c r="A76" s="77" t="str">
        <f ca="1">A2</f>
        <v>Period ending Mar</v>
      </c>
      <c r="B76" s="77"/>
      <c r="C76" s="77"/>
      <c r="D76" s="420" t="str">
        <f>+D2</f>
        <v>2010A</v>
      </c>
      <c r="E76" s="165" t="str">
        <f t="shared" ref="E76:BA76" si="428">+E2</f>
        <v>1Q</v>
      </c>
      <c r="F76" s="165" t="str">
        <f t="shared" si="428"/>
        <v>2Q</v>
      </c>
      <c r="G76" s="165" t="str">
        <f t="shared" si="428"/>
        <v>1H</v>
      </c>
      <c r="H76" s="165" t="str">
        <f t="shared" si="428"/>
        <v>3Q</v>
      </c>
      <c r="I76" s="165" t="str">
        <f t="shared" ref="I76" si="429">+I2</f>
        <v>9M</v>
      </c>
      <c r="J76" s="165" t="str">
        <f t="shared" si="428"/>
        <v>4Q</v>
      </c>
      <c r="K76" s="420" t="str">
        <f t="shared" si="428"/>
        <v>2011A</v>
      </c>
      <c r="L76" s="165" t="str">
        <f t="shared" si="428"/>
        <v>1Q</v>
      </c>
      <c r="M76" s="165" t="str">
        <f t="shared" si="428"/>
        <v>2Q</v>
      </c>
      <c r="N76" s="165" t="str">
        <f t="shared" si="428"/>
        <v>1H</v>
      </c>
      <c r="O76" s="165" t="str">
        <f t="shared" si="428"/>
        <v>3Q</v>
      </c>
      <c r="P76" s="165" t="str">
        <f t="shared" ref="P76" si="430">+P2</f>
        <v>9M</v>
      </c>
      <c r="Q76" s="165" t="str">
        <f t="shared" si="428"/>
        <v>4Q</v>
      </c>
      <c r="R76" s="420" t="str">
        <f t="shared" si="428"/>
        <v>2012A</v>
      </c>
      <c r="S76" s="165" t="str">
        <f t="shared" si="428"/>
        <v>1Q</v>
      </c>
      <c r="T76" s="165" t="str">
        <f t="shared" si="428"/>
        <v>2Q</v>
      </c>
      <c r="U76" s="165" t="str">
        <f t="shared" si="428"/>
        <v>1H</v>
      </c>
      <c r="V76" s="165" t="str">
        <f t="shared" si="428"/>
        <v>3Q</v>
      </c>
      <c r="W76" s="165" t="str">
        <f t="shared" ref="W76" si="431">+W2</f>
        <v>9M</v>
      </c>
      <c r="X76" s="165" t="str">
        <f t="shared" si="428"/>
        <v>4Q</v>
      </c>
      <c r="Y76" s="420" t="str">
        <f t="shared" si="428"/>
        <v>2013A</v>
      </c>
      <c r="Z76" s="165" t="str">
        <f t="shared" si="428"/>
        <v>1Q</v>
      </c>
      <c r="AA76" s="165" t="str">
        <f t="shared" si="428"/>
        <v>2Q</v>
      </c>
      <c r="AB76" s="165" t="str">
        <f t="shared" si="428"/>
        <v>1H</v>
      </c>
      <c r="AC76" s="165" t="str">
        <f t="shared" si="428"/>
        <v>3Q</v>
      </c>
      <c r="AD76" s="165" t="str">
        <f t="shared" ref="AD76" si="432">+AD2</f>
        <v>9M</v>
      </c>
      <c r="AE76" s="165" t="str">
        <f t="shared" si="428"/>
        <v>4Q</v>
      </c>
      <c r="AF76" s="420" t="str">
        <f t="shared" si="428"/>
        <v>2014A</v>
      </c>
      <c r="AG76" s="165" t="str">
        <f t="shared" si="428"/>
        <v>1Q</v>
      </c>
      <c r="AH76" s="165" t="str">
        <f t="shared" si="428"/>
        <v>2Q</v>
      </c>
      <c r="AI76" s="165" t="str">
        <f t="shared" si="428"/>
        <v>1H</v>
      </c>
      <c r="AJ76" s="165" t="str">
        <f t="shared" si="428"/>
        <v>3Q</v>
      </c>
      <c r="AK76" s="165" t="str">
        <f t="shared" ref="AK76" si="433">+AK2</f>
        <v>9M</v>
      </c>
      <c r="AL76" s="165" t="str">
        <f t="shared" si="428"/>
        <v>4Q</v>
      </c>
      <c r="AM76" s="420" t="str">
        <f t="shared" si="428"/>
        <v>2015A</v>
      </c>
      <c r="AN76" s="165" t="str">
        <f t="shared" si="428"/>
        <v>1Q</v>
      </c>
      <c r="AO76" s="165" t="str">
        <f t="shared" si="428"/>
        <v>2Q</v>
      </c>
      <c r="AP76" s="165" t="str">
        <f t="shared" si="428"/>
        <v>1H</v>
      </c>
      <c r="AQ76" s="165" t="str">
        <f t="shared" si="428"/>
        <v>3Q</v>
      </c>
      <c r="AR76" s="165" t="str">
        <f t="shared" ref="AR76" si="434">+AR2</f>
        <v>9M</v>
      </c>
      <c r="AS76" s="165" t="str">
        <f t="shared" si="428"/>
        <v>4Q</v>
      </c>
      <c r="AT76" s="420" t="str">
        <f t="shared" si="428"/>
        <v>2016A</v>
      </c>
      <c r="AU76" s="165" t="str">
        <f t="shared" si="428"/>
        <v>1Q</v>
      </c>
      <c r="AV76" s="165" t="str">
        <f t="shared" si="428"/>
        <v>2Q</v>
      </c>
      <c r="AW76" s="165" t="str">
        <f t="shared" si="428"/>
        <v>1H</v>
      </c>
      <c r="AX76" s="165" t="str">
        <f t="shared" si="428"/>
        <v>3Q</v>
      </c>
      <c r="AY76" s="165" t="str">
        <f t="shared" ref="AY76" si="435">+AY2</f>
        <v>9M</v>
      </c>
      <c r="AZ76" s="165" t="str">
        <f t="shared" si="428"/>
        <v>4Q</v>
      </c>
      <c r="BA76" s="420" t="str">
        <f t="shared" si="428"/>
        <v>2017A</v>
      </c>
      <c r="BB76" s="165" t="str">
        <f t="shared" ref="BB76" si="436">+BB2</f>
        <v>1QA</v>
      </c>
      <c r="BC76" s="165" t="str">
        <f t="shared" ref="BC76:BD76" si="437">+BC2</f>
        <v>2QA</v>
      </c>
      <c r="BD76" s="165" t="str">
        <f t="shared" si="437"/>
        <v>1HA</v>
      </c>
      <c r="BE76" s="165" t="str">
        <f t="shared" ref="BE76:BK76" si="438">+BE2</f>
        <v>3QE</v>
      </c>
      <c r="BF76" s="165" t="str">
        <f t="shared" si="438"/>
        <v>9ME</v>
      </c>
      <c r="BG76" s="165" t="str">
        <f t="shared" si="438"/>
        <v>4QE</v>
      </c>
      <c r="BH76" s="420" t="str">
        <f t="shared" ca="1" si="438"/>
        <v>2018E</v>
      </c>
      <c r="BI76" s="165" t="str">
        <f t="shared" si="438"/>
        <v>1Q</v>
      </c>
      <c r="BJ76" s="165" t="str">
        <f t="shared" si="438"/>
        <v>2Q</v>
      </c>
      <c r="BK76" s="165" t="str">
        <f t="shared" si="438"/>
        <v>1H</v>
      </c>
      <c r="BL76" s="165" t="str">
        <f t="shared" ref="BL76:BR76" si="439">+BL2</f>
        <v>3Q</v>
      </c>
      <c r="BM76" s="165" t="str">
        <f t="shared" si="439"/>
        <v>9M</v>
      </c>
      <c r="BN76" s="165" t="str">
        <f t="shared" si="439"/>
        <v>4Q</v>
      </c>
      <c r="BO76" s="420" t="str">
        <f t="shared" si="439"/>
        <v>2019E</v>
      </c>
      <c r="BP76" s="165" t="str">
        <f t="shared" si="439"/>
        <v>1Q</v>
      </c>
      <c r="BQ76" s="165" t="str">
        <f t="shared" si="439"/>
        <v>2Q</v>
      </c>
      <c r="BR76" s="165" t="str">
        <f t="shared" si="439"/>
        <v>1H</v>
      </c>
      <c r="BS76" s="165" t="str">
        <f t="shared" ref="BS76:BV76" si="440">+BS2</f>
        <v>3Q</v>
      </c>
      <c r="BT76" s="165" t="str">
        <f t="shared" si="440"/>
        <v>9M</v>
      </c>
      <c r="BU76" s="165" t="str">
        <f t="shared" si="440"/>
        <v>4Q</v>
      </c>
      <c r="BV76" s="420" t="str">
        <f t="shared" si="440"/>
        <v>2020E</v>
      </c>
    </row>
    <row r="77" spans="1:74" s="21" customFormat="1" x14ac:dyDescent="0.2">
      <c r="A77" s="21" t="s">
        <v>63</v>
      </c>
      <c r="D77" s="395">
        <f ca="1">'Balance sheet'!D19+'Balance sheet'!D20</f>
        <v>0</v>
      </c>
      <c r="E77" s="22">
        <f ca="1">'Balance sheet'!E19+'Balance sheet'!E20</f>
        <v>0</v>
      </c>
      <c r="F77" s="22">
        <f ca="1">'Balance sheet'!F19+'Balance sheet'!F20</f>
        <v>0</v>
      </c>
      <c r="G77" s="22">
        <f ca="1">'Balance sheet'!G19+'Balance sheet'!G20</f>
        <v>0</v>
      </c>
      <c r="H77" s="22">
        <f ca="1">'Balance sheet'!H19+'Balance sheet'!H20</f>
        <v>0</v>
      </c>
      <c r="I77" s="22">
        <f ca="1">'Balance sheet'!J19+'Balance sheet'!J20</f>
        <v>0</v>
      </c>
      <c r="J77" s="22">
        <f ca="1">'Balance sheet'!J19+'Balance sheet'!J20</f>
        <v>0</v>
      </c>
      <c r="K77" s="395">
        <f ca="1">'Balance sheet'!K19+'Balance sheet'!K20</f>
        <v>0</v>
      </c>
      <c r="L77" s="22">
        <f ca="1">'Balance sheet'!L19+'Balance sheet'!L20</f>
        <v>0</v>
      </c>
      <c r="M77" s="22">
        <f ca="1">'Balance sheet'!M19+'Balance sheet'!M20</f>
        <v>0</v>
      </c>
      <c r="N77" s="22">
        <f ca="1">'Balance sheet'!N19+'Balance sheet'!N20</f>
        <v>0</v>
      </c>
      <c r="O77" s="22">
        <f ca="1">'Balance sheet'!O19+'Balance sheet'!O20</f>
        <v>0</v>
      </c>
      <c r="P77" s="22">
        <f ca="1">'Balance sheet'!Q19+'Balance sheet'!Q20</f>
        <v>0</v>
      </c>
      <c r="Q77" s="22">
        <f ca="1">'Balance sheet'!Q19+'Balance sheet'!Q20</f>
        <v>0</v>
      </c>
      <c r="R77" s="395">
        <f ca="1">'Balance sheet'!R19+'Balance sheet'!R20</f>
        <v>0</v>
      </c>
      <c r="S77" s="22">
        <f ca="1">'Balance sheet'!S19+'Balance sheet'!S20</f>
        <v>0</v>
      </c>
      <c r="T77" s="22">
        <f ca="1">'Balance sheet'!T19+'Balance sheet'!T20</f>
        <v>0</v>
      </c>
      <c r="U77" s="22">
        <f ca="1">'Balance sheet'!U19+'Balance sheet'!U20</f>
        <v>0</v>
      </c>
      <c r="V77" s="22">
        <f ca="1">'Balance sheet'!V19+'Balance sheet'!V20</f>
        <v>0</v>
      </c>
      <c r="W77" s="22">
        <f ca="1">'Balance sheet'!X19+'Balance sheet'!X20</f>
        <v>538</v>
      </c>
      <c r="X77" s="22">
        <f ca="1">'Balance sheet'!X19+'Balance sheet'!X20</f>
        <v>538</v>
      </c>
      <c r="Y77" s="395">
        <f ca="1">'Balance sheet'!Y19+'Balance sheet'!Y20</f>
        <v>0</v>
      </c>
      <c r="Z77" s="22">
        <f ca="1">'Balance sheet'!Z19+'Balance sheet'!Z20</f>
        <v>0</v>
      </c>
      <c r="AA77" s="22">
        <f ca="1">'Balance sheet'!AA19+'Balance sheet'!AA20</f>
        <v>0</v>
      </c>
      <c r="AB77" s="22">
        <f ca="1">'Balance sheet'!AB19+'Balance sheet'!AB20</f>
        <v>0</v>
      </c>
      <c r="AC77" s="22">
        <f ca="1">'Balance sheet'!AC19+'Balance sheet'!AC20</f>
        <v>0</v>
      </c>
      <c r="AD77" s="22">
        <f ca="1">'Balance sheet'!AE19+'Balance sheet'!AE20</f>
        <v>555</v>
      </c>
      <c r="AE77" s="22">
        <f ca="1">'Balance sheet'!AE19+'Balance sheet'!AE20</f>
        <v>555</v>
      </c>
      <c r="AF77" s="395">
        <f ca="1">'Balance sheet'!AF19+'Balance sheet'!AF20</f>
        <v>0</v>
      </c>
      <c r="AG77" s="22">
        <f ca="1">'Balance sheet'!AG19+'Balance sheet'!AG20</f>
        <v>0</v>
      </c>
      <c r="AH77" s="22">
        <f ca="1">'Balance sheet'!AH19+'Balance sheet'!AH20</f>
        <v>0</v>
      </c>
      <c r="AI77" s="22">
        <f ca="1">'Balance sheet'!AI19+'Balance sheet'!AI20</f>
        <v>0</v>
      </c>
      <c r="AJ77" s="22">
        <f ca="1">'Balance sheet'!AJ19+'Balance sheet'!AJ20</f>
        <v>0</v>
      </c>
      <c r="AK77" s="22">
        <f ca="1">'Balance sheet'!AK19+'Balance sheet'!AK20</f>
        <v>0</v>
      </c>
      <c r="AL77" s="22">
        <f ca="1">'Balance sheet'!AL19+'Balance sheet'!AL20</f>
        <v>589</v>
      </c>
      <c r="AM77" s="395">
        <f ca="1">'Balance sheet'!AM19+'Balance sheet'!AM20</f>
        <v>0</v>
      </c>
      <c r="AN77" s="22">
        <f ca="1">'Balance sheet'!AN19+'Balance sheet'!AN20</f>
        <v>0</v>
      </c>
      <c r="AO77" s="22">
        <f ca="1">'Balance sheet'!AO19+'Balance sheet'!AO20</f>
        <v>585</v>
      </c>
      <c r="AP77" s="22">
        <f ca="1">'Balance sheet'!AP19+'Balance sheet'!AP20</f>
        <v>0</v>
      </c>
      <c r="AQ77" s="22">
        <f ca="1">'Balance sheet'!AQ19+'Balance sheet'!AQ20</f>
        <v>584</v>
      </c>
      <c r="AR77" s="22">
        <f ca="1">'Balance sheet'!AR19+'Balance sheet'!AR20</f>
        <v>0</v>
      </c>
      <c r="AS77" s="22">
        <f ca="1">'Balance sheet'!AS19+'Balance sheet'!AS20</f>
        <v>632</v>
      </c>
      <c r="AT77" s="395">
        <f ca="1">'Balance sheet'!AT19+'Balance sheet'!AT20</f>
        <v>0</v>
      </c>
      <c r="AU77" s="22">
        <f ca="1">'Balance sheet'!AU19+'Balance sheet'!AU20</f>
        <v>0</v>
      </c>
      <c r="AV77" s="22">
        <f ca="1">'Balance sheet'!AV19+'Balance sheet'!AV20</f>
        <v>631</v>
      </c>
      <c r="AW77" s="22">
        <f ca="1">'Balance sheet'!AW19+'Balance sheet'!AW20</f>
        <v>0</v>
      </c>
      <c r="AX77" s="22">
        <f ca="1">'Balance sheet'!AX19+'Balance sheet'!AX20</f>
        <v>629</v>
      </c>
      <c r="AY77" s="22">
        <f ca="1">'Balance sheet'!AY19+'Balance sheet'!AY20</f>
        <v>0</v>
      </c>
      <c r="AZ77" s="22">
        <f ca="1">'Balance sheet'!AZ19+'Balance sheet'!AZ20</f>
        <v>636</v>
      </c>
      <c r="BA77" s="395">
        <f ca="1">'Balance sheet'!BA19+'Balance sheet'!BA20</f>
        <v>0</v>
      </c>
      <c r="BB77" s="22">
        <f ca="1">'Balance sheet'!BB19+'Balance sheet'!BB20</f>
        <v>0</v>
      </c>
      <c r="BC77" s="22">
        <f ca="1">'Balance sheet'!BC19+'Balance sheet'!BC20</f>
        <v>632</v>
      </c>
      <c r="BD77" s="22">
        <f ca="1">'Balance sheet'!BD19+'Balance sheet'!BD20</f>
        <v>0</v>
      </c>
      <c r="BE77" s="22">
        <f ca="1">'Balance sheet'!BE19+'Balance sheet'!BE20</f>
        <v>628</v>
      </c>
      <c r="BF77" s="22">
        <f ca="1">'Balance sheet'!BF19+'Balance sheet'!BF20</f>
        <v>0</v>
      </c>
      <c r="BG77" s="22">
        <f ca="1">'Balance sheet'!BG19+'Balance sheet'!BG20</f>
        <v>0</v>
      </c>
      <c r="BH77" s="395">
        <f ca="1">'Balance sheet'!BH19+'Balance sheet'!BH20</f>
        <v>0</v>
      </c>
      <c r="BI77" s="22">
        <f ca="1">'Balance sheet'!BI19+'Balance sheet'!BI20</f>
        <v>0</v>
      </c>
      <c r="BJ77" s="22">
        <f>'Balance sheet'!BX19+'Balance sheet'!BX20</f>
        <v>0</v>
      </c>
      <c r="BK77" s="22" t="e">
        <f>'Balance sheet'!BY1+'Balance sheet'!BY2</f>
        <v>#VALUE!</v>
      </c>
      <c r="BL77" s="22">
        <f>'Balance sheet'!BZ19+'Balance sheet'!BZ20</f>
        <v>0</v>
      </c>
      <c r="BM77" s="22">
        <f>'Balance sheet'!CA19+'Balance sheet'!CA20</f>
        <v>0</v>
      </c>
      <c r="BN77" s="22">
        <f>'Balance sheet'!CB19+'Balance sheet'!CB20</f>
        <v>0</v>
      </c>
      <c r="BO77" s="395">
        <f>'Balance sheet'!CC19+'Balance sheet'!CC20</f>
        <v>0</v>
      </c>
      <c r="BP77" s="22">
        <f>'Balance sheet'!CD19+'Balance sheet'!CD20</f>
        <v>0</v>
      </c>
      <c r="BQ77" s="22">
        <f>'Balance sheet'!CE19+'Balance sheet'!CE20</f>
        <v>0</v>
      </c>
      <c r="BR77" s="22">
        <f>'Balance sheet'!CF19+'Balance sheet'!CF20</f>
        <v>0</v>
      </c>
      <c r="BS77" s="22">
        <f>'Balance sheet'!CG19+'Balance sheet'!CG20</f>
        <v>0</v>
      </c>
      <c r="BT77" s="22">
        <f>'Balance sheet'!CH19+'Balance sheet'!CH20</f>
        <v>0</v>
      </c>
      <c r="BU77" s="22">
        <f>'Balance sheet'!CI19+'Balance sheet'!CI20</f>
        <v>0</v>
      </c>
      <c r="BV77" s="395">
        <f>'Balance sheet'!CJ19+'Balance sheet'!CJ20</f>
        <v>0</v>
      </c>
    </row>
    <row r="78" spans="1:74" s="21" customFormat="1" x14ac:dyDescent="0.2">
      <c r="A78" s="21" t="s">
        <v>64</v>
      </c>
      <c r="D78" s="395">
        <f ca="1">'Balance sheet'!D21</f>
        <v>0</v>
      </c>
      <c r="E78" s="22">
        <f ca="1">'Balance sheet'!E21</f>
        <v>0</v>
      </c>
      <c r="F78" s="22">
        <f ca="1">'Balance sheet'!F21</f>
        <v>0</v>
      </c>
      <c r="G78" s="22">
        <f ca="1">'Balance sheet'!G21</f>
        <v>0</v>
      </c>
      <c r="H78" s="22">
        <f ca="1">'Balance sheet'!H21</f>
        <v>0</v>
      </c>
      <c r="I78" s="22">
        <f ca="1">'Balance sheet'!J21</f>
        <v>0</v>
      </c>
      <c r="J78" s="22">
        <f ca="1">'Balance sheet'!J21</f>
        <v>0</v>
      </c>
      <c r="K78" s="395">
        <f ca="1">'Balance sheet'!K21</f>
        <v>0</v>
      </c>
      <c r="L78" s="22">
        <f ca="1">'Balance sheet'!L21</f>
        <v>0</v>
      </c>
      <c r="M78" s="22">
        <f ca="1">'Balance sheet'!M21</f>
        <v>0</v>
      </c>
      <c r="N78" s="22">
        <f ca="1">'Balance sheet'!N21</f>
        <v>0</v>
      </c>
      <c r="O78" s="22">
        <f ca="1">'Balance sheet'!O21</f>
        <v>0</v>
      </c>
      <c r="P78" s="22">
        <f ca="1">'Balance sheet'!Q21</f>
        <v>0</v>
      </c>
      <c r="Q78" s="22">
        <f ca="1">'Balance sheet'!Q21</f>
        <v>0</v>
      </c>
      <c r="R78" s="395">
        <f ca="1">'Balance sheet'!R21</f>
        <v>0</v>
      </c>
      <c r="S78" s="22">
        <f ca="1">'Balance sheet'!S21</f>
        <v>0</v>
      </c>
      <c r="T78" s="22">
        <f ca="1">'Balance sheet'!T21</f>
        <v>0</v>
      </c>
      <c r="U78" s="22">
        <f ca="1">'Balance sheet'!U21</f>
        <v>0</v>
      </c>
      <c r="V78" s="22">
        <f ca="1">'Balance sheet'!V21</f>
        <v>0</v>
      </c>
      <c r="W78" s="22">
        <f ca="1">'Balance sheet'!X21</f>
        <v>3369</v>
      </c>
      <c r="X78" s="22">
        <f ca="1">'Balance sheet'!X21</f>
        <v>3369</v>
      </c>
      <c r="Y78" s="395">
        <f ca="1">'Balance sheet'!Y21</f>
        <v>0</v>
      </c>
      <c r="Z78" s="22">
        <f ca="1">'Balance sheet'!Z21</f>
        <v>0</v>
      </c>
      <c r="AA78" s="22">
        <f ca="1">'Balance sheet'!AA21</f>
        <v>0</v>
      </c>
      <c r="AB78" s="22">
        <f ca="1">'Balance sheet'!AB21</f>
        <v>0</v>
      </c>
      <c r="AC78" s="22">
        <f ca="1">'Balance sheet'!AC21</f>
        <v>0</v>
      </c>
      <c r="AD78" s="22">
        <f ca="1">'Balance sheet'!AE21</f>
        <v>3748</v>
      </c>
      <c r="AE78" s="22">
        <f ca="1">'Balance sheet'!AE21</f>
        <v>3748</v>
      </c>
      <c r="AF78" s="395">
        <f ca="1">'Balance sheet'!AF21</f>
        <v>0</v>
      </c>
      <c r="AG78" s="22">
        <f ca="1">'Balance sheet'!AG21</f>
        <v>0</v>
      </c>
      <c r="AH78" s="22">
        <f ca="1">'Balance sheet'!AH21</f>
        <v>0</v>
      </c>
      <c r="AI78" s="22">
        <f ca="1">'Balance sheet'!AI21</f>
        <v>0</v>
      </c>
      <c r="AJ78" s="22">
        <f ca="1">'Balance sheet'!AJ21</f>
        <v>0</v>
      </c>
      <c r="AK78" s="22">
        <f ca="1">'Balance sheet'!AK21</f>
        <v>0</v>
      </c>
      <c r="AL78" s="22">
        <f ca="1">'Balance sheet'!AL21</f>
        <v>4180</v>
      </c>
      <c r="AM78" s="395">
        <f ca="1">'Balance sheet'!AM21</f>
        <v>0</v>
      </c>
      <c r="AN78" s="22">
        <f ca="1">'Balance sheet'!AN21</f>
        <v>0</v>
      </c>
      <c r="AO78" s="22">
        <f ca="1">'Balance sheet'!AO21</f>
        <v>4242</v>
      </c>
      <c r="AP78" s="22">
        <f ca="1">'Balance sheet'!AP21</f>
        <v>0</v>
      </c>
      <c r="AQ78" s="22">
        <f ca="1">'Balance sheet'!AQ21</f>
        <v>4319</v>
      </c>
      <c r="AR78" s="22">
        <f ca="1">'Balance sheet'!AR21</f>
        <v>0</v>
      </c>
      <c r="AS78" s="22">
        <f ca="1">'Balance sheet'!AS21</f>
        <v>4507</v>
      </c>
      <c r="AT78" s="395">
        <f ca="1">'Balance sheet'!AT21</f>
        <v>0</v>
      </c>
      <c r="AU78" s="22">
        <f ca="1">'Balance sheet'!AU21</f>
        <v>0</v>
      </c>
      <c r="AV78" s="22">
        <f ca="1">'Balance sheet'!AV21</f>
        <v>4569</v>
      </c>
      <c r="AW78" s="22">
        <f ca="1">'Balance sheet'!AW21</f>
        <v>0</v>
      </c>
      <c r="AX78" s="22">
        <f ca="1">'Balance sheet'!AX21</f>
        <v>4625</v>
      </c>
      <c r="AY78" s="22">
        <f ca="1">'Balance sheet'!AY21</f>
        <v>0</v>
      </c>
      <c r="AZ78" s="22">
        <f ca="1">'Balance sheet'!AZ21</f>
        <v>4865</v>
      </c>
      <c r="BA78" s="395">
        <f ca="1">'Balance sheet'!BA21</f>
        <v>0</v>
      </c>
      <c r="BB78" s="22">
        <f ca="1">'Balance sheet'!BB21</f>
        <v>0</v>
      </c>
      <c r="BC78" s="22">
        <f ca="1">'Balance sheet'!BC21</f>
        <v>4991</v>
      </c>
      <c r="BD78" s="22">
        <f ca="1">'Balance sheet'!BD21</f>
        <v>0</v>
      </c>
      <c r="BE78" s="22">
        <f ca="1">'Balance sheet'!BE21</f>
        <v>5057</v>
      </c>
      <c r="BF78" s="22">
        <f ca="1">'Balance sheet'!BF21</f>
        <v>0</v>
      </c>
      <c r="BG78" s="22">
        <f ca="1">'Balance sheet'!BG21</f>
        <v>0</v>
      </c>
      <c r="BH78" s="395">
        <f ca="1">'Balance sheet'!BH21</f>
        <v>0</v>
      </c>
      <c r="BI78" s="22">
        <f ca="1">'Balance sheet'!BI21</f>
        <v>0</v>
      </c>
      <c r="BJ78" s="22">
        <f>'Balance sheet'!BX21</f>
        <v>0</v>
      </c>
      <c r="BK78" s="22">
        <f>'Balance sheet'!BY21</f>
        <v>0</v>
      </c>
      <c r="BL78" s="22">
        <f>'Balance sheet'!BZ21</f>
        <v>0</v>
      </c>
      <c r="BM78" s="22">
        <f>'Balance sheet'!CA21</f>
        <v>0</v>
      </c>
      <c r="BN78" s="22">
        <f>'Balance sheet'!CB21</f>
        <v>0</v>
      </c>
      <c r="BO78" s="395">
        <f>'Balance sheet'!CC21</f>
        <v>0</v>
      </c>
      <c r="BP78" s="22">
        <f>'Balance sheet'!CD21</f>
        <v>0</v>
      </c>
      <c r="BQ78" s="22">
        <f>'Balance sheet'!CE21</f>
        <v>0</v>
      </c>
      <c r="BR78" s="22">
        <f>'Balance sheet'!CF21</f>
        <v>0</v>
      </c>
      <c r="BS78" s="22">
        <f>'Balance sheet'!CG21</f>
        <v>0</v>
      </c>
      <c r="BT78" s="22">
        <f>'Balance sheet'!CH21</f>
        <v>0</v>
      </c>
      <c r="BU78" s="22">
        <f>'Balance sheet'!CI21</f>
        <v>0</v>
      </c>
      <c r="BV78" s="395">
        <f>'Balance sheet'!CJ21</f>
        <v>0</v>
      </c>
    </row>
    <row r="79" spans="1:74" s="21" customFormat="1" x14ac:dyDescent="0.2">
      <c r="A79" s="21" t="s">
        <v>65</v>
      </c>
      <c r="D79" s="395">
        <f ca="1">+'Balance sheet'!D22+'Balance sheet'!D23+'Balance sheet'!D24+'Balance sheet'!D25</f>
        <v>0</v>
      </c>
      <c r="E79" s="22">
        <f ca="1">+'Balance sheet'!E22+'Balance sheet'!E23+'Balance sheet'!E24+'Balance sheet'!E25</f>
        <v>0</v>
      </c>
      <c r="F79" s="22">
        <f ca="1">+'Balance sheet'!F22+'Balance sheet'!F23+'Balance sheet'!F24+'Balance sheet'!F25</f>
        <v>0</v>
      </c>
      <c r="G79" s="22">
        <f ca="1">+'Balance sheet'!G22+'Balance sheet'!G23+'Balance sheet'!G24+'Balance sheet'!G25</f>
        <v>0</v>
      </c>
      <c r="H79" s="22">
        <f ca="1">+'Balance sheet'!H22+'Balance sheet'!H23+'Balance sheet'!H24+'Balance sheet'!H25</f>
        <v>0</v>
      </c>
      <c r="I79" s="22">
        <f ca="1">+'Balance sheet'!J22+'Balance sheet'!J23+'Balance sheet'!J24+'Balance sheet'!J25</f>
        <v>0</v>
      </c>
      <c r="J79" s="22">
        <f ca="1">+'Balance sheet'!J22+'Balance sheet'!J23+'Balance sheet'!J24+'Balance sheet'!J25</f>
        <v>0</v>
      </c>
      <c r="K79" s="395">
        <f ca="1">+'Balance sheet'!K22+'Balance sheet'!K23+'Balance sheet'!K24+'Balance sheet'!K25</f>
        <v>0</v>
      </c>
      <c r="L79" s="22">
        <f ca="1">+'Balance sheet'!L22+'Balance sheet'!L23+'Balance sheet'!L24+'Balance sheet'!L25</f>
        <v>0</v>
      </c>
      <c r="M79" s="22">
        <f ca="1">+'Balance sheet'!M22+'Balance sheet'!M23+'Balance sheet'!M24+'Balance sheet'!M25</f>
        <v>0</v>
      </c>
      <c r="N79" s="22">
        <f ca="1">+'Balance sheet'!N22+'Balance sheet'!N23+'Balance sheet'!N24+'Balance sheet'!N25</f>
        <v>0</v>
      </c>
      <c r="O79" s="22">
        <f ca="1">+'Balance sheet'!O22+'Balance sheet'!O23+'Balance sheet'!O24+'Balance sheet'!O25</f>
        <v>0</v>
      </c>
      <c r="P79" s="22">
        <f ca="1">+'Balance sheet'!Q22+'Balance sheet'!Q23+'Balance sheet'!Q24+'Balance sheet'!Q25</f>
        <v>0</v>
      </c>
      <c r="Q79" s="22">
        <f ca="1">+'Balance sheet'!Q22+'Balance sheet'!Q23+'Balance sheet'!Q24+'Balance sheet'!Q25</f>
        <v>0</v>
      </c>
      <c r="R79" s="395">
        <f ca="1">+'Balance sheet'!R22+'Balance sheet'!R23+'Balance sheet'!R24+'Balance sheet'!R25</f>
        <v>0</v>
      </c>
      <c r="S79" s="22">
        <f ca="1">+'Balance sheet'!S22+'Balance sheet'!S23+'Balance sheet'!S24+'Balance sheet'!S25</f>
        <v>0</v>
      </c>
      <c r="T79" s="22">
        <f ca="1">+'Balance sheet'!T22+'Balance sheet'!T23+'Balance sheet'!T24+'Balance sheet'!T25</f>
        <v>0</v>
      </c>
      <c r="U79" s="22">
        <f ca="1">+'Balance sheet'!U22+'Balance sheet'!U23+'Balance sheet'!U24+'Balance sheet'!U25</f>
        <v>0</v>
      </c>
      <c r="V79" s="22">
        <f ca="1">+'Balance sheet'!V22+'Balance sheet'!V23+'Balance sheet'!V24+'Balance sheet'!V25</f>
        <v>0</v>
      </c>
      <c r="W79" s="22">
        <f ca="1">+'Balance sheet'!X22+'Balance sheet'!X23+'Balance sheet'!X24+'Balance sheet'!X25</f>
        <v>3</v>
      </c>
      <c r="X79" s="22">
        <f ca="1">+'Balance sheet'!X22+'Balance sheet'!X23+'Balance sheet'!X24+'Balance sheet'!X25</f>
        <v>3</v>
      </c>
      <c r="Y79" s="395">
        <f ca="1">+'Balance sheet'!Y22+'Balance sheet'!Y23+'Balance sheet'!Y24+'Balance sheet'!Y25</f>
        <v>0</v>
      </c>
      <c r="Z79" s="22">
        <f ca="1">+'Balance sheet'!Z22+'Balance sheet'!Z23+'Balance sheet'!Z24+'Balance sheet'!Z25</f>
        <v>0</v>
      </c>
      <c r="AA79" s="22">
        <f ca="1">+'Balance sheet'!AA22+'Balance sheet'!AA23+'Balance sheet'!AA24+'Balance sheet'!AA25</f>
        <v>0</v>
      </c>
      <c r="AB79" s="22">
        <f ca="1">+'Balance sheet'!AB22+'Balance sheet'!AB23+'Balance sheet'!AB24+'Balance sheet'!AB25</f>
        <v>0</v>
      </c>
      <c r="AC79" s="22">
        <f ca="1">+'Balance sheet'!AC22+'Balance sheet'!AC23+'Balance sheet'!AC24+'Balance sheet'!AC25</f>
        <v>0</v>
      </c>
      <c r="AD79" s="22">
        <f ca="1">+'Balance sheet'!AE22+'Balance sheet'!AE23+'Balance sheet'!AE24+'Balance sheet'!AE25</f>
        <v>0</v>
      </c>
      <c r="AE79" s="22">
        <f ca="1">+'Balance sheet'!AE22+'Balance sheet'!AE23+'Balance sheet'!AE24+'Balance sheet'!AE25</f>
        <v>0</v>
      </c>
      <c r="AF79" s="395">
        <f ca="1">+'Balance sheet'!AF22+'Balance sheet'!AF23+'Balance sheet'!AF24+'Balance sheet'!AF25</f>
        <v>0</v>
      </c>
      <c r="AG79" s="22">
        <f ca="1">+'Balance sheet'!AG22+'Balance sheet'!AG23+'Balance sheet'!AG24+'Balance sheet'!AG25</f>
        <v>0</v>
      </c>
      <c r="AH79" s="22">
        <f ca="1">+'Balance sheet'!AH22+'Balance sheet'!AH23+'Balance sheet'!AH24+'Balance sheet'!AH25</f>
        <v>0</v>
      </c>
      <c r="AI79" s="22">
        <f ca="1">+'Balance sheet'!AI22+'Balance sheet'!AI23+'Balance sheet'!AI24+'Balance sheet'!AI25</f>
        <v>0</v>
      </c>
      <c r="AJ79" s="22">
        <f ca="1">+'Balance sheet'!AJ22+'Balance sheet'!AJ23+'Balance sheet'!AJ24+'Balance sheet'!AJ25</f>
        <v>0</v>
      </c>
      <c r="AK79" s="22">
        <f ca="1">+'Balance sheet'!AK22+'Balance sheet'!AK23+'Balance sheet'!AK24+'Balance sheet'!AK25</f>
        <v>0</v>
      </c>
      <c r="AL79" s="22">
        <f ca="1">+'Balance sheet'!AL22+'Balance sheet'!AL23+'Balance sheet'!AL24+'Balance sheet'!AL25</f>
        <v>0</v>
      </c>
      <c r="AM79" s="395">
        <f ca="1">+'Balance sheet'!AM22+'Balance sheet'!AM23+'Balance sheet'!AM24+'Balance sheet'!AM25</f>
        <v>0</v>
      </c>
      <c r="AN79" s="22">
        <f ca="1">+'Balance sheet'!AN22+'Balance sheet'!AN23+'Balance sheet'!AN24+'Balance sheet'!AN25</f>
        <v>0</v>
      </c>
      <c r="AO79" s="22">
        <f ca="1">+'Balance sheet'!AO22+'Balance sheet'!AO23+'Balance sheet'!AO24+'Balance sheet'!AO25</f>
        <v>0</v>
      </c>
      <c r="AP79" s="22">
        <f ca="1">+'Balance sheet'!AP22+'Balance sheet'!AP23+'Balance sheet'!AP24+'Balance sheet'!AP25</f>
        <v>0</v>
      </c>
      <c r="AQ79" s="22">
        <f ca="1">+'Balance sheet'!AQ22+'Balance sheet'!AQ23+'Balance sheet'!AQ24+'Balance sheet'!AQ25</f>
        <v>0</v>
      </c>
      <c r="AR79" s="22">
        <f ca="1">+'Balance sheet'!AR22+'Balance sheet'!AR23+'Balance sheet'!AR24+'Balance sheet'!AR25</f>
        <v>0</v>
      </c>
      <c r="AS79" s="22">
        <f ca="1">+'Balance sheet'!AS22+'Balance sheet'!AS23+'Balance sheet'!AS24+'Balance sheet'!AS25</f>
        <v>0</v>
      </c>
      <c r="AT79" s="395">
        <f ca="1">+'Balance sheet'!AT22+'Balance sheet'!AT23+'Balance sheet'!AT24+'Balance sheet'!AT25</f>
        <v>0</v>
      </c>
      <c r="AU79" s="22">
        <f ca="1">+'Balance sheet'!AU22+'Balance sheet'!AU23+'Balance sheet'!AU24+'Balance sheet'!AU25</f>
        <v>0</v>
      </c>
      <c r="AV79" s="22">
        <f ca="1">+'Balance sheet'!AV22+'Balance sheet'!AV23+'Balance sheet'!AV24+'Balance sheet'!AV25</f>
        <v>0</v>
      </c>
      <c r="AW79" s="22">
        <f ca="1">+'Balance sheet'!AW22+'Balance sheet'!AW23+'Balance sheet'!AW24+'Balance sheet'!AW25</f>
        <v>0</v>
      </c>
      <c r="AX79" s="22">
        <f ca="1">+'Balance sheet'!AX22+'Balance sheet'!AX23+'Balance sheet'!AX24+'Balance sheet'!AX25</f>
        <v>0</v>
      </c>
      <c r="AY79" s="22">
        <f ca="1">+'Balance sheet'!AY22+'Balance sheet'!AY23+'Balance sheet'!AY24+'Balance sheet'!AY25</f>
        <v>0</v>
      </c>
      <c r="AZ79" s="22">
        <f ca="1">+'Balance sheet'!AZ22+'Balance sheet'!AZ23+'Balance sheet'!AZ24+'Balance sheet'!AZ25</f>
        <v>0</v>
      </c>
      <c r="BA79" s="395">
        <f ca="1">+'Balance sheet'!BA22+'Balance sheet'!BA23+'Balance sheet'!BA24+'Balance sheet'!BA25</f>
        <v>0</v>
      </c>
      <c r="BB79" s="22">
        <f ca="1">+'Balance sheet'!BB22+'Balance sheet'!BB23+'Balance sheet'!BB24+'Balance sheet'!BB25</f>
        <v>0</v>
      </c>
      <c r="BC79" s="22">
        <f ca="1">+'Balance sheet'!BC22+'Balance sheet'!BC23+'Balance sheet'!BC24+'Balance sheet'!BC25</f>
        <v>0</v>
      </c>
      <c r="BD79" s="22">
        <f ca="1">+'Balance sheet'!BD22+'Balance sheet'!BD23+'Balance sheet'!BD24+'Balance sheet'!BD25</f>
        <v>0</v>
      </c>
      <c r="BE79" s="22">
        <f ca="1">+'Balance sheet'!BE22+'Balance sheet'!BE23+'Balance sheet'!BE24+'Balance sheet'!BE25</f>
        <v>0</v>
      </c>
      <c r="BF79" s="22">
        <f ca="1">+'Balance sheet'!BF22+'Balance sheet'!BF23+'Balance sheet'!BF24+'Balance sheet'!BF25</f>
        <v>0</v>
      </c>
      <c r="BG79" s="22">
        <f ca="1">+'Balance sheet'!BG22+'Balance sheet'!BG23+'Balance sheet'!BG24+'Balance sheet'!BG25</f>
        <v>0</v>
      </c>
      <c r="BH79" s="395">
        <f ca="1">+'Balance sheet'!BH22+'Balance sheet'!BH23+'Balance sheet'!BH24+'Balance sheet'!BH25</f>
        <v>0</v>
      </c>
      <c r="BI79" s="22">
        <f ca="1">+'Balance sheet'!BI22+'Balance sheet'!BI23+'Balance sheet'!BI24+'Balance sheet'!BI25</f>
        <v>0</v>
      </c>
      <c r="BJ79" s="22">
        <f>+'Balance sheet'!BX22+'Balance sheet'!BX23+'Balance sheet'!BX24+'Balance sheet'!BX25</f>
        <v>0</v>
      </c>
      <c r="BK79" s="22">
        <f>+'Balance sheet'!BY22+'Balance sheet'!BY23+'Balance sheet'!BY24+'Balance sheet'!BY25</f>
        <v>0</v>
      </c>
      <c r="BL79" s="22">
        <f>+'Balance sheet'!BZ22+'Balance sheet'!BZ23+'Balance sheet'!BZ24+'Balance sheet'!BZ25</f>
        <v>0</v>
      </c>
      <c r="BM79" s="22">
        <f>+'Balance sheet'!CA22+'Balance sheet'!CA23+'Balance sheet'!CA24+'Balance sheet'!CA25</f>
        <v>0</v>
      </c>
      <c r="BN79" s="22">
        <f>+'Balance sheet'!CB22+'Balance sheet'!CB23+'Balance sheet'!CB24+'Balance sheet'!CB25</f>
        <v>0</v>
      </c>
      <c r="BO79" s="395">
        <f>+'Balance sheet'!CC22+'Balance sheet'!CC23+'Balance sheet'!CC24+'Balance sheet'!CC25</f>
        <v>0</v>
      </c>
      <c r="BP79" s="22">
        <f>+'Balance sheet'!CD22+'Balance sheet'!CD23+'Balance sheet'!CD24+'Balance sheet'!CD25</f>
        <v>0</v>
      </c>
      <c r="BQ79" s="22">
        <f>+'Balance sheet'!CE22+'Balance sheet'!CE23+'Balance sheet'!CE24+'Balance sheet'!CE25</f>
        <v>0</v>
      </c>
      <c r="BR79" s="22">
        <f>+'Balance sheet'!CF22+'Balance sheet'!CF23+'Balance sheet'!CF24+'Balance sheet'!CF25</f>
        <v>0</v>
      </c>
      <c r="BS79" s="22">
        <f>+'Balance sheet'!CG22+'Balance sheet'!CG23+'Balance sheet'!CG24+'Balance sheet'!CG25</f>
        <v>0</v>
      </c>
      <c r="BT79" s="22">
        <f>+'Balance sheet'!CH22+'Balance sheet'!CH23+'Balance sheet'!CH24+'Balance sheet'!CH25</f>
        <v>0</v>
      </c>
      <c r="BU79" s="22">
        <f>+'Balance sheet'!CI22+'Balance sheet'!CI23+'Balance sheet'!CI24+'Balance sheet'!CI25</f>
        <v>0</v>
      </c>
      <c r="BV79" s="395">
        <f>+'Balance sheet'!CJ22+'Balance sheet'!CJ23+'Balance sheet'!CJ24+'Balance sheet'!CJ25</f>
        <v>0</v>
      </c>
    </row>
    <row r="80" spans="1:74" s="21" customFormat="1" x14ac:dyDescent="0.2">
      <c r="A80" s="21" t="s">
        <v>187</v>
      </c>
      <c r="D80" s="395">
        <f ca="1">'Balance sheet'!D26+'Balance sheet'!D27</f>
        <v>0</v>
      </c>
      <c r="E80" s="22">
        <f ca="1">'Balance sheet'!E26+'Balance sheet'!E27</f>
        <v>0</v>
      </c>
      <c r="F80" s="22">
        <f ca="1">'Balance sheet'!F26+'Balance sheet'!F27</f>
        <v>0</v>
      </c>
      <c r="G80" s="22">
        <f ca="1">'Balance sheet'!G26+'Balance sheet'!G27</f>
        <v>0</v>
      </c>
      <c r="H80" s="22">
        <f ca="1">'Balance sheet'!H26+'Balance sheet'!H27</f>
        <v>0</v>
      </c>
      <c r="I80" s="22">
        <f ca="1">'Balance sheet'!J26+'Balance sheet'!J27</f>
        <v>0</v>
      </c>
      <c r="J80" s="22">
        <f ca="1">'Balance sheet'!J26+'Balance sheet'!J27</f>
        <v>0</v>
      </c>
      <c r="K80" s="395">
        <f ca="1">'Balance sheet'!K26+'Balance sheet'!K27</f>
        <v>0</v>
      </c>
      <c r="L80" s="22">
        <f ca="1">'Balance sheet'!L26+'Balance sheet'!L27</f>
        <v>0</v>
      </c>
      <c r="M80" s="22">
        <f ca="1">'Balance sheet'!M26+'Balance sheet'!M27</f>
        <v>0</v>
      </c>
      <c r="N80" s="22">
        <f ca="1">'Balance sheet'!N26+'Balance sheet'!N27</f>
        <v>0</v>
      </c>
      <c r="O80" s="22">
        <f ca="1">'Balance sheet'!O26+'Balance sheet'!O27</f>
        <v>0</v>
      </c>
      <c r="P80" s="22">
        <f ca="1">'Balance sheet'!Q26+'Balance sheet'!Q27</f>
        <v>0</v>
      </c>
      <c r="Q80" s="22">
        <f ca="1">'Balance sheet'!Q26+'Balance sheet'!Q27</f>
        <v>0</v>
      </c>
      <c r="R80" s="395">
        <f ca="1">'Balance sheet'!R26+'Balance sheet'!R27</f>
        <v>0</v>
      </c>
      <c r="S80" s="22">
        <f ca="1">'Balance sheet'!S26+'Balance sheet'!S27</f>
        <v>0</v>
      </c>
      <c r="T80" s="22">
        <f ca="1">'Balance sheet'!T26+'Balance sheet'!T27</f>
        <v>0</v>
      </c>
      <c r="U80" s="22">
        <f ca="1">'Balance sheet'!U26+'Balance sheet'!U27</f>
        <v>0</v>
      </c>
      <c r="V80" s="22">
        <f ca="1">'Balance sheet'!V26+'Balance sheet'!V27</f>
        <v>0</v>
      </c>
      <c r="W80" s="22">
        <f ca="1">'Balance sheet'!X26+'Balance sheet'!X27</f>
        <v>284</v>
      </c>
      <c r="X80" s="22">
        <f ca="1">'Balance sheet'!X26+'Balance sheet'!X27</f>
        <v>284</v>
      </c>
      <c r="Y80" s="395">
        <f ca="1">'Balance sheet'!Y26+'Balance sheet'!Y27</f>
        <v>0</v>
      </c>
      <c r="Z80" s="22">
        <f ca="1">'Balance sheet'!Z26+'Balance sheet'!Z27</f>
        <v>0</v>
      </c>
      <c r="AA80" s="22">
        <f ca="1">'Balance sheet'!AA26+'Balance sheet'!AA27</f>
        <v>0</v>
      </c>
      <c r="AB80" s="22">
        <f ca="1">'Balance sheet'!AB26+'Balance sheet'!AB27</f>
        <v>0</v>
      </c>
      <c r="AC80" s="22">
        <f ca="1">'Balance sheet'!AC26+'Balance sheet'!AC27</f>
        <v>0</v>
      </c>
      <c r="AD80" s="22">
        <f ca="1">'Balance sheet'!AE26+'Balance sheet'!AE27</f>
        <v>521</v>
      </c>
      <c r="AE80" s="22">
        <f ca="1">'Balance sheet'!AE26+'Balance sheet'!AE27</f>
        <v>521</v>
      </c>
      <c r="AF80" s="395">
        <f ca="1">'Balance sheet'!AF26+'Balance sheet'!AF27</f>
        <v>0</v>
      </c>
      <c r="AG80" s="22">
        <f ca="1">'Balance sheet'!AG26+'Balance sheet'!AG27</f>
        <v>0</v>
      </c>
      <c r="AH80" s="22">
        <f ca="1">'Balance sheet'!AH26+'Balance sheet'!AH27</f>
        <v>0</v>
      </c>
      <c r="AI80" s="22">
        <f ca="1">'Balance sheet'!AI26+'Balance sheet'!AI27</f>
        <v>0</v>
      </c>
      <c r="AJ80" s="22">
        <f ca="1">'Balance sheet'!AJ26+'Balance sheet'!AJ27</f>
        <v>0</v>
      </c>
      <c r="AK80" s="22">
        <f ca="1">'Balance sheet'!AK26+'Balance sheet'!AK27</f>
        <v>0</v>
      </c>
      <c r="AL80" s="22">
        <f ca="1">'Balance sheet'!AL26+'Balance sheet'!AL27</f>
        <v>546</v>
      </c>
      <c r="AM80" s="395">
        <f ca="1">'Balance sheet'!AM26+'Balance sheet'!AM27</f>
        <v>0</v>
      </c>
      <c r="AN80" s="22">
        <f ca="1">'Balance sheet'!AN26+'Balance sheet'!AN27</f>
        <v>0</v>
      </c>
      <c r="AO80" s="22">
        <f ca="1">'Balance sheet'!AO26+'Balance sheet'!AO27</f>
        <v>648</v>
      </c>
      <c r="AP80" s="22">
        <f ca="1">'Balance sheet'!AP26+'Balance sheet'!AP27</f>
        <v>0</v>
      </c>
      <c r="AQ80" s="22">
        <f ca="1">'Balance sheet'!AQ26+'Balance sheet'!AQ27</f>
        <v>639</v>
      </c>
      <c r="AR80" s="22">
        <f ca="1">'Balance sheet'!AR26+'Balance sheet'!AR27</f>
        <v>0</v>
      </c>
      <c r="AS80" s="22">
        <f ca="1">'Balance sheet'!AS26+'Balance sheet'!AS27</f>
        <v>623</v>
      </c>
      <c r="AT80" s="395">
        <f ca="1">'Balance sheet'!AT26+'Balance sheet'!AT27</f>
        <v>0</v>
      </c>
      <c r="AU80" s="22">
        <f ca="1">'Balance sheet'!AU26+'Balance sheet'!AU27</f>
        <v>0</v>
      </c>
      <c r="AV80" s="22">
        <f ca="1">'Balance sheet'!AV26+'Balance sheet'!AV27</f>
        <v>548</v>
      </c>
      <c r="AW80" s="22">
        <f ca="1">'Balance sheet'!AW26+'Balance sheet'!AW27</f>
        <v>0</v>
      </c>
      <c r="AX80" s="22">
        <f ca="1">'Balance sheet'!AX26+'Balance sheet'!AX27</f>
        <v>558</v>
      </c>
      <c r="AY80" s="22">
        <f ca="1">'Balance sheet'!AY26+'Balance sheet'!AY27</f>
        <v>0</v>
      </c>
      <c r="AZ80" s="22">
        <f ca="1">'Balance sheet'!AZ26+'Balance sheet'!AZ27</f>
        <v>563</v>
      </c>
      <c r="BA80" s="395">
        <f ca="1">'Balance sheet'!BA26+'Balance sheet'!BA27</f>
        <v>0</v>
      </c>
      <c r="BB80" s="22">
        <f ca="1">'Balance sheet'!BB26+'Balance sheet'!BB27</f>
        <v>0</v>
      </c>
      <c r="BC80" s="22">
        <f ca="1">'Balance sheet'!BC26+'Balance sheet'!BC27</f>
        <v>626</v>
      </c>
      <c r="BD80" s="22">
        <f ca="1">'Balance sheet'!BD26+'Balance sheet'!BD27</f>
        <v>0</v>
      </c>
      <c r="BE80" s="22">
        <f ca="1">'Balance sheet'!BE26+'Balance sheet'!BE27</f>
        <v>613</v>
      </c>
      <c r="BF80" s="22">
        <f ca="1">'Balance sheet'!BF26+'Balance sheet'!BF27</f>
        <v>0</v>
      </c>
      <c r="BG80" s="22">
        <f ca="1">'Balance sheet'!BG26+'Balance sheet'!BG27</f>
        <v>0</v>
      </c>
      <c r="BH80" s="395">
        <f ca="1">'Balance sheet'!BH26+'Balance sheet'!BH27</f>
        <v>0</v>
      </c>
      <c r="BI80" s="22">
        <f ca="1">'Balance sheet'!BI26+'Balance sheet'!BI27</f>
        <v>0</v>
      </c>
      <c r="BJ80" s="22">
        <f>'Balance sheet'!BX26+'Balance sheet'!BX27</f>
        <v>0</v>
      </c>
      <c r="BK80" s="22">
        <f>'Balance sheet'!BY26+'Balance sheet'!BY27</f>
        <v>0</v>
      </c>
      <c r="BL80" s="22">
        <f>'Balance sheet'!BZ26+'Balance sheet'!BZ27</f>
        <v>0</v>
      </c>
      <c r="BM80" s="22">
        <f>'Balance sheet'!CA26+'Balance sheet'!CA27</f>
        <v>0</v>
      </c>
      <c r="BN80" s="22">
        <f>'Balance sheet'!CB26+'Balance sheet'!CB27</f>
        <v>0</v>
      </c>
      <c r="BO80" s="395">
        <f>'Balance sheet'!CC26+'Balance sheet'!CC27</f>
        <v>0</v>
      </c>
      <c r="BP80" s="22">
        <f>'Balance sheet'!CD26+'Balance sheet'!CD27</f>
        <v>0</v>
      </c>
      <c r="BQ80" s="22">
        <f>'Balance sheet'!CE26+'Balance sheet'!CE27</f>
        <v>0</v>
      </c>
      <c r="BR80" s="22">
        <f>'Balance sheet'!CF26+'Balance sheet'!CF27</f>
        <v>0</v>
      </c>
      <c r="BS80" s="22">
        <f>'Balance sheet'!CG26+'Balance sheet'!CG27</f>
        <v>0</v>
      </c>
      <c r="BT80" s="22">
        <f>'Balance sheet'!CH26+'Balance sheet'!CH27</f>
        <v>0</v>
      </c>
      <c r="BU80" s="22">
        <f>'Balance sheet'!CI26+'Balance sheet'!CI27</f>
        <v>0</v>
      </c>
      <c r="BV80" s="395">
        <f>'Balance sheet'!CJ26+'Balance sheet'!CJ27</f>
        <v>0</v>
      </c>
    </row>
    <row r="81" spans="1:74" s="21" customFormat="1" x14ac:dyDescent="0.2">
      <c r="A81" s="21" t="s">
        <v>244</v>
      </c>
      <c r="D81" s="395">
        <f ca="1">+'Balance sheet'!D29</f>
        <v>0</v>
      </c>
      <c r="E81" s="22">
        <f ca="1">+'Balance sheet'!E29</f>
        <v>0</v>
      </c>
      <c r="F81" s="22">
        <f ca="1">+'Balance sheet'!F29</f>
        <v>0</v>
      </c>
      <c r="G81" s="22">
        <f ca="1">+'Balance sheet'!G29</f>
        <v>0</v>
      </c>
      <c r="H81" s="22">
        <f ca="1">+'Balance sheet'!H29</f>
        <v>0</v>
      </c>
      <c r="I81" s="22">
        <f ca="1">+'Balance sheet'!J29</f>
        <v>0</v>
      </c>
      <c r="J81" s="22">
        <f ca="1">+'Balance sheet'!J29</f>
        <v>0</v>
      </c>
      <c r="K81" s="395">
        <f ca="1">+'Balance sheet'!K29</f>
        <v>0</v>
      </c>
      <c r="L81" s="22">
        <f ca="1">+'Balance sheet'!L29</f>
        <v>0</v>
      </c>
      <c r="M81" s="22">
        <f ca="1">+'Balance sheet'!M29</f>
        <v>0</v>
      </c>
      <c r="N81" s="22">
        <f ca="1">+'Balance sheet'!N29</f>
        <v>0</v>
      </c>
      <c r="O81" s="22">
        <f ca="1">+'Balance sheet'!O29</f>
        <v>0</v>
      </c>
      <c r="P81" s="22">
        <f ca="1">+'Balance sheet'!Q29</f>
        <v>0</v>
      </c>
      <c r="Q81" s="22">
        <f ca="1">+'Balance sheet'!Q29</f>
        <v>0</v>
      </c>
      <c r="R81" s="395">
        <f ca="1">+'Balance sheet'!R29</f>
        <v>0</v>
      </c>
      <c r="S81" s="22">
        <f ca="1">+'Balance sheet'!S29</f>
        <v>0</v>
      </c>
      <c r="T81" s="22">
        <f ca="1">+'Balance sheet'!T29</f>
        <v>0</v>
      </c>
      <c r="U81" s="22">
        <f ca="1">+'Balance sheet'!U29</f>
        <v>0</v>
      </c>
      <c r="V81" s="22">
        <f ca="1">+'Balance sheet'!V29</f>
        <v>0</v>
      </c>
      <c r="W81" s="22">
        <f ca="1">+'Balance sheet'!X29</f>
        <v>0</v>
      </c>
      <c r="X81" s="22">
        <f ca="1">+'Balance sheet'!X29</f>
        <v>0</v>
      </c>
      <c r="Y81" s="395">
        <f ca="1">+'Balance sheet'!Y29</f>
        <v>0</v>
      </c>
      <c r="Z81" s="22">
        <f ca="1">+'Balance sheet'!Z29</f>
        <v>0</v>
      </c>
      <c r="AA81" s="22">
        <f ca="1">+'Balance sheet'!AA29</f>
        <v>0</v>
      </c>
      <c r="AB81" s="22">
        <f ca="1">+'Balance sheet'!AB29</f>
        <v>0</v>
      </c>
      <c r="AC81" s="22">
        <f ca="1">+'Balance sheet'!AC29</f>
        <v>0</v>
      </c>
      <c r="AD81" s="22">
        <f ca="1">+'Balance sheet'!AE29</f>
        <v>0</v>
      </c>
      <c r="AE81" s="22">
        <f ca="1">+'Balance sheet'!AE29</f>
        <v>0</v>
      </c>
      <c r="AF81" s="395">
        <f ca="1">+'Balance sheet'!AF29</f>
        <v>0</v>
      </c>
      <c r="AG81" s="22">
        <f ca="1">+'Balance sheet'!AG29</f>
        <v>0</v>
      </c>
      <c r="AH81" s="22">
        <f ca="1">+'Balance sheet'!AH29</f>
        <v>0</v>
      </c>
      <c r="AI81" s="22">
        <f ca="1">+'Balance sheet'!AI29</f>
        <v>0</v>
      </c>
      <c r="AJ81" s="22">
        <f ca="1">+'Balance sheet'!AJ29</f>
        <v>0</v>
      </c>
      <c r="AK81" s="22">
        <f ca="1">+'Balance sheet'!AK29</f>
        <v>0</v>
      </c>
      <c r="AL81" s="22">
        <f ca="1">+'Balance sheet'!AL29</f>
        <v>0</v>
      </c>
      <c r="AM81" s="395">
        <f ca="1">+'Balance sheet'!AM29</f>
        <v>0</v>
      </c>
      <c r="AN81" s="22">
        <f ca="1">+'Balance sheet'!AN29</f>
        <v>0</v>
      </c>
      <c r="AO81" s="22">
        <f ca="1">+'Balance sheet'!AO29</f>
        <v>0</v>
      </c>
      <c r="AP81" s="22">
        <f ca="1">+'Balance sheet'!AP29</f>
        <v>0</v>
      </c>
      <c r="AQ81" s="22">
        <f ca="1">+'Balance sheet'!AQ29</f>
        <v>0</v>
      </c>
      <c r="AR81" s="22">
        <f ca="1">+'Balance sheet'!AR29</f>
        <v>0</v>
      </c>
      <c r="AS81" s="22">
        <f ca="1">+'Balance sheet'!AS29</f>
        <v>0</v>
      </c>
      <c r="AT81" s="395">
        <f ca="1">+'Balance sheet'!AT29</f>
        <v>0</v>
      </c>
      <c r="AU81" s="22">
        <f ca="1">+'Balance sheet'!AU29</f>
        <v>0</v>
      </c>
      <c r="AV81" s="22">
        <f ca="1">+'Balance sheet'!AV29</f>
        <v>0</v>
      </c>
      <c r="AW81" s="22">
        <f ca="1">+'Balance sheet'!AW29</f>
        <v>0</v>
      </c>
      <c r="AX81" s="22">
        <f ca="1">+'Balance sheet'!AX29</f>
        <v>0</v>
      </c>
      <c r="AY81" s="22">
        <f ca="1">+'Balance sheet'!AY29</f>
        <v>0</v>
      </c>
      <c r="AZ81" s="22">
        <f ca="1">+'Balance sheet'!AZ29</f>
        <v>0</v>
      </c>
      <c r="BA81" s="395">
        <f ca="1">+'Balance sheet'!BA29</f>
        <v>0</v>
      </c>
      <c r="BB81" s="22">
        <f ca="1">+'Balance sheet'!BB29</f>
        <v>0</v>
      </c>
      <c r="BC81" s="22">
        <f ca="1">+'Balance sheet'!BC29</f>
        <v>0</v>
      </c>
      <c r="BD81" s="22">
        <f ca="1">+'Balance sheet'!BD29</f>
        <v>0</v>
      </c>
      <c r="BE81" s="22">
        <f ca="1">+'Balance sheet'!BE29</f>
        <v>0</v>
      </c>
      <c r="BF81" s="22">
        <f ca="1">+'Balance sheet'!BF29</f>
        <v>0</v>
      </c>
      <c r="BG81" s="22">
        <f ca="1">+'Balance sheet'!BG29</f>
        <v>0</v>
      </c>
      <c r="BH81" s="395">
        <f ca="1">+'Balance sheet'!BH29</f>
        <v>0</v>
      </c>
      <c r="BI81" s="22">
        <f ca="1">+'Balance sheet'!BI29</f>
        <v>0</v>
      </c>
      <c r="BJ81" s="22">
        <f>+'Balance sheet'!BX29</f>
        <v>0</v>
      </c>
      <c r="BK81" s="22">
        <f>+'Balance sheet'!BY29</f>
        <v>0</v>
      </c>
      <c r="BL81" s="22">
        <f>+'Balance sheet'!BZ29</f>
        <v>0</v>
      </c>
      <c r="BM81" s="22">
        <f>+'Balance sheet'!CA29</f>
        <v>0</v>
      </c>
      <c r="BN81" s="22">
        <f>+'Balance sheet'!CB29</f>
        <v>0</v>
      </c>
      <c r="BO81" s="395">
        <f>+'Balance sheet'!CC29</f>
        <v>0</v>
      </c>
      <c r="BP81" s="22">
        <f>+'Balance sheet'!CD29</f>
        <v>0</v>
      </c>
      <c r="BQ81" s="22">
        <f>+'Balance sheet'!CE29</f>
        <v>0</v>
      </c>
      <c r="BR81" s="22">
        <f>+'Balance sheet'!CF29</f>
        <v>0</v>
      </c>
      <c r="BS81" s="22">
        <f>+'Balance sheet'!CG29</f>
        <v>0</v>
      </c>
      <c r="BT81" s="22">
        <f>+'Balance sheet'!CH29</f>
        <v>0</v>
      </c>
      <c r="BU81" s="22">
        <f>+'Balance sheet'!CI29</f>
        <v>0</v>
      </c>
      <c r="BV81" s="395">
        <f>+'Balance sheet'!CJ29</f>
        <v>0</v>
      </c>
    </row>
    <row r="82" spans="1:74" s="21" customFormat="1" x14ac:dyDescent="0.2">
      <c r="A82" s="23" t="s">
        <v>66</v>
      </c>
      <c r="B82" s="23"/>
      <c r="C82" s="23"/>
      <c r="D82" s="417">
        <f t="shared" ref="D82:AL82" ca="1" si="441">SUM(D77:D81)</f>
        <v>0</v>
      </c>
      <c r="E82" s="24">
        <f t="shared" ca="1" si="441"/>
        <v>0</v>
      </c>
      <c r="F82" s="24">
        <f t="shared" ca="1" si="441"/>
        <v>0</v>
      </c>
      <c r="G82" s="24">
        <f t="shared" ca="1" si="441"/>
        <v>0</v>
      </c>
      <c r="H82" s="24">
        <f t="shared" ca="1" si="441"/>
        <v>0</v>
      </c>
      <c r="I82" s="24">
        <f t="shared" ref="I82" ca="1" si="442">SUM(I77:I81)</f>
        <v>0</v>
      </c>
      <c r="J82" s="24">
        <f t="shared" ca="1" si="441"/>
        <v>0</v>
      </c>
      <c r="K82" s="417">
        <f t="shared" ca="1" si="441"/>
        <v>0</v>
      </c>
      <c r="L82" s="24">
        <f t="shared" ca="1" si="441"/>
        <v>0</v>
      </c>
      <c r="M82" s="24">
        <f t="shared" ca="1" si="441"/>
        <v>0</v>
      </c>
      <c r="N82" s="24">
        <f t="shared" ca="1" si="441"/>
        <v>0</v>
      </c>
      <c r="O82" s="24">
        <f t="shared" ca="1" si="441"/>
        <v>0</v>
      </c>
      <c r="P82" s="24">
        <f t="shared" ref="P82" ca="1" si="443">SUM(P77:P81)</f>
        <v>0</v>
      </c>
      <c r="Q82" s="24">
        <f t="shared" ca="1" si="441"/>
        <v>0</v>
      </c>
      <c r="R82" s="417">
        <f t="shared" ca="1" si="441"/>
        <v>0</v>
      </c>
      <c r="S82" s="24">
        <f t="shared" ca="1" si="441"/>
        <v>0</v>
      </c>
      <c r="T82" s="24">
        <f t="shared" ca="1" si="441"/>
        <v>0</v>
      </c>
      <c r="U82" s="24">
        <f t="shared" ca="1" si="441"/>
        <v>0</v>
      </c>
      <c r="V82" s="24">
        <f t="shared" ca="1" si="441"/>
        <v>0</v>
      </c>
      <c r="W82" s="24">
        <f t="shared" ref="W82" ca="1" si="444">SUM(W77:W81)</f>
        <v>4194</v>
      </c>
      <c r="X82" s="24">
        <f t="shared" ca="1" si="441"/>
        <v>4194</v>
      </c>
      <c r="Y82" s="417">
        <f t="shared" ca="1" si="441"/>
        <v>0</v>
      </c>
      <c r="Z82" s="24">
        <f t="shared" ca="1" si="441"/>
        <v>0</v>
      </c>
      <c r="AA82" s="24">
        <f t="shared" ca="1" si="441"/>
        <v>0</v>
      </c>
      <c r="AB82" s="24">
        <f t="shared" ca="1" si="441"/>
        <v>0</v>
      </c>
      <c r="AC82" s="24">
        <f t="shared" ca="1" si="441"/>
        <v>0</v>
      </c>
      <c r="AD82" s="24">
        <f t="shared" ref="AD82" ca="1" si="445">SUM(AD77:AD81)</f>
        <v>4824</v>
      </c>
      <c r="AE82" s="24">
        <f t="shared" ca="1" si="441"/>
        <v>4824</v>
      </c>
      <c r="AF82" s="417">
        <f t="shared" ca="1" si="441"/>
        <v>0</v>
      </c>
      <c r="AG82" s="24">
        <f t="shared" ca="1" si="441"/>
        <v>0</v>
      </c>
      <c r="AH82" s="24">
        <f t="shared" ca="1" si="441"/>
        <v>0</v>
      </c>
      <c r="AI82" s="24">
        <f t="shared" ca="1" si="441"/>
        <v>0</v>
      </c>
      <c r="AJ82" s="24">
        <f t="shared" ca="1" si="441"/>
        <v>0</v>
      </c>
      <c r="AK82" s="24">
        <f t="shared" ref="AK82" ca="1" si="446">SUM(AK77:AK81)</f>
        <v>0</v>
      </c>
      <c r="AL82" s="24">
        <f t="shared" ca="1" si="441"/>
        <v>5315</v>
      </c>
      <c r="AM82" s="417">
        <f ca="1">SUM(AM77:AM81)</f>
        <v>0</v>
      </c>
      <c r="AN82" s="24">
        <f t="shared" ref="AN82:BA82" ca="1" si="447">SUM(AN77:AN81)</f>
        <v>0</v>
      </c>
      <c r="AO82" s="24">
        <f t="shared" ca="1" si="447"/>
        <v>5475</v>
      </c>
      <c r="AP82" s="24">
        <f t="shared" ca="1" si="447"/>
        <v>0</v>
      </c>
      <c r="AQ82" s="24">
        <f t="shared" ca="1" si="447"/>
        <v>5542</v>
      </c>
      <c r="AR82" s="24">
        <f t="shared" ref="AR82" ca="1" si="448">SUM(AR77:AR81)</f>
        <v>0</v>
      </c>
      <c r="AS82" s="24">
        <f t="shared" ca="1" si="447"/>
        <v>5762</v>
      </c>
      <c r="AT82" s="417">
        <f t="shared" ca="1" si="447"/>
        <v>0</v>
      </c>
      <c r="AU82" s="24">
        <f t="shared" ca="1" si="447"/>
        <v>0</v>
      </c>
      <c r="AV82" s="24">
        <f t="shared" ca="1" si="447"/>
        <v>5748</v>
      </c>
      <c r="AW82" s="24">
        <f t="shared" ca="1" si="447"/>
        <v>0</v>
      </c>
      <c r="AX82" s="24">
        <f t="shared" ca="1" si="447"/>
        <v>5812</v>
      </c>
      <c r="AY82" s="24">
        <f t="shared" ref="AY82:AZ82" ca="1" si="449">SUM(AY77:AY81)</f>
        <v>0</v>
      </c>
      <c r="AZ82" s="24">
        <f t="shared" ca="1" si="449"/>
        <v>6064</v>
      </c>
      <c r="BA82" s="417">
        <f t="shared" ca="1" si="447"/>
        <v>0</v>
      </c>
      <c r="BB82" s="24">
        <f t="shared" ref="BB82" ca="1" si="450">SUM(BB77:BB81)</f>
        <v>0</v>
      </c>
      <c r="BC82" s="24">
        <f t="shared" ref="BC82:BD82" ca="1" si="451">SUM(BC77:BC81)</f>
        <v>6249</v>
      </c>
      <c r="BD82" s="24">
        <f t="shared" ca="1" si="451"/>
        <v>0</v>
      </c>
      <c r="BE82" s="24">
        <f t="shared" ref="BE82:BK82" ca="1" si="452">SUM(BE77:BE81)</f>
        <v>6298</v>
      </c>
      <c r="BF82" s="24">
        <f t="shared" ca="1" si="452"/>
        <v>0</v>
      </c>
      <c r="BG82" s="24">
        <f t="shared" ca="1" si="452"/>
        <v>0</v>
      </c>
      <c r="BH82" s="417">
        <f t="shared" ca="1" si="452"/>
        <v>0</v>
      </c>
      <c r="BI82" s="24">
        <f t="shared" ca="1" si="452"/>
        <v>0</v>
      </c>
      <c r="BJ82" s="24">
        <f t="shared" si="452"/>
        <v>0</v>
      </c>
      <c r="BK82" s="24" t="e">
        <f t="shared" si="452"/>
        <v>#VALUE!</v>
      </c>
      <c r="BL82" s="24">
        <f t="shared" ref="BL82:BR82" si="453">SUM(BL77:BL81)</f>
        <v>0</v>
      </c>
      <c r="BM82" s="24">
        <f t="shared" si="453"/>
        <v>0</v>
      </c>
      <c r="BN82" s="24">
        <f t="shared" si="453"/>
        <v>0</v>
      </c>
      <c r="BO82" s="417">
        <f t="shared" si="453"/>
        <v>0</v>
      </c>
      <c r="BP82" s="24">
        <f t="shared" si="453"/>
        <v>0</v>
      </c>
      <c r="BQ82" s="24">
        <f t="shared" si="453"/>
        <v>0</v>
      </c>
      <c r="BR82" s="24">
        <f t="shared" si="453"/>
        <v>0</v>
      </c>
      <c r="BS82" s="24">
        <f t="shared" ref="BS82:BV82" si="454">SUM(BS77:BS81)</f>
        <v>0</v>
      </c>
      <c r="BT82" s="24">
        <f t="shared" si="454"/>
        <v>0</v>
      </c>
      <c r="BU82" s="24">
        <f t="shared" si="454"/>
        <v>0</v>
      </c>
      <c r="BV82" s="417">
        <f t="shared" si="454"/>
        <v>0</v>
      </c>
    </row>
    <row r="83" spans="1:74" s="21" customFormat="1" x14ac:dyDescent="0.2">
      <c r="A83" s="21" t="s">
        <v>67</v>
      </c>
      <c r="D83" s="395">
        <f ca="1">'Balance sheet'!D4</f>
        <v>0</v>
      </c>
      <c r="E83" s="22">
        <f ca="1">'Balance sheet'!E4</f>
        <v>0</v>
      </c>
      <c r="F83" s="22">
        <f ca="1">'Balance sheet'!F4</f>
        <v>0</v>
      </c>
      <c r="G83" s="22">
        <f ca="1">'Balance sheet'!G4</f>
        <v>0</v>
      </c>
      <c r="H83" s="22">
        <f ca="1">'Balance sheet'!H4</f>
        <v>0</v>
      </c>
      <c r="I83" s="22">
        <f ca="1">'Balance sheet'!J4</f>
        <v>0</v>
      </c>
      <c r="J83" s="22">
        <f ca="1">'Balance sheet'!J4</f>
        <v>0</v>
      </c>
      <c r="K83" s="395">
        <f ca="1">'Balance sheet'!K4</f>
        <v>0</v>
      </c>
      <c r="L83" s="22">
        <f ca="1">'Balance sheet'!L4</f>
        <v>0</v>
      </c>
      <c r="M83" s="22">
        <f ca="1">'Balance sheet'!M4</f>
        <v>0</v>
      </c>
      <c r="N83" s="22">
        <f ca="1">'Balance sheet'!N4</f>
        <v>0</v>
      </c>
      <c r="O83" s="22">
        <f ca="1">'Balance sheet'!O4</f>
        <v>0</v>
      </c>
      <c r="P83" s="22">
        <f ca="1">'Balance sheet'!Q4</f>
        <v>0</v>
      </c>
      <c r="Q83" s="22">
        <f ca="1">'Balance sheet'!Q4</f>
        <v>0</v>
      </c>
      <c r="R83" s="395">
        <f ca="1">'Balance sheet'!R4</f>
        <v>0</v>
      </c>
      <c r="S83" s="22">
        <f ca="1">'Balance sheet'!S4</f>
        <v>0</v>
      </c>
      <c r="T83" s="22">
        <f ca="1">'Balance sheet'!T4</f>
        <v>0</v>
      </c>
      <c r="U83" s="22">
        <f ca="1">'Balance sheet'!U4</f>
        <v>0</v>
      </c>
      <c r="V83" s="22">
        <f ca="1">'Balance sheet'!V4</f>
        <v>0</v>
      </c>
      <c r="W83" s="22">
        <f ca="1">'Balance sheet'!X4</f>
        <v>1536</v>
      </c>
      <c r="X83" s="22">
        <f ca="1">'Balance sheet'!X4</f>
        <v>1536</v>
      </c>
      <c r="Y83" s="395">
        <f ca="1">'Balance sheet'!Y4</f>
        <v>0</v>
      </c>
      <c r="Z83" s="22">
        <f ca="1">'Balance sheet'!Z4</f>
        <v>0</v>
      </c>
      <c r="AA83" s="22">
        <f ca="1">'Balance sheet'!AA4</f>
        <v>0</v>
      </c>
      <c r="AB83" s="22">
        <f ca="1">'Balance sheet'!AB4</f>
        <v>0</v>
      </c>
      <c r="AC83" s="22">
        <f ca="1">'Balance sheet'!AC4</f>
        <v>0</v>
      </c>
      <c r="AD83" s="22">
        <f ca="1">'Balance sheet'!AE4</f>
        <v>1713</v>
      </c>
      <c r="AE83" s="22">
        <f ca="1">'Balance sheet'!AE4</f>
        <v>1713</v>
      </c>
      <c r="AF83" s="395">
        <f ca="1">'Balance sheet'!AF4</f>
        <v>0</v>
      </c>
      <c r="AG83" s="22">
        <f ca="1">'Balance sheet'!AG4</f>
        <v>0</v>
      </c>
      <c r="AH83" s="22">
        <f ca="1">'Balance sheet'!AH4</f>
        <v>0</v>
      </c>
      <c r="AI83" s="22">
        <f ca="1">'Balance sheet'!AI4</f>
        <v>0</v>
      </c>
      <c r="AJ83" s="22">
        <f ca="1">'Balance sheet'!AJ4</f>
        <v>0</v>
      </c>
      <c r="AK83" s="22">
        <f ca="1">'Balance sheet'!AK4</f>
        <v>0</v>
      </c>
      <c r="AL83" s="22">
        <f ca="1">'Balance sheet'!AL4</f>
        <v>1812</v>
      </c>
      <c r="AM83" s="395">
        <f ca="1">'Balance sheet'!AM4</f>
        <v>0</v>
      </c>
      <c r="AN83" s="22">
        <f ca="1">'Balance sheet'!AN4</f>
        <v>0</v>
      </c>
      <c r="AO83" s="22">
        <f ca="1">'Balance sheet'!AO4</f>
        <v>1914</v>
      </c>
      <c r="AP83" s="22">
        <f ca="1">'Balance sheet'!AP4</f>
        <v>0</v>
      </c>
      <c r="AQ83" s="22">
        <f ca="1">'Balance sheet'!AQ4</f>
        <v>1958</v>
      </c>
      <c r="AR83" s="22">
        <f ca="1">'Balance sheet'!AR4</f>
        <v>0</v>
      </c>
      <c r="AS83" s="22">
        <f ca="1">'Balance sheet'!AS4</f>
        <v>1905</v>
      </c>
      <c r="AT83" s="395">
        <f ca="1">'Balance sheet'!AT4</f>
        <v>0</v>
      </c>
      <c r="AU83" s="22">
        <f ca="1">'Balance sheet'!AU4</f>
        <v>0</v>
      </c>
      <c r="AV83" s="22">
        <f ca="1">'Balance sheet'!AV4</f>
        <v>2010</v>
      </c>
      <c r="AW83" s="22">
        <f ca="1">'Balance sheet'!AW4</f>
        <v>0</v>
      </c>
      <c r="AX83" s="22">
        <f ca="1">'Balance sheet'!AX4</f>
        <v>2061</v>
      </c>
      <c r="AY83" s="22">
        <f ca="1">'Balance sheet'!AY4</f>
        <v>0</v>
      </c>
      <c r="AZ83" s="22">
        <f ca="1">'Balance sheet'!AZ4</f>
        <v>2017</v>
      </c>
      <c r="BA83" s="395">
        <f ca="1">'Balance sheet'!BA4</f>
        <v>0</v>
      </c>
      <c r="BB83" s="22">
        <f ca="1">'Balance sheet'!BB4</f>
        <v>0</v>
      </c>
      <c r="BC83" s="22">
        <f ca="1">'Balance sheet'!BC4</f>
        <v>2294</v>
      </c>
      <c r="BD83" s="22">
        <f ca="1">'Balance sheet'!BD4</f>
        <v>0</v>
      </c>
      <c r="BE83" s="22">
        <f ca="1">'Balance sheet'!BE4</f>
        <v>2355</v>
      </c>
      <c r="BF83" s="22">
        <f ca="1">'Balance sheet'!BF4</f>
        <v>0</v>
      </c>
      <c r="BG83" s="22">
        <f ca="1">'Balance sheet'!BG4</f>
        <v>0</v>
      </c>
      <c r="BH83" s="395">
        <f ca="1">'Balance sheet'!BH4</f>
        <v>0</v>
      </c>
      <c r="BI83" s="22">
        <f ca="1">'Balance sheet'!BI4</f>
        <v>0</v>
      </c>
      <c r="BJ83" s="22">
        <f>'Balance sheet'!BX4</f>
        <v>0</v>
      </c>
      <c r="BK83" s="22">
        <f>'Balance sheet'!BY4</f>
        <v>0</v>
      </c>
      <c r="BL83" s="22">
        <f>'Balance sheet'!BZ4</f>
        <v>0</v>
      </c>
      <c r="BM83" s="22">
        <f>'Balance sheet'!CA4</f>
        <v>0</v>
      </c>
      <c r="BN83" s="22">
        <f>'Balance sheet'!CB4</f>
        <v>0</v>
      </c>
      <c r="BO83" s="395">
        <f>'Balance sheet'!CC4</f>
        <v>0</v>
      </c>
      <c r="BP83" s="22">
        <f>'Balance sheet'!CD4</f>
        <v>0</v>
      </c>
      <c r="BQ83" s="22">
        <f>'Balance sheet'!CE4</f>
        <v>0</v>
      </c>
      <c r="BR83" s="22">
        <f>'Balance sheet'!CF4</f>
        <v>0</v>
      </c>
      <c r="BS83" s="22">
        <f>'Balance sheet'!CG4</f>
        <v>0</v>
      </c>
      <c r="BT83" s="22">
        <f>'Balance sheet'!CH4</f>
        <v>0</v>
      </c>
      <c r="BU83" s="22">
        <f>'Balance sheet'!CI4</f>
        <v>0</v>
      </c>
      <c r="BV83" s="395">
        <f>'Balance sheet'!CJ4</f>
        <v>0</v>
      </c>
    </row>
    <row r="84" spans="1:74" s="21" customFormat="1" x14ac:dyDescent="0.2">
      <c r="A84" s="21" t="s">
        <v>68</v>
      </c>
      <c r="D84" s="395">
        <f ca="1">'Balance sheet'!D5</f>
        <v>0</v>
      </c>
      <c r="E84" s="22">
        <f ca="1">'Balance sheet'!E5</f>
        <v>0</v>
      </c>
      <c r="F84" s="22">
        <f ca="1">'Balance sheet'!F5</f>
        <v>0</v>
      </c>
      <c r="G84" s="22">
        <f ca="1">'Balance sheet'!G5</f>
        <v>0</v>
      </c>
      <c r="H84" s="22">
        <f ca="1">'Balance sheet'!H5</f>
        <v>0</v>
      </c>
      <c r="I84" s="22">
        <f ca="1">'Balance sheet'!J5</f>
        <v>0</v>
      </c>
      <c r="J84" s="22">
        <f ca="1">'Balance sheet'!J5</f>
        <v>0</v>
      </c>
      <c r="K84" s="395">
        <f ca="1">'Balance sheet'!K5</f>
        <v>0</v>
      </c>
      <c r="L84" s="22">
        <f ca="1">'Balance sheet'!L5</f>
        <v>0</v>
      </c>
      <c r="M84" s="22">
        <f ca="1">'Balance sheet'!M5</f>
        <v>0</v>
      </c>
      <c r="N84" s="22">
        <f ca="1">'Balance sheet'!N5</f>
        <v>0</v>
      </c>
      <c r="O84" s="22">
        <f ca="1">'Balance sheet'!O5</f>
        <v>0</v>
      </c>
      <c r="P84" s="22">
        <f ca="1">'Balance sheet'!Q5</f>
        <v>0</v>
      </c>
      <c r="Q84" s="22">
        <f ca="1">'Balance sheet'!Q5</f>
        <v>0</v>
      </c>
      <c r="R84" s="395">
        <f ca="1">'Balance sheet'!R5</f>
        <v>0</v>
      </c>
      <c r="S84" s="22">
        <f ca="1">'Balance sheet'!S5</f>
        <v>0</v>
      </c>
      <c r="T84" s="22">
        <f ca="1">'Balance sheet'!T5</f>
        <v>0</v>
      </c>
      <c r="U84" s="22">
        <f ca="1">'Balance sheet'!U5</f>
        <v>0</v>
      </c>
      <c r="V84" s="22">
        <f ca="1">'Balance sheet'!V5</f>
        <v>0</v>
      </c>
      <c r="W84" s="22">
        <f ca="1">'Balance sheet'!X5</f>
        <v>1676</v>
      </c>
      <c r="X84" s="22">
        <f ca="1">'Balance sheet'!X5</f>
        <v>1676</v>
      </c>
      <c r="Y84" s="395">
        <f ca="1">'Balance sheet'!Y5</f>
        <v>0</v>
      </c>
      <c r="Z84" s="22">
        <f ca="1">'Balance sheet'!Z5</f>
        <v>0</v>
      </c>
      <c r="AA84" s="22">
        <f ca="1">'Balance sheet'!AA5</f>
        <v>0</v>
      </c>
      <c r="AB84" s="22">
        <f ca="1">'Balance sheet'!AB5</f>
        <v>0</v>
      </c>
      <c r="AC84" s="22">
        <f ca="1">'Balance sheet'!AC5</f>
        <v>0</v>
      </c>
      <c r="AD84" s="22">
        <f ca="1">'Balance sheet'!AE5</f>
        <v>1900</v>
      </c>
      <c r="AE84" s="22">
        <f ca="1">'Balance sheet'!AE5</f>
        <v>1900</v>
      </c>
      <c r="AF84" s="395">
        <f ca="1">'Balance sheet'!AF5</f>
        <v>0</v>
      </c>
      <c r="AG84" s="22">
        <f ca="1">'Balance sheet'!AG5</f>
        <v>0</v>
      </c>
      <c r="AH84" s="22">
        <f ca="1">'Balance sheet'!AH5</f>
        <v>0</v>
      </c>
      <c r="AI84" s="22">
        <f ca="1">'Balance sheet'!AI5</f>
        <v>0</v>
      </c>
      <c r="AJ84" s="22">
        <f ca="1">'Balance sheet'!AJ5</f>
        <v>0</v>
      </c>
      <c r="AK84" s="22">
        <f ca="1">'Balance sheet'!AK5</f>
        <v>0</v>
      </c>
      <c r="AL84" s="22">
        <f ca="1">'Balance sheet'!AL5</f>
        <v>2023</v>
      </c>
      <c r="AM84" s="395">
        <f ca="1">'Balance sheet'!AM5</f>
        <v>0</v>
      </c>
      <c r="AN84" s="22">
        <f ca="1">'Balance sheet'!AN5</f>
        <v>0</v>
      </c>
      <c r="AO84" s="22">
        <f ca="1">'Balance sheet'!AO5</f>
        <v>2266</v>
      </c>
      <c r="AP84" s="22">
        <f ca="1">'Balance sheet'!AP5</f>
        <v>0</v>
      </c>
      <c r="AQ84" s="22">
        <f ca="1">'Balance sheet'!AQ5</f>
        <v>2250</v>
      </c>
      <c r="AR84" s="22">
        <f ca="1">'Balance sheet'!AR5</f>
        <v>0</v>
      </c>
      <c r="AS84" s="22">
        <f ca="1">'Balance sheet'!AS5</f>
        <v>2218</v>
      </c>
      <c r="AT84" s="395">
        <f ca="1">'Balance sheet'!AT5</f>
        <v>0</v>
      </c>
      <c r="AU84" s="22">
        <f ca="1">'Balance sheet'!AU5</f>
        <v>0</v>
      </c>
      <c r="AV84" s="22">
        <f ca="1">'Balance sheet'!AV5</f>
        <v>2327</v>
      </c>
      <c r="AW84" s="22">
        <f ca="1">'Balance sheet'!AW5</f>
        <v>0</v>
      </c>
      <c r="AX84" s="22">
        <f ca="1">'Balance sheet'!AX5</f>
        <v>2323</v>
      </c>
      <c r="AY84" s="22">
        <f ca="1">'Balance sheet'!AY5</f>
        <v>0</v>
      </c>
      <c r="AZ84" s="22">
        <f ca="1">'Balance sheet'!AZ5</f>
        <v>2192</v>
      </c>
      <c r="BA84" s="395">
        <f ca="1">'Balance sheet'!BA5</f>
        <v>0</v>
      </c>
      <c r="BB84" s="22">
        <f ca="1">'Balance sheet'!BB5</f>
        <v>0</v>
      </c>
      <c r="BC84" s="22">
        <f ca="1">'Balance sheet'!BC5</f>
        <v>2329</v>
      </c>
      <c r="BD84" s="22">
        <f ca="1">'Balance sheet'!BD5</f>
        <v>0</v>
      </c>
      <c r="BE84" s="22">
        <f ca="1">'Balance sheet'!BE5</f>
        <v>2241</v>
      </c>
      <c r="BF84" s="22">
        <f ca="1">'Balance sheet'!BF5</f>
        <v>0</v>
      </c>
      <c r="BG84" s="22">
        <f ca="1">'Balance sheet'!BG5</f>
        <v>0</v>
      </c>
      <c r="BH84" s="395">
        <f ca="1">'Balance sheet'!BH5</f>
        <v>0</v>
      </c>
      <c r="BI84" s="22">
        <f ca="1">'Balance sheet'!BI5</f>
        <v>0</v>
      </c>
      <c r="BJ84" s="22">
        <f>'Balance sheet'!BX5</f>
        <v>0</v>
      </c>
      <c r="BK84" s="22">
        <f>'Balance sheet'!BY5</f>
        <v>0</v>
      </c>
      <c r="BL84" s="22">
        <f>'Balance sheet'!BZ5</f>
        <v>0</v>
      </c>
      <c r="BM84" s="22">
        <f>'Balance sheet'!CA5</f>
        <v>0</v>
      </c>
      <c r="BN84" s="22">
        <f>'Balance sheet'!CB5</f>
        <v>0</v>
      </c>
      <c r="BO84" s="395">
        <f>'Balance sheet'!CC5</f>
        <v>0</v>
      </c>
      <c r="BP84" s="22">
        <f>'Balance sheet'!CD5</f>
        <v>0</v>
      </c>
      <c r="BQ84" s="22">
        <f>'Balance sheet'!CE5</f>
        <v>0</v>
      </c>
      <c r="BR84" s="22">
        <f>'Balance sheet'!CF5</f>
        <v>0</v>
      </c>
      <c r="BS84" s="22">
        <f>'Balance sheet'!CG5</f>
        <v>0</v>
      </c>
      <c r="BT84" s="22">
        <f>'Balance sheet'!CH5</f>
        <v>0</v>
      </c>
      <c r="BU84" s="22">
        <f>'Balance sheet'!CI5</f>
        <v>0</v>
      </c>
      <c r="BV84" s="395">
        <f>'Balance sheet'!CJ5</f>
        <v>0</v>
      </c>
    </row>
    <row r="85" spans="1:74" s="21" customFormat="1" x14ac:dyDescent="0.2">
      <c r="A85" s="21" t="s">
        <v>69</v>
      </c>
      <c r="D85" s="395">
        <f ca="1">'Balance sheet'!D6+'Balance sheet'!D7+'Balance sheet'!D8+'Balance sheet'!D9+'Balance sheet'!D10</f>
        <v>0</v>
      </c>
      <c r="E85" s="22">
        <f ca="1">'Balance sheet'!E6+'Balance sheet'!E7+'Balance sheet'!E8+'Balance sheet'!E9+'Balance sheet'!E10</f>
        <v>0</v>
      </c>
      <c r="F85" s="22">
        <f ca="1">'Balance sheet'!F6+'Balance sheet'!F7+'Balance sheet'!F8+'Balance sheet'!F9+'Balance sheet'!F10</f>
        <v>0</v>
      </c>
      <c r="G85" s="22">
        <f ca="1">'Balance sheet'!G6+'Balance sheet'!G7+'Balance sheet'!G8+'Balance sheet'!G9+'Balance sheet'!G10</f>
        <v>0</v>
      </c>
      <c r="H85" s="22">
        <f ca="1">'Balance sheet'!H6+'Balance sheet'!H7+'Balance sheet'!H8+'Balance sheet'!H9+'Balance sheet'!H10</f>
        <v>0</v>
      </c>
      <c r="I85" s="22">
        <f ca="1">'Balance sheet'!J6+'Balance sheet'!J7+'Balance sheet'!J8+'Balance sheet'!J9+'Balance sheet'!J10</f>
        <v>0</v>
      </c>
      <c r="J85" s="22">
        <f ca="1">'Balance sheet'!J6+'Balance sheet'!J7+'Balance sheet'!J8+'Balance sheet'!J9+'Balance sheet'!J10</f>
        <v>0</v>
      </c>
      <c r="K85" s="395">
        <f ca="1">'Balance sheet'!K6+'Balance sheet'!K7+'Balance sheet'!K8+'Balance sheet'!K9+'Balance sheet'!K10</f>
        <v>0</v>
      </c>
      <c r="L85" s="22">
        <f ca="1">'Balance sheet'!L6+'Balance sheet'!L7+'Balance sheet'!L8+'Balance sheet'!L9+'Balance sheet'!L10</f>
        <v>0</v>
      </c>
      <c r="M85" s="22">
        <f ca="1">'Balance sheet'!M6+'Balance sheet'!M7+'Balance sheet'!M8+'Balance sheet'!M9+'Balance sheet'!M10</f>
        <v>0</v>
      </c>
      <c r="N85" s="22">
        <f ca="1">'Balance sheet'!N6+'Balance sheet'!N7+'Balance sheet'!N8+'Balance sheet'!N9+'Balance sheet'!N10</f>
        <v>0</v>
      </c>
      <c r="O85" s="22">
        <f ca="1">'Balance sheet'!O6+'Balance sheet'!O7+'Balance sheet'!O8+'Balance sheet'!O9+'Balance sheet'!O10</f>
        <v>0</v>
      </c>
      <c r="P85" s="22">
        <f ca="1">'Balance sheet'!Q6+'Balance sheet'!Q7+'Balance sheet'!Q8+'Balance sheet'!Q9+'Balance sheet'!Q10</f>
        <v>0</v>
      </c>
      <c r="Q85" s="22">
        <f ca="1">'Balance sheet'!Q6+'Balance sheet'!Q7+'Balance sheet'!Q8+'Balance sheet'!Q9+'Balance sheet'!Q10</f>
        <v>0</v>
      </c>
      <c r="R85" s="395">
        <f ca="1">'Balance sheet'!R6+'Balance sheet'!R7+'Balance sheet'!R8+'Balance sheet'!R9+'Balance sheet'!R10</f>
        <v>0</v>
      </c>
      <c r="S85" s="22">
        <f ca="1">'Balance sheet'!S6+'Balance sheet'!S7+'Balance sheet'!S8+'Balance sheet'!S9+'Balance sheet'!S10</f>
        <v>0</v>
      </c>
      <c r="T85" s="22">
        <f ca="1">'Balance sheet'!T6+'Balance sheet'!T7+'Balance sheet'!T8+'Balance sheet'!T9+'Balance sheet'!T10</f>
        <v>0</v>
      </c>
      <c r="U85" s="22">
        <f ca="1">'Balance sheet'!U6+'Balance sheet'!U7+'Balance sheet'!U8+'Balance sheet'!U9+'Balance sheet'!U10</f>
        <v>0</v>
      </c>
      <c r="V85" s="22">
        <f ca="1">'Balance sheet'!V6+'Balance sheet'!V7+'Balance sheet'!V8+'Balance sheet'!V9+'Balance sheet'!V10</f>
        <v>0</v>
      </c>
      <c r="W85" s="22">
        <f ca="1">'Balance sheet'!X6+'Balance sheet'!X7+'Balance sheet'!X8+'Balance sheet'!X9+'Balance sheet'!X10</f>
        <v>92</v>
      </c>
      <c r="X85" s="22">
        <f ca="1">'Balance sheet'!X6+'Balance sheet'!X7+'Balance sheet'!X8+'Balance sheet'!X9+'Balance sheet'!X10</f>
        <v>92</v>
      </c>
      <c r="Y85" s="395">
        <f ca="1">'Balance sheet'!Y6+'Balance sheet'!Y7+'Balance sheet'!Y8+'Balance sheet'!Y9+'Balance sheet'!Y10</f>
        <v>0</v>
      </c>
      <c r="Z85" s="22">
        <f ca="1">'Balance sheet'!Z6+'Balance sheet'!Z7+'Balance sheet'!Z8+'Balance sheet'!Z9+'Balance sheet'!Z10</f>
        <v>0</v>
      </c>
      <c r="AA85" s="22">
        <f ca="1">'Balance sheet'!AA6+'Balance sheet'!AA7+'Balance sheet'!AA8+'Balance sheet'!AA9+'Balance sheet'!AA10</f>
        <v>0</v>
      </c>
      <c r="AB85" s="22">
        <f ca="1">'Balance sheet'!AB6+'Balance sheet'!AB7+'Balance sheet'!AB8+'Balance sheet'!AB9+'Balance sheet'!AB10</f>
        <v>0</v>
      </c>
      <c r="AC85" s="22">
        <f ca="1">'Balance sheet'!AC6+'Balance sheet'!AC7+'Balance sheet'!AC8+'Balance sheet'!AC9+'Balance sheet'!AC10</f>
        <v>0</v>
      </c>
      <c r="AD85" s="22">
        <f ca="1">'Balance sheet'!AE6+'Balance sheet'!AE7+'Balance sheet'!AE8+'Balance sheet'!AE9+'Balance sheet'!AE10</f>
        <v>42</v>
      </c>
      <c r="AE85" s="22">
        <f ca="1">'Balance sheet'!AE6+'Balance sheet'!AE7+'Balance sheet'!AE8+'Balance sheet'!AE9+'Balance sheet'!AE10</f>
        <v>42</v>
      </c>
      <c r="AF85" s="395">
        <f ca="1">'Balance sheet'!AF6+'Balance sheet'!AF7+'Balance sheet'!AF8+'Balance sheet'!AF9+'Balance sheet'!AF10</f>
        <v>0</v>
      </c>
      <c r="AG85" s="22">
        <f ca="1">'Balance sheet'!AG6+'Balance sheet'!AG7+'Balance sheet'!AG8+'Balance sheet'!AG9+'Balance sheet'!AG10</f>
        <v>0</v>
      </c>
      <c r="AH85" s="22">
        <f ca="1">'Balance sheet'!AH6+'Balance sheet'!AH7+'Balance sheet'!AH8+'Balance sheet'!AH9+'Balance sheet'!AH10</f>
        <v>0</v>
      </c>
      <c r="AI85" s="22">
        <f ca="1">'Balance sheet'!AI6+'Balance sheet'!AI7+'Balance sheet'!AI8+'Balance sheet'!AI9+'Balance sheet'!AI10</f>
        <v>0</v>
      </c>
      <c r="AJ85" s="22">
        <f ca="1">'Balance sheet'!AJ6+'Balance sheet'!AJ7+'Balance sheet'!AJ8+'Balance sheet'!AJ9+'Balance sheet'!AJ10</f>
        <v>0</v>
      </c>
      <c r="AK85" s="22">
        <f ca="1">'Balance sheet'!AK6+'Balance sheet'!AK7+'Balance sheet'!AK8+'Balance sheet'!AK9+'Balance sheet'!AK10</f>
        <v>0</v>
      </c>
      <c r="AL85" s="22">
        <f ca="1">'Balance sheet'!AL6+'Balance sheet'!AL7+'Balance sheet'!AL8+'Balance sheet'!AL9+'Balance sheet'!AL10</f>
        <v>74</v>
      </c>
      <c r="AM85" s="395">
        <f ca="1">'Balance sheet'!AM6+'Balance sheet'!AM7+'Balance sheet'!AM8+'Balance sheet'!AM9+'Balance sheet'!AM10</f>
        <v>0</v>
      </c>
      <c r="AN85" s="22">
        <f ca="1">'Balance sheet'!AN6+'Balance sheet'!AN7+'Balance sheet'!AN8+'Balance sheet'!AN9+'Balance sheet'!AN10</f>
        <v>0</v>
      </c>
      <c r="AO85" s="22">
        <f ca="1">'Balance sheet'!AO6+'Balance sheet'!AO7+'Balance sheet'!AO8+'Balance sheet'!AO9+'Balance sheet'!AO10</f>
        <v>64</v>
      </c>
      <c r="AP85" s="22">
        <f ca="1">'Balance sheet'!AP6+'Balance sheet'!AP7+'Balance sheet'!AP8+'Balance sheet'!AP9+'Balance sheet'!AP10</f>
        <v>0</v>
      </c>
      <c r="AQ85" s="22">
        <f ca="1">'Balance sheet'!AQ6+'Balance sheet'!AQ7+'Balance sheet'!AQ8+'Balance sheet'!AQ9+'Balance sheet'!AQ10</f>
        <v>78</v>
      </c>
      <c r="AR85" s="22">
        <f ca="1">'Balance sheet'!AR6+'Balance sheet'!AR7+'Balance sheet'!AR8+'Balance sheet'!AR9+'Balance sheet'!AR10</f>
        <v>0</v>
      </c>
      <c r="AS85" s="22">
        <f ca="1">'Balance sheet'!AS6+'Balance sheet'!AS7+'Balance sheet'!AS8+'Balance sheet'!AS9+'Balance sheet'!AS10</f>
        <v>118</v>
      </c>
      <c r="AT85" s="395">
        <f ca="1">'Balance sheet'!AT6+'Balance sheet'!AT7+'Balance sheet'!AT8+'Balance sheet'!AT9+'Balance sheet'!AT10</f>
        <v>0</v>
      </c>
      <c r="AU85" s="22">
        <f ca="1">'Balance sheet'!AU6+'Balance sheet'!AU7+'Balance sheet'!AU8+'Balance sheet'!AU9+'Balance sheet'!AU10</f>
        <v>0</v>
      </c>
      <c r="AV85" s="22">
        <f ca="1">'Balance sheet'!AV6+'Balance sheet'!AV7+'Balance sheet'!AV8+'Balance sheet'!AV9+'Balance sheet'!AV10</f>
        <v>111</v>
      </c>
      <c r="AW85" s="22">
        <f ca="1">'Balance sheet'!AW6+'Balance sheet'!AW7+'Balance sheet'!AW8+'Balance sheet'!AW9+'Balance sheet'!AW10</f>
        <v>0</v>
      </c>
      <c r="AX85" s="22">
        <f ca="1">'Balance sheet'!AX6+'Balance sheet'!AX7+'Balance sheet'!AX8+'Balance sheet'!AX9+'Balance sheet'!AX10</f>
        <v>106</v>
      </c>
      <c r="AY85" s="22">
        <f ca="1">'Balance sheet'!AY6+'Balance sheet'!AY7+'Balance sheet'!AY8+'Balance sheet'!AY9+'Balance sheet'!AY10</f>
        <v>0</v>
      </c>
      <c r="AZ85" s="22">
        <f ca="1">'Balance sheet'!AZ6+'Balance sheet'!AZ7+'Balance sheet'!AZ8+'Balance sheet'!AZ9+'Balance sheet'!AZ10</f>
        <v>105</v>
      </c>
      <c r="BA85" s="395">
        <f ca="1">'Balance sheet'!BA6+'Balance sheet'!BA7+'Balance sheet'!BA8+'Balance sheet'!BA9+'Balance sheet'!BA10</f>
        <v>0</v>
      </c>
      <c r="BB85" s="22">
        <f ca="1">'Balance sheet'!BB6+'Balance sheet'!BB7+'Balance sheet'!BB8+'Balance sheet'!BB9+'Balance sheet'!BB10</f>
        <v>0</v>
      </c>
      <c r="BC85" s="22">
        <f ca="1">'Balance sheet'!BC6+'Balance sheet'!BC7+'Balance sheet'!BC8+'Balance sheet'!BC9+'Balance sheet'!BC10</f>
        <v>131</v>
      </c>
      <c r="BD85" s="22">
        <f ca="1">'Balance sheet'!BD6+'Balance sheet'!BD7+'Balance sheet'!BD8+'Balance sheet'!BD9+'Balance sheet'!BD10</f>
        <v>0</v>
      </c>
      <c r="BE85" s="22">
        <f ca="1">'Balance sheet'!BE6+'Balance sheet'!BE7+'Balance sheet'!BE8+'Balance sheet'!BE9+'Balance sheet'!BE10</f>
        <v>137</v>
      </c>
      <c r="BF85" s="22">
        <f ca="1">'Balance sheet'!BF6+'Balance sheet'!BF7+'Balance sheet'!BF8+'Balance sheet'!BF9+'Balance sheet'!BF10</f>
        <v>0</v>
      </c>
      <c r="BG85" s="22">
        <f ca="1">'Balance sheet'!BG6+'Balance sheet'!BG7+'Balance sheet'!BG8+'Balance sheet'!BG9+'Balance sheet'!BG10</f>
        <v>0</v>
      </c>
      <c r="BH85" s="395">
        <f ca="1">'Balance sheet'!BH6+'Balance sheet'!BH7+'Balance sheet'!BH8+'Balance sheet'!BH9+'Balance sheet'!BH10</f>
        <v>0</v>
      </c>
      <c r="BI85" s="22">
        <f ca="1">'Balance sheet'!BI6+'Balance sheet'!BI7+'Balance sheet'!BI8+'Balance sheet'!BI9+'Balance sheet'!BI10</f>
        <v>0</v>
      </c>
      <c r="BJ85" s="22">
        <f>'Balance sheet'!BX6+'Balance sheet'!BX7+'Balance sheet'!BX8+'Balance sheet'!BX9+'Balance sheet'!BX10</f>
        <v>0</v>
      </c>
      <c r="BK85" s="22">
        <f>'Balance sheet'!BY6+'Balance sheet'!BY7+'Balance sheet'!BY8+'Balance sheet'!BY9+'Balance sheet'!BY10</f>
        <v>0</v>
      </c>
      <c r="BL85" s="22">
        <f>'Balance sheet'!BZ6+'Balance sheet'!BZ7+'Balance sheet'!BZ8+'Balance sheet'!BZ9+'Balance sheet'!BZ10</f>
        <v>0</v>
      </c>
      <c r="BM85" s="22">
        <f>'Balance sheet'!CA6+'Balance sheet'!CA7+'Balance sheet'!CA8+'Balance sheet'!CA9+'Balance sheet'!CA10</f>
        <v>0</v>
      </c>
      <c r="BN85" s="22">
        <f>'Balance sheet'!CB6+'Balance sheet'!CB7+'Balance sheet'!CB8+'Balance sheet'!CB9+'Balance sheet'!CB10</f>
        <v>0</v>
      </c>
      <c r="BO85" s="395">
        <f>'Balance sheet'!CC6+'Balance sheet'!CC7+'Balance sheet'!CC8+'Balance sheet'!CC9+'Balance sheet'!CC10</f>
        <v>0</v>
      </c>
      <c r="BP85" s="22">
        <f>'Balance sheet'!CD6+'Balance sheet'!CD7+'Balance sheet'!CD8+'Balance sheet'!CD9+'Balance sheet'!CD10</f>
        <v>0</v>
      </c>
      <c r="BQ85" s="22">
        <f>'Balance sheet'!CE6+'Balance sheet'!CE7+'Balance sheet'!CE8+'Balance sheet'!CE9+'Balance sheet'!CE10</f>
        <v>0</v>
      </c>
      <c r="BR85" s="22">
        <f>'Balance sheet'!CF6+'Balance sheet'!CF7+'Balance sheet'!CF8+'Balance sheet'!CF9+'Balance sheet'!CF10</f>
        <v>0</v>
      </c>
      <c r="BS85" s="22">
        <f>'Balance sheet'!CG6+'Balance sheet'!CG7+'Balance sheet'!CG8+'Balance sheet'!CG9+'Balance sheet'!CG10</f>
        <v>0</v>
      </c>
      <c r="BT85" s="22">
        <f>'Balance sheet'!CH6+'Balance sheet'!CH7+'Balance sheet'!CH8+'Balance sheet'!CH9+'Balance sheet'!CH10</f>
        <v>0</v>
      </c>
      <c r="BU85" s="22">
        <f>'Balance sheet'!CI6+'Balance sheet'!CI7+'Balance sheet'!CI8+'Balance sheet'!CI9+'Balance sheet'!CI10</f>
        <v>0</v>
      </c>
      <c r="BV85" s="395">
        <f>'Balance sheet'!CJ6+'Balance sheet'!CJ7+'Balance sheet'!CJ8+'Balance sheet'!CJ9+'Balance sheet'!CJ10</f>
        <v>0</v>
      </c>
    </row>
    <row r="86" spans="1:74" s="21" customFormat="1" x14ac:dyDescent="0.2">
      <c r="A86" s="21" t="s">
        <v>329</v>
      </c>
      <c r="D86" s="395">
        <f ca="1">+'Balance sheet'!D14</f>
        <v>0</v>
      </c>
      <c r="E86" s="22">
        <f ca="1">+'Balance sheet'!E14</f>
        <v>0</v>
      </c>
      <c r="F86" s="22">
        <f ca="1">+'Balance sheet'!F14</f>
        <v>0</v>
      </c>
      <c r="G86" s="22">
        <f ca="1">+'Balance sheet'!G14</f>
        <v>0</v>
      </c>
      <c r="H86" s="22">
        <f ca="1">+'Balance sheet'!H14</f>
        <v>0</v>
      </c>
      <c r="I86" s="22">
        <f ca="1">+'Balance sheet'!J14</f>
        <v>0</v>
      </c>
      <c r="J86" s="22">
        <f ca="1">+'Balance sheet'!J14</f>
        <v>0</v>
      </c>
      <c r="K86" s="395">
        <f ca="1">+'Balance sheet'!K14</f>
        <v>0</v>
      </c>
      <c r="L86" s="22">
        <f ca="1">+'Balance sheet'!L14</f>
        <v>0</v>
      </c>
      <c r="M86" s="22">
        <f ca="1">+'Balance sheet'!M14</f>
        <v>0</v>
      </c>
      <c r="N86" s="22">
        <f ca="1">+'Balance sheet'!N14</f>
        <v>0</v>
      </c>
      <c r="O86" s="22">
        <f ca="1">+'Balance sheet'!O14</f>
        <v>0</v>
      </c>
      <c r="P86" s="22">
        <f ca="1">+'Balance sheet'!Q14</f>
        <v>0</v>
      </c>
      <c r="Q86" s="22">
        <f ca="1">+'Balance sheet'!Q14</f>
        <v>0</v>
      </c>
      <c r="R86" s="395">
        <f ca="1">+'Balance sheet'!R14</f>
        <v>0</v>
      </c>
      <c r="S86" s="22">
        <f ca="1">+'Balance sheet'!S14</f>
        <v>0</v>
      </c>
      <c r="T86" s="22">
        <f ca="1">+'Balance sheet'!T14</f>
        <v>0</v>
      </c>
      <c r="U86" s="22">
        <f ca="1">+'Balance sheet'!U14</f>
        <v>0</v>
      </c>
      <c r="V86" s="22">
        <f ca="1">+'Balance sheet'!V14</f>
        <v>0</v>
      </c>
      <c r="W86" s="22">
        <f ca="1">+'Balance sheet'!X14</f>
        <v>141</v>
      </c>
      <c r="X86" s="22">
        <f ca="1">+'Balance sheet'!X14</f>
        <v>141</v>
      </c>
      <c r="Y86" s="395">
        <f ca="1">+'Balance sheet'!Y14</f>
        <v>0</v>
      </c>
      <c r="Z86" s="22">
        <f ca="1">+'Balance sheet'!Z14</f>
        <v>0</v>
      </c>
      <c r="AA86" s="22">
        <f ca="1">+'Balance sheet'!AA14</f>
        <v>0</v>
      </c>
      <c r="AB86" s="22">
        <f ca="1">+'Balance sheet'!AB14</f>
        <v>0</v>
      </c>
      <c r="AC86" s="22">
        <f ca="1">+'Balance sheet'!AC14</f>
        <v>0</v>
      </c>
      <c r="AD86" s="22">
        <f ca="1">+'Balance sheet'!AE14</f>
        <v>181</v>
      </c>
      <c r="AE86" s="22">
        <f ca="1">+'Balance sheet'!AE14</f>
        <v>181</v>
      </c>
      <c r="AF86" s="395">
        <f ca="1">+'Balance sheet'!AF14</f>
        <v>0</v>
      </c>
      <c r="AG86" s="22">
        <f ca="1">+'Balance sheet'!AG14</f>
        <v>0</v>
      </c>
      <c r="AH86" s="22">
        <f ca="1">+'Balance sheet'!AH14</f>
        <v>0</v>
      </c>
      <c r="AI86" s="22">
        <f ca="1">+'Balance sheet'!AI14</f>
        <v>0</v>
      </c>
      <c r="AJ86" s="22">
        <f ca="1">+'Balance sheet'!AJ14</f>
        <v>0</v>
      </c>
      <c r="AK86" s="22">
        <f ca="1">+'Balance sheet'!AK14</f>
        <v>0</v>
      </c>
      <c r="AL86" s="22">
        <f ca="1">+'Balance sheet'!AL14</f>
        <v>211</v>
      </c>
      <c r="AM86" s="395">
        <f ca="1">+'Balance sheet'!AM14</f>
        <v>0</v>
      </c>
      <c r="AN86" s="22">
        <f ca="1">+'Balance sheet'!AN14</f>
        <v>0</v>
      </c>
      <c r="AO86" s="22">
        <f ca="1">+'Balance sheet'!AO14</f>
        <v>222</v>
      </c>
      <c r="AP86" s="22">
        <f ca="1">+'Balance sheet'!AP14</f>
        <v>0</v>
      </c>
      <c r="AQ86" s="22">
        <f ca="1">+'Balance sheet'!AQ14</f>
        <v>203</v>
      </c>
      <c r="AR86" s="22">
        <f ca="1">+'Balance sheet'!AR14</f>
        <v>0</v>
      </c>
      <c r="AS86" s="22">
        <f ca="1">+'Balance sheet'!AS14</f>
        <v>218</v>
      </c>
      <c r="AT86" s="395">
        <f ca="1">+'Balance sheet'!AT14</f>
        <v>0</v>
      </c>
      <c r="AU86" s="22">
        <f ca="1">+'Balance sheet'!AU14</f>
        <v>0</v>
      </c>
      <c r="AV86" s="22">
        <f ca="1">+'Balance sheet'!AV14</f>
        <v>293</v>
      </c>
      <c r="AW86" s="22">
        <f ca="1">+'Balance sheet'!AW14</f>
        <v>0</v>
      </c>
      <c r="AX86" s="22">
        <f ca="1">+'Balance sheet'!AX14</f>
        <v>254</v>
      </c>
      <c r="AY86" s="22">
        <f ca="1">+'Balance sheet'!AY14</f>
        <v>0</v>
      </c>
      <c r="AZ86" s="22">
        <f ca="1">+'Balance sheet'!AZ14</f>
        <v>236</v>
      </c>
      <c r="BA86" s="395">
        <f ca="1">+'Balance sheet'!BA14</f>
        <v>0</v>
      </c>
      <c r="BB86" s="22">
        <f ca="1">+'Balance sheet'!BB14</f>
        <v>0</v>
      </c>
      <c r="BC86" s="22">
        <f ca="1">+'Balance sheet'!BC14</f>
        <v>277</v>
      </c>
      <c r="BD86" s="22">
        <f ca="1">+'Balance sheet'!BD14</f>
        <v>0</v>
      </c>
      <c r="BE86" s="22">
        <f ca="1">+'Balance sheet'!BE14</f>
        <v>290</v>
      </c>
      <c r="BF86" s="22">
        <f ca="1">+'Balance sheet'!BF14</f>
        <v>0</v>
      </c>
      <c r="BG86" s="22">
        <f ca="1">+'Balance sheet'!BG14</f>
        <v>0</v>
      </c>
      <c r="BH86" s="395">
        <f ca="1">+'Balance sheet'!BH14</f>
        <v>0</v>
      </c>
      <c r="BI86" s="22">
        <f ca="1">+'Balance sheet'!BI14</f>
        <v>0</v>
      </c>
      <c r="BJ86" s="22">
        <f>+'Balance sheet'!BX14</f>
        <v>0</v>
      </c>
      <c r="BK86" s="22">
        <f>+'Balance sheet'!BY14</f>
        <v>0</v>
      </c>
      <c r="BL86" s="22">
        <f>+'Balance sheet'!BZ14</f>
        <v>0</v>
      </c>
      <c r="BM86" s="22">
        <f>+'Balance sheet'!CA14</f>
        <v>0</v>
      </c>
      <c r="BN86" s="22">
        <f>+'Balance sheet'!CB14</f>
        <v>0</v>
      </c>
      <c r="BO86" s="395">
        <f>+'Balance sheet'!CC14</f>
        <v>0</v>
      </c>
      <c r="BP86" s="22">
        <f>+'Balance sheet'!CD14</f>
        <v>0</v>
      </c>
      <c r="BQ86" s="22">
        <f>+'Balance sheet'!CE14</f>
        <v>0</v>
      </c>
      <c r="BR86" s="22">
        <f>+'Balance sheet'!CF14</f>
        <v>0</v>
      </c>
      <c r="BS86" s="22">
        <f>+'Balance sheet'!CG14</f>
        <v>0</v>
      </c>
      <c r="BT86" s="22">
        <f>+'Balance sheet'!CH14</f>
        <v>0</v>
      </c>
      <c r="BU86" s="22">
        <f>+'Balance sheet'!CI14</f>
        <v>0</v>
      </c>
      <c r="BV86" s="395">
        <f>+'Balance sheet'!CJ14</f>
        <v>0</v>
      </c>
    </row>
    <row r="87" spans="1:74" s="21" customFormat="1" x14ac:dyDescent="0.2">
      <c r="A87" s="21" t="s">
        <v>70</v>
      </c>
      <c r="D87" s="395">
        <f ca="1">'Balance sheet'!D15</f>
        <v>0</v>
      </c>
      <c r="E87" s="22">
        <f>'Balance sheet'!E15</f>
        <v>0</v>
      </c>
      <c r="F87" s="22">
        <f>'Balance sheet'!F15</f>
        <v>0</v>
      </c>
      <c r="G87" s="22">
        <f>'Balance sheet'!G15</f>
        <v>0</v>
      </c>
      <c r="H87" s="22">
        <f>'Balance sheet'!H15</f>
        <v>0</v>
      </c>
      <c r="I87" s="22">
        <f ca="1">'Balance sheet'!J15</f>
        <v>0</v>
      </c>
      <c r="J87" s="22">
        <f ca="1">'Balance sheet'!J15</f>
        <v>0</v>
      </c>
      <c r="K87" s="395">
        <f ca="1">'Balance sheet'!K15</f>
        <v>0</v>
      </c>
      <c r="L87" s="22">
        <f>'Balance sheet'!L15</f>
        <v>0</v>
      </c>
      <c r="M87" s="22">
        <f>'Balance sheet'!M15</f>
        <v>0</v>
      </c>
      <c r="N87" s="22">
        <f>'Balance sheet'!N15</f>
        <v>0</v>
      </c>
      <c r="O87" s="22">
        <f>'Balance sheet'!O15</f>
        <v>0</v>
      </c>
      <c r="P87" s="22">
        <f ca="1">'Balance sheet'!Q15</f>
        <v>0</v>
      </c>
      <c r="Q87" s="22">
        <f ca="1">'Balance sheet'!Q15</f>
        <v>0</v>
      </c>
      <c r="R87" s="395">
        <f ca="1">'Balance sheet'!R15</f>
        <v>0</v>
      </c>
      <c r="S87" s="22">
        <f>'Balance sheet'!S15</f>
        <v>0</v>
      </c>
      <c r="T87" s="22">
        <f>'Balance sheet'!T15</f>
        <v>0</v>
      </c>
      <c r="U87" s="22">
        <f>'Balance sheet'!U15</f>
        <v>0</v>
      </c>
      <c r="V87" s="22">
        <f>'Balance sheet'!V15</f>
        <v>0</v>
      </c>
      <c r="W87" s="22">
        <f ca="1">'Balance sheet'!X15</f>
        <v>300</v>
      </c>
      <c r="X87" s="22">
        <f ca="1">'Balance sheet'!X15</f>
        <v>300</v>
      </c>
      <c r="Y87" s="395">
        <f ca="1">'Balance sheet'!Y15</f>
        <v>300</v>
      </c>
      <c r="Z87" s="22">
        <f>'Balance sheet'!Z15</f>
        <v>0</v>
      </c>
      <c r="AA87" s="22">
        <f>'Balance sheet'!AA15</f>
        <v>0</v>
      </c>
      <c r="AB87" s="22">
        <f>'Balance sheet'!AB15</f>
        <v>0</v>
      </c>
      <c r="AC87" s="22">
        <f>'Balance sheet'!AC15</f>
        <v>0</v>
      </c>
      <c r="AD87" s="22">
        <f ca="1">'Balance sheet'!AE15</f>
        <v>636</v>
      </c>
      <c r="AE87" s="22">
        <f ca="1">'Balance sheet'!AE15</f>
        <v>636</v>
      </c>
      <c r="AF87" s="395">
        <f ca="1">'Balance sheet'!AF15</f>
        <v>636</v>
      </c>
      <c r="AG87" s="22">
        <f>'Balance sheet'!AG15</f>
        <v>0</v>
      </c>
      <c r="AH87" s="22">
        <f>'Balance sheet'!AH15</f>
        <v>0</v>
      </c>
      <c r="AI87" s="22">
        <f>'Balance sheet'!AI15</f>
        <v>0</v>
      </c>
      <c r="AJ87" s="22">
        <f>'Balance sheet'!AJ15</f>
        <v>0</v>
      </c>
      <c r="AK87" s="22">
        <f>'Balance sheet'!AK15</f>
        <v>0</v>
      </c>
      <c r="AL87" s="22">
        <f ca="1">'Balance sheet'!AL15</f>
        <v>799</v>
      </c>
      <c r="AM87" s="395">
        <f ca="1">'Balance sheet'!AM15</f>
        <v>799</v>
      </c>
      <c r="AN87" s="22">
        <f ca="1">'Balance sheet'!AN15</f>
        <v>693</v>
      </c>
      <c r="AO87" s="22">
        <f ca="1">'Balance sheet'!AO15</f>
        <v>572</v>
      </c>
      <c r="AP87" s="22">
        <f ca="1">'Balance sheet'!AP15</f>
        <v>572</v>
      </c>
      <c r="AQ87" s="22">
        <f ca="1">'Balance sheet'!AQ15</f>
        <v>2565</v>
      </c>
      <c r="AR87" s="22">
        <f ca="1">'Balance sheet'!AR15</f>
        <v>2565</v>
      </c>
      <c r="AS87" s="22">
        <f ca="1">'Balance sheet'!AS15</f>
        <v>1071</v>
      </c>
      <c r="AT87" s="395">
        <f ca="1">'Balance sheet'!AT15</f>
        <v>1071</v>
      </c>
      <c r="AU87" s="22">
        <f ca="1">'Balance sheet'!AU15</f>
        <v>947</v>
      </c>
      <c r="AV87" s="22">
        <f ca="1">'Balance sheet'!AV15</f>
        <v>399</v>
      </c>
      <c r="AW87" s="22">
        <f ca="1">'Balance sheet'!AW15</f>
        <v>399</v>
      </c>
      <c r="AX87" s="22">
        <f ca="1">'Balance sheet'!AX15</f>
        <v>719</v>
      </c>
      <c r="AY87" s="22">
        <f ca="1">'Balance sheet'!AY15</f>
        <v>719</v>
      </c>
      <c r="AZ87" s="22">
        <f ca="1">'Balance sheet'!AZ15</f>
        <v>698</v>
      </c>
      <c r="BA87" s="395">
        <f ca="1">'Balance sheet'!BA15</f>
        <v>698</v>
      </c>
      <c r="BB87" s="22">
        <f ca="1">'Balance sheet'!BB15</f>
        <v>672</v>
      </c>
      <c r="BC87" s="22">
        <f ca="1">'Balance sheet'!BC15</f>
        <v>507</v>
      </c>
      <c r="BD87" s="22">
        <f ca="1">'Balance sheet'!BD15</f>
        <v>507</v>
      </c>
      <c r="BE87" s="22">
        <f ca="1">'Balance sheet'!BE15</f>
        <v>731</v>
      </c>
      <c r="BF87" s="22">
        <f ca="1">'Balance sheet'!BF15</f>
        <v>731</v>
      </c>
      <c r="BG87" s="22">
        <f ca="1">'Balance sheet'!BG15</f>
        <v>0</v>
      </c>
      <c r="BH87" s="395">
        <f ca="1">'Balance sheet'!BH15</f>
        <v>0</v>
      </c>
      <c r="BI87" s="22">
        <f>'Balance sheet'!BI15</f>
        <v>0</v>
      </c>
      <c r="BJ87" s="22">
        <f>'Balance sheet'!BX15</f>
        <v>0</v>
      </c>
      <c r="BK87" s="22">
        <f>'Balance sheet'!BY15</f>
        <v>0</v>
      </c>
      <c r="BL87" s="22">
        <f>'Balance sheet'!BZ15</f>
        <v>0</v>
      </c>
      <c r="BM87" s="22">
        <f>'Balance sheet'!CA15</f>
        <v>0</v>
      </c>
      <c r="BN87" s="22">
        <f>'Balance sheet'!CB15</f>
        <v>0</v>
      </c>
      <c r="BO87" s="395">
        <f>'Balance sheet'!CC15</f>
        <v>0</v>
      </c>
      <c r="BP87" s="22">
        <f>'Balance sheet'!CD15</f>
        <v>0</v>
      </c>
      <c r="BQ87" s="22">
        <f>'Balance sheet'!CE15</f>
        <v>0</v>
      </c>
      <c r="BR87" s="22">
        <f>'Balance sheet'!CF15</f>
        <v>0</v>
      </c>
      <c r="BS87" s="22">
        <f>'Balance sheet'!CG15</f>
        <v>0</v>
      </c>
      <c r="BT87" s="22">
        <f>'Balance sheet'!CH15</f>
        <v>0</v>
      </c>
      <c r="BU87" s="22">
        <f>'Balance sheet'!CI15</f>
        <v>0</v>
      </c>
      <c r="BV87" s="395">
        <f>'Balance sheet'!CJ15</f>
        <v>0</v>
      </c>
    </row>
    <row r="88" spans="1:74" s="21" customFormat="1" x14ac:dyDescent="0.2">
      <c r="A88" s="50" t="s">
        <v>211</v>
      </c>
      <c r="B88" s="50"/>
      <c r="C88" s="50"/>
      <c r="D88" s="395">
        <f>'Balance sheet'!D16</f>
        <v>0</v>
      </c>
      <c r="E88" s="22">
        <f>'Balance sheet'!E16</f>
        <v>0</v>
      </c>
      <c r="F88" s="22">
        <f>'Balance sheet'!F16</f>
        <v>0</v>
      </c>
      <c r="G88" s="22">
        <f>'Balance sheet'!G16</f>
        <v>0</v>
      </c>
      <c r="H88" s="22">
        <f>'Balance sheet'!H16</f>
        <v>0</v>
      </c>
      <c r="I88" s="22">
        <f>'Balance sheet'!J16</f>
        <v>0</v>
      </c>
      <c r="J88" s="22">
        <f>'Balance sheet'!J16</f>
        <v>0</v>
      </c>
      <c r="K88" s="395">
        <f>'Balance sheet'!K16</f>
        <v>0</v>
      </c>
      <c r="L88" s="22">
        <f>'Balance sheet'!L16</f>
        <v>0</v>
      </c>
      <c r="M88" s="22">
        <f>'Balance sheet'!M16</f>
        <v>0</v>
      </c>
      <c r="N88" s="22">
        <f>'Balance sheet'!N16</f>
        <v>0</v>
      </c>
      <c r="O88" s="22">
        <f>'Balance sheet'!O16</f>
        <v>0</v>
      </c>
      <c r="P88" s="22">
        <f>'Balance sheet'!Q16</f>
        <v>0</v>
      </c>
      <c r="Q88" s="22">
        <f>'Balance sheet'!Q16</f>
        <v>0</v>
      </c>
      <c r="R88" s="395">
        <f>'Balance sheet'!R16</f>
        <v>0</v>
      </c>
      <c r="S88" s="22">
        <f>'Balance sheet'!S16</f>
        <v>0</v>
      </c>
      <c r="T88" s="22">
        <f>'Balance sheet'!T16</f>
        <v>0</v>
      </c>
      <c r="U88" s="22">
        <f>'Balance sheet'!U16</f>
        <v>0</v>
      </c>
      <c r="V88" s="22">
        <f>'Balance sheet'!V16</f>
        <v>0</v>
      </c>
      <c r="W88" s="22">
        <f ca="1">'Balance sheet'!X16</f>
        <v>0</v>
      </c>
      <c r="X88" s="22">
        <f ca="1">'Balance sheet'!X16</f>
        <v>0</v>
      </c>
      <c r="Y88" s="395">
        <f ca="1">'Balance sheet'!Y16</f>
        <v>0</v>
      </c>
      <c r="Z88" s="22">
        <f>'Balance sheet'!Z16</f>
        <v>0</v>
      </c>
      <c r="AA88" s="22">
        <f>'Balance sheet'!AA16</f>
        <v>0</v>
      </c>
      <c r="AB88" s="22">
        <f>'Balance sheet'!AB16</f>
        <v>0</v>
      </c>
      <c r="AC88" s="22">
        <f>'Balance sheet'!AC16</f>
        <v>0</v>
      </c>
      <c r="AD88" s="22">
        <f ca="1">'Balance sheet'!AE16</f>
        <v>0</v>
      </c>
      <c r="AE88" s="22">
        <f ca="1">'Balance sheet'!AE16</f>
        <v>0</v>
      </c>
      <c r="AF88" s="395">
        <f ca="1">'Balance sheet'!AF16</f>
        <v>0</v>
      </c>
      <c r="AG88" s="22">
        <f>'Balance sheet'!AG16</f>
        <v>0</v>
      </c>
      <c r="AH88" s="22">
        <f>'Balance sheet'!AH16</f>
        <v>0</v>
      </c>
      <c r="AI88" s="22">
        <f>'Balance sheet'!AI16</f>
        <v>0</v>
      </c>
      <c r="AJ88" s="22">
        <f>'Balance sheet'!AJ16</f>
        <v>0</v>
      </c>
      <c r="AK88" s="22">
        <f>'Balance sheet'!AK16</f>
        <v>0</v>
      </c>
      <c r="AL88" s="22">
        <f ca="1">'Balance sheet'!AL16</f>
        <v>0</v>
      </c>
      <c r="AM88" s="395">
        <f ca="1">'Balance sheet'!AM16</f>
        <v>0</v>
      </c>
      <c r="AN88" s="22">
        <f ca="1">'Balance sheet'!AN16</f>
        <v>0</v>
      </c>
      <c r="AO88" s="22">
        <f ca="1">'Balance sheet'!AO16</f>
        <v>0</v>
      </c>
      <c r="AP88" s="22">
        <f ca="1">'Balance sheet'!AP16</f>
        <v>0</v>
      </c>
      <c r="AQ88" s="22">
        <f ca="1">'Balance sheet'!AQ16</f>
        <v>0</v>
      </c>
      <c r="AR88" s="22">
        <f ca="1">'Balance sheet'!AR16</f>
        <v>0</v>
      </c>
      <c r="AS88" s="22">
        <f ca="1">'Balance sheet'!AS16</f>
        <v>0</v>
      </c>
      <c r="AT88" s="395">
        <f ca="1">'Balance sheet'!AT16</f>
        <v>0</v>
      </c>
      <c r="AU88" s="22">
        <f ca="1">'Balance sheet'!AU16</f>
        <v>0</v>
      </c>
      <c r="AV88" s="22">
        <f ca="1">'Balance sheet'!AV16</f>
        <v>0</v>
      </c>
      <c r="AW88" s="22">
        <f ca="1">'Balance sheet'!AW16</f>
        <v>0</v>
      </c>
      <c r="AX88" s="22">
        <f ca="1">'Balance sheet'!AX16</f>
        <v>0</v>
      </c>
      <c r="AY88" s="22">
        <f ca="1">'Balance sheet'!AY16</f>
        <v>0</v>
      </c>
      <c r="AZ88" s="22">
        <f>'Balance sheet'!AZ16</f>
        <v>0</v>
      </c>
      <c r="BA88" s="395">
        <f>'Balance sheet'!BA16</f>
        <v>0</v>
      </c>
      <c r="BB88" s="22">
        <f ca="1">'Balance sheet'!BB16</f>
        <v>0</v>
      </c>
      <c r="BC88" s="22">
        <f ca="1">'Balance sheet'!BC16</f>
        <v>0</v>
      </c>
      <c r="BD88" s="22">
        <f ca="1">'Balance sheet'!BD16</f>
        <v>0</v>
      </c>
      <c r="BE88" s="22">
        <f ca="1">'Balance sheet'!BE16</f>
        <v>0</v>
      </c>
      <c r="BF88" s="22">
        <f ca="1">'Balance sheet'!BF16</f>
        <v>0</v>
      </c>
      <c r="BG88" s="22">
        <f ca="1">'Balance sheet'!BG16</f>
        <v>0</v>
      </c>
      <c r="BH88" s="395">
        <f ca="1">'Balance sheet'!BH16</f>
        <v>0</v>
      </c>
      <c r="BI88" s="22">
        <f>'Balance sheet'!BI16</f>
        <v>0</v>
      </c>
      <c r="BJ88" s="22">
        <f>'Balance sheet'!BX16</f>
        <v>0</v>
      </c>
      <c r="BK88" s="22">
        <f>'Balance sheet'!BY16</f>
        <v>0</v>
      </c>
      <c r="BL88" s="22">
        <f>'Balance sheet'!BZ16</f>
        <v>0</v>
      </c>
      <c r="BM88" s="22">
        <f>'Balance sheet'!CA16</f>
        <v>0</v>
      </c>
      <c r="BN88" s="22">
        <f>'Balance sheet'!CB16</f>
        <v>0</v>
      </c>
      <c r="BO88" s="395">
        <f>'Balance sheet'!CC16</f>
        <v>0</v>
      </c>
      <c r="BP88" s="22">
        <f>'Balance sheet'!CD16</f>
        <v>0</v>
      </c>
      <c r="BQ88" s="22">
        <f>'Balance sheet'!CE16</f>
        <v>0</v>
      </c>
      <c r="BR88" s="22">
        <f>'Balance sheet'!CF16</f>
        <v>0</v>
      </c>
      <c r="BS88" s="22">
        <f>'Balance sheet'!CG16</f>
        <v>0</v>
      </c>
      <c r="BT88" s="22">
        <f>'Balance sheet'!CH16</f>
        <v>0</v>
      </c>
      <c r="BU88" s="22">
        <f>'Balance sheet'!CI16</f>
        <v>0</v>
      </c>
      <c r="BV88" s="395">
        <f>'Balance sheet'!CJ16</f>
        <v>0</v>
      </c>
    </row>
    <row r="89" spans="1:74" s="21" customFormat="1" ht="13.5" thickBot="1" x14ac:dyDescent="0.25">
      <c r="A89" s="25" t="s">
        <v>71</v>
      </c>
      <c r="B89" s="25"/>
      <c r="C89" s="25"/>
      <c r="D89" s="422">
        <f t="shared" ref="D89:J89" ca="1" si="455">SUM(D83:D88)</f>
        <v>0</v>
      </c>
      <c r="E89" s="26">
        <f t="shared" ca="1" si="455"/>
        <v>0</v>
      </c>
      <c r="F89" s="26">
        <f t="shared" ca="1" si="455"/>
        <v>0</v>
      </c>
      <c r="G89" s="26">
        <f t="shared" ca="1" si="455"/>
        <v>0</v>
      </c>
      <c r="H89" s="26">
        <f t="shared" ca="1" si="455"/>
        <v>0</v>
      </c>
      <c r="I89" s="26">
        <f t="shared" ref="I89" ca="1" si="456">SUM(I83:I88)</f>
        <v>0</v>
      </c>
      <c r="J89" s="26">
        <f t="shared" ca="1" si="455"/>
        <v>0</v>
      </c>
      <c r="K89" s="422">
        <f ca="1">SUM(K83:K88)</f>
        <v>0</v>
      </c>
      <c r="L89" s="26">
        <f t="shared" ref="L89:BA89" ca="1" si="457">SUM(L83:L88)</f>
        <v>0</v>
      </c>
      <c r="M89" s="26">
        <f t="shared" ca="1" si="457"/>
        <v>0</v>
      </c>
      <c r="N89" s="26">
        <f t="shared" ca="1" si="457"/>
        <v>0</v>
      </c>
      <c r="O89" s="26">
        <f t="shared" ca="1" si="457"/>
        <v>0</v>
      </c>
      <c r="P89" s="26">
        <f t="shared" ref="P89" ca="1" si="458">SUM(P83:P88)</f>
        <v>0</v>
      </c>
      <c r="Q89" s="26">
        <f t="shared" ca="1" si="457"/>
        <v>0</v>
      </c>
      <c r="R89" s="422">
        <f t="shared" ca="1" si="457"/>
        <v>0</v>
      </c>
      <c r="S89" s="26">
        <f t="shared" ca="1" si="457"/>
        <v>0</v>
      </c>
      <c r="T89" s="26">
        <f t="shared" ca="1" si="457"/>
        <v>0</v>
      </c>
      <c r="U89" s="26">
        <f t="shared" ca="1" si="457"/>
        <v>0</v>
      </c>
      <c r="V89" s="26">
        <f t="shared" ca="1" si="457"/>
        <v>0</v>
      </c>
      <c r="W89" s="26">
        <f t="shared" ref="W89" ca="1" si="459">SUM(W83:W88)</f>
        <v>3745</v>
      </c>
      <c r="X89" s="26">
        <f t="shared" ca="1" si="457"/>
        <v>3745</v>
      </c>
      <c r="Y89" s="422">
        <f t="shared" ca="1" si="457"/>
        <v>300</v>
      </c>
      <c r="Z89" s="26">
        <f t="shared" ca="1" si="457"/>
        <v>0</v>
      </c>
      <c r="AA89" s="26">
        <f t="shared" ca="1" si="457"/>
        <v>0</v>
      </c>
      <c r="AB89" s="26">
        <f t="shared" ca="1" si="457"/>
        <v>0</v>
      </c>
      <c r="AC89" s="26">
        <f t="shared" ca="1" si="457"/>
        <v>0</v>
      </c>
      <c r="AD89" s="26">
        <f t="shared" ref="AD89" ca="1" si="460">SUM(AD83:AD88)</f>
        <v>4472</v>
      </c>
      <c r="AE89" s="26">
        <f t="shared" ca="1" si="457"/>
        <v>4472</v>
      </c>
      <c r="AF89" s="422">
        <f t="shared" ca="1" si="457"/>
        <v>636</v>
      </c>
      <c r="AG89" s="26">
        <f t="shared" ca="1" si="457"/>
        <v>0</v>
      </c>
      <c r="AH89" s="26">
        <f t="shared" ca="1" si="457"/>
        <v>0</v>
      </c>
      <c r="AI89" s="26">
        <f t="shared" ca="1" si="457"/>
        <v>0</v>
      </c>
      <c r="AJ89" s="26">
        <f t="shared" ca="1" si="457"/>
        <v>0</v>
      </c>
      <c r="AK89" s="26">
        <f t="shared" ref="AK89" ca="1" si="461">SUM(AK83:AK88)</f>
        <v>0</v>
      </c>
      <c r="AL89" s="26">
        <f t="shared" ca="1" si="457"/>
        <v>4919</v>
      </c>
      <c r="AM89" s="422">
        <f t="shared" ca="1" si="457"/>
        <v>799</v>
      </c>
      <c r="AN89" s="26">
        <f t="shared" ca="1" si="457"/>
        <v>693</v>
      </c>
      <c r="AO89" s="26">
        <f t="shared" ca="1" si="457"/>
        <v>5038</v>
      </c>
      <c r="AP89" s="26">
        <f t="shared" ca="1" si="457"/>
        <v>572</v>
      </c>
      <c r="AQ89" s="26">
        <f t="shared" ca="1" si="457"/>
        <v>7054</v>
      </c>
      <c r="AR89" s="26">
        <f t="shared" ref="AR89" ca="1" si="462">SUM(AR83:AR88)</f>
        <v>2565</v>
      </c>
      <c r="AS89" s="26">
        <f t="shared" ca="1" si="457"/>
        <v>5530</v>
      </c>
      <c r="AT89" s="422">
        <f t="shared" ca="1" si="457"/>
        <v>1071</v>
      </c>
      <c r="AU89" s="26">
        <f t="shared" ca="1" si="457"/>
        <v>947</v>
      </c>
      <c r="AV89" s="26">
        <f t="shared" ca="1" si="457"/>
        <v>5140</v>
      </c>
      <c r="AW89" s="26">
        <f t="shared" ca="1" si="457"/>
        <v>399</v>
      </c>
      <c r="AX89" s="26">
        <f t="shared" ca="1" si="457"/>
        <v>5463</v>
      </c>
      <c r="AY89" s="26">
        <f t="shared" ref="AY89:AZ89" ca="1" si="463">SUM(AY83:AY88)</f>
        <v>719</v>
      </c>
      <c r="AZ89" s="26">
        <f t="shared" ca="1" si="463"/>
        <v>5248</v>
      </c>
      <c r="BA89" s="422">
        <f t="shared" ca="1" si="457"/>
        <v>698</v>
      </c>
      <c r="BB89" s="26">
        <f t="shared" ref="BB89" ca="1" si="464">SUM(BB83:BB88)</f>
        <v>672</v>
      </c>
      <c r="BC89" s="26">
        <f t="shared" ref="BC89:BD89" ca="1" si="465">SUM(BC83:BC88)</f>
        <v>5538</v>
      </c>
      <c r="BD89" s="26">
        <f t="shared" ca="1" si="465"/>
        <v>507</v>
      </c>
      <c r="BE89" s="26">
        <f t="shared" ref="BE89:BK89" ca="1" si="466">SUM(BE83:BE88)</f>
        <v>5754</v>
      </c>
      <c r="BF89" s="26">
        <f t="shared" ca="1" si="466"/>
        <v>731</v>
      </c>
      <c r="BG89" s="26">
        <f t="shared" ca="1" si="466"/>
        <v>0</v>
      </c>
      <c r="BH89" s="422">
        <f t="shared" ca="1" si="466"/>
        <v>0</v>
      </c>
      <c r="BI89" s="26">
        <f t="shared" ca="1" si="466"/>
        <v>0</v>
      </c>
      <c r="BJ89" s="26">
        <f t="shared" si="466"/>
        <v>0</v>
      </c>
      <c r="BK89" s="26">
        <f t="shared" si="466"/>
        <v>0</v>
      </c>
      <c r="BL89" s="26">
        <f t="shared" ref="BL89:BR89" si="467">SUM(BL83:BL88)</f>
        <v>0</v>
      </c>
      <c r="BM89" s="26">
        <f t="shared" si="467"/>
        <v>0</v>
      </c>
      <c r="BN89" s="26">
        <f t="shared" si="467"/>
        <v>0</v>
      </c>
      <c r="BO89" s="422">
        <f t="shared" si="467"/>
        <v>0</v>
      </c>
      <c r="BP89" s="26">
        <f t="shared" si="467"/>
        <v>0</v>
      </c>
      <c r="BQ89" s="26">
        <f t="shared" si="467"/>
        <v>0</v>
      </c>
      <c r="BR89" s="26">
        <f t="shared" si="467"/>
        <v>0</v>
      </c>
      <c r="BS89" s="26">
        <f t="shared" ref="BS89:BV89" si="468">SUM(BS83:BS88)</f>
        <v>0</v>
      </c>
      <c r="BT89" s="26">
        <f t="shared" si="468"/>
        <v>0</v>
      </c>
      <c r="BU89" s="26">
        <f t="shared" si="468"/>
        <v>0</v>
      </c>
      <c r="BV89" s="422">
        <f t="shared" si="468"/>
        <v>0</v>
      </c>
    </row>
    <row r="90" spans="1:74" s="21" customFormat="1" ht="14.25" thickTop="1" thickBot="1" x14ac:dyDescent="0.25">
      <c r="A90" s="27" t="s">
        <v>72</v>
      </c>
      <c r="B90" s="27"/>
      <c r="C90" s="27"/>
      <c r="D90" s="423">
        <f ca="1">D82+D89</f>
        <v>0</v>
      </c>
      <c r="E90" s="28">
        <f t="shared" ref="E90:BA90" ca="1" si="469">E82+E89</f>
        <v>0</v>
      </c>
      <c r="F90" s="28">
        <f t="shared" ca="1" si="469"/>
        <v>0</v>
      </c>
      <c r="G90" s="28">
        <f t="shared" ca="1" si="469"/>
        <v>0</v>
      </c>
      <c r="H90" s="28">
        <f t="shared" ca="1" si="469"/>
        <v>0</v>
      </c>
      <c r="I90" s="28">
        <f t="shared" ref="I90" ca="1" si="470">I82+I89</f>
        <v>0</v>
      </c>
      <c r="J90" s="28">
        <f t="shared" ca="1" si="469"/>
        <v>0</v>
      </c>
      <c r="K90" s="423">
        <f t="shared" ca="1" si="469"/>
        <v>0</v>
      </c>
      <c r="L90" s="28">
        <f t="shared" ca="1" si="469"/>
        <v>0</v>
      </c>
      <c r="M90" s="28">
        <f t="shared" ca="1" si="469"/>
        <v>0</v>
      </c>
      <c r="N90" s="28">
        <f t="shared" ca="1" si="469"/>
        <v>0</v>
      </c>
      <c r="O90" s="28">
        <f t="shared" ca="1" si="469"/>
        <v>0</v>
      </c>
      <c r="P90" s="28">
        <f t="shared" ref="P90" ca="1" si="471">P82+P89</f>
        <v>0</v>
      </c>
      <c r="Q90" s="28">
        <f t="shared" ca="1" si="469"/>
        <v>0</v>
      </c>
      <c r="R90" s="423">
        <f t="shared" ca="1" si="469"/>
        <v>0</v>
      </c>
      <c r="S90" s="28">
        <f t="shared" ca="1" si="469"/>
        <v>0</v>
      </c>
      <c r="T90" s="28">
        <f t="shared" ca="1" si="469"/>
        <v>0</v>
      </c>
      <c r="U90" s="28">
        <f t="shared" ca="1" si="469"/>
        <v>0</v>
      </c>
      <c r="V90" s="28">
        <f t="shared" ca="1" si="469"/>
        <v>0</v>
      </c>
      <c r="W90" s="28">
        <f t="shared" ref="W90" ca="1" si="472">W82+W89</f>
        <v>7939</v>
      </c>
      <c r="X90" s="28">
        <f t="shared" ca="1" si="469"/>
        <v>7939</v>
      </c>
      <c r="Y90" s="423">
        <f t="shared" ca="1" si="469"/>
        <v>300</v>
      </c>
      <c r="Z90" s="28">
        <f t="shared" ca="1" si="469"/>
        <v>0</v>
      </c>
      <c r="AA90" s="28">
        <f t="shared" ca="1" si="469"/>
        <v>0</v>
      </c>
      <c r="AB90" s="28">
        <f t="shared" ca="1" si="469"/>
        <v>0</v>
      </c>
      <c r="AC90" s="28">
        <f t="shared" ca="1" si="469"/>
        <v>0</v>
      </c>
      <c r="AD90" s="28">
        <f t="shared" ref="AD90" ca="1" si="473">AD82+AD89</f>
        <v>9296</v>
      </c>
      <c r="AE90" s="28">
        <f t="shared" ca="1" si="469"/>
        <v>9296</v>
      </c>
      <c r="AF90" s="423">
        <f t="shared" ca="1" si="469"/>
        <v>636</v>
      </c>
      <c r="AG90" s="28">
        <f t="shared" ca="1" si="469"/>
        <v>0</v>
      </c>
      <c r="AH90" s="28">
        <f t="shared" ca="1" si="469"/>
        <v>0</v>
      </c>
      <c r="AI90" s="28">
        <f t="shared" ca="1" si="469"/>
        <v>0</v>
      </c>
      <c r="AJ90" s="28">
        <f t="shared" ca="1" si="469"/>
        <v>0</v>
      </c>
      <c r="AK90" s="28">
        <f t="shared" ref="AK90" ca="1" si="474">AK82+AK89</f>
        <v>0</v>
      </c>
      <c r="AL90" s="28">
        <f t="shared" ca="1" si="469"/>
        <v>10234</v>
      </c>
      <c r="AM90" s="423">
        <f t="shared" ca="1" si="469"/>
        <v>799</v>
      </c>
      <c r="AN90" s="28">
        <f t="shared" ca="1" si="469"/>
        <v>693</v>
      </c>
      <c r="AO90" s="28">
        <f t="shared" ca="1" si="469"/>
        <v>10513</v>
      </c>
      <c r="AP90" s="28">
        <f t="shared" ca="1" si="469"/>
        <v>572</v>
      </c>
      <c r="AQ90" s="28">
        <f t="shared" ca="1" si="469"/>
        <v>12596</v>
      </c>
      <c r="AR90" s="28">
        <f t="shared" ref="AR90" ca="1" si="475">AR82+AR89</f>
        <v>2565</v>
      </c>
      <c r="AS90" s="28">
        <f t="shared" ca="1" si="469"/>
        <v>11292</v>
      </c>
      <c r="AT90" s="423">
        <f t="shared" ca="1" si="469"/>
        <v>1071</v>
      </c>
      <c r="AU90" s="28">
        <f t="shared" ca="1" si="469"/>
        <v>947</v>
      </c>
      <c r="AV90" s="28">
        <f t="shared" ca="1" si="469"/>
        <v>10888</v>
      </c>
      <c r="AW90" s="28">
        <f t="shared" ca="1" si="469"/>
        <v>399</v>
      </c>
      <c r="AX90" s="28">
        <f t="shared" ca="1" si="469"/>
        <v>11275</v>
      </c>
      <c r="AY90" s="28">
        <f t="shared" ref="AY90:AZ90" ca="1" si="476">AY82+AY89</f>
        <v>719</v>
      </c>
      <c r="AZ90" s="28">
        <f t="shared" ca="1" si="476"/>
        <v>11312</v>
      </c>
      <c r="BA90" s="423">
        <f t="shared" ca="1" si="469"/>
        <v>698</v>
      </c>
      <c r="BB90" s="28">
        <f t="shared" ref="BB90" ca="1" si="477">BB82+BB89</f>
        <v>672</v>
      </c>
      <c r="BC90" s="28">
        <f t="shared" ref="BC90:BD90" ca="1" si="478">BC82+BC89</f>
        <v>11787</v>
      </c>
      <c r="BD90" s="28">
        <f t="shared" ca="1" si="478"/>
        <v>507</v>
      </c>
      <c r="BE90" s="28">
        <f t="shared" ref="BE90:BK90" ca="1" si="479">BE82+BE89</f>
        <v>12052</v>
      </c>
      <c r="BF90" s="28">
        <f t="shared" ca="1" si="479"/>
        <v>731</v>
      </c>
      <c r="BG90" s="28">
        <f t="shared" ca="1" si="479"/>
        <v>0</v>
      </c>
      <c r="BH90" s="423">
        <f t="shared" ca="1" si="479"/>
        <v>0</v>
      </c>
      <c r="BI90" s="28">
        <f t="shared" ca="1" si="479"/>
        <v>0</v>
      </c>
      <c r="BJ90" s="28">
        <f t="shared" si="479"/>
        <v>0</v>
      </c>
      <c r="BK90" s="28" t="e">
        <f t="shared" si="479"/>
        <v>#VALUE!</v>
      </c>
      <c r="BL90" s="28">
        <f t="shared" ref="BL90:BR90" si="480">BL82+BL89</f>
        <v>0</v>
      </c>
      <c r="BM90" s="28">
        <f t="shared" si="480"/>
        <v>0</v>
      </c>
      <c r="BN90" s="28">
        <f t="shared" si="480"/>
        <v>0</v>
      </c>
      <c r="BO90" s="423">
        <f t="shared" si="480"/>
        <v>0</v>
      </c>
      <c r="BP90" s="28">
        <f t="shared" si="480"/>
        <v>0</v>
      </c>
      <c r="BQ90" s="28">
        <f t="shared" si="480"/>
        <v>0</v>
      </c>
      <c r="BR90" s="28">
        <f t="shared" si="480"/>
        <v>0</v>
      </c>
      <c r="BS90" s="28">
        <f t="shared" ref="BS90:BV90" si="481">BS82+BS89</f>
        <v>0</v>
      </c>
      <c r="BT90" s="28">
        <f t="shared" si="481"/>
        <v>0</v>
      </c>
      <c r="BU90" s="28">
        <f t="shared" si="481"/>
        <v>0</v>
      </c>
      <c r="BV90" s="423">
        <f t="shared" si="481"/>
        <v>0</v>
      </c>
    </row>
    <row r="91" spans="1:74" s="21" customFormat="1" ht="13.5" thickTop="1" x14ac:dyDescent="0.2">
      <c r="D91" s="395"/>
      <c r="E91" s="22"/>
      <c r="F91" s="22"/>
      <c r="G91" s="22"/>
      <c r="H91" s="22"/>
      <c r="I91" s="22"/>
      <c r="J91" s="22"/>
      <c r="K91" s="395"/>
      <c r="L91" s="22"/>
      <c r="M91" s="22"/>
      <c r="N91" s="22"/>
      <c r="O91" s="22"/>
      <c r="P91" s="22"/>
      <c r="Q91" s="22"/>
      <c r="R91" s="395"/>
      <c r="S91" s="22"/>
      <c r="T91" s="22"/>
      <c r="U91" s="22"/>
      <c r="V91" s="22"/>
      <c r="W91" s="22"/>
      <c r="X91" s="22"/>
      <c r="Y91" s="395"/>
      <c r="Z91" s="22"/>
      <c r="AA91" s="22"/>
      <c r="AB91" s="22"/>
      <c r="AC91" s="22"/>
      <c r="AD91" s="22"/>
      <c r="AE91" s="22"/>
      <c r="AF91" s="395"/>
      <c r="AG91" s="22"/>
      <c r="AH91" s="22"/>
      <c r="AI91" s="22"/>
      <c r="AJ91" s="22"/>
      <c r="AK91" s="22"/>
      <c r="AL91" s="22"/>
      <c r="AM91" s="395"/>
      <c r="AN91" s="22"/>
      <c r="AO91" s="22"/>
      <c r="AP91" s="22"/>
      <c r="AQ91" s="22"/>
      <c r="AR91" s="22"/>
      <c r="AS91" s="22"/>
      <c r="AT91" s="395"/>
      <c r="AU91" s="22"/>
      <c r="AV91" s="22"/>
      <c r="AW91" s="22"/>
      <c r="AX91" s="22"/>
      <c r="AY91" s="22"/>
      <c r="AZ91" s="22"/>
      <c r="BA91" s="395"/>
      <c r="BB91" s="22"/>
      <c r="BC91" s="22"/>
      <c r="BD91" s="22"/>
      <c r="BE91" s="22"/>
      <c r="BF91" s="22"/>
      <c r="BG91" s="22"/>
      <c r="BH91" s="395"/>
      <c r="BI91" s="22"/>
      <c r="BJ91" s="22"/>
      <c r="BK91" s="22"/>
      <c r="BL91" s="22"/>
      <c r="BM91" s="22"/>
      <c r="BN91" s="22"/>
      <c r="BO91" s="395"/>
      <c r="BP91" s="22"/>
      <c r="BQ91" s="22"/>
      <c r="BR91" s="22"/>
      <c r="BS91" s="22"/>
      <c r="BT91" s="22"/>
      <c r="BU91" s="22"/>
      <c r="BV91" s="395"/>
    </row>
    <row r="92" spans="1:74" s="21" customFormat="1" x14ac:dyDescent="0.2">
      <c r="A92" s="21" t="s">
        <v>73</v>
      </c>
      <c r="D92" s="395">
        <f ca="1">'Balance sheet'!D40</f>
        <v>0</v>
      </c>
      <c r="E92" s="22">
        <f ca="1">'Balance sheet'!E40</f>
        <v>0</v>
      </c>
      <c r="F92" s="22">
        <f ca="1">'Balance sheet'!F40</f>
        <v>0</v>
      </c>
      <c r="G92" s="22">
        <f ca="1">'Balance sheet'!G40</f>
        <v>0</v>
      </c>
      <c r="H92" s="22">
        <f ca="1">'Balance sheet'!H40</f>
        <v>0</v>
      </c>
      <c r="I92" s="22">
        <f ca="1">'Balance sheet'!J40</f>
        <v>0</v>
      </c>
      <c r="J92" s="22">
        <f ca="1">'Balance sheet'!J40</f>
        <v>0</v>
      </c>
      <c r="K92" s="395">
        <f ca="1">'Balance sheet'!K40</f>
        <v>0</v>
      </c>
      <c r="L92" s="22">
        <f ca="1">'Balance sheet'!L40</f>
        <v>0</v>
      </c>
      <c r="M92" s="22">
        <f ca="1">'Balance sheet'!M40</f>
        <v>0</v>
      </c>
      <c r="N92" s="22">
        <f ca="1">'Balance sheet'!N40</f>
        <v>0</v>
      </c>
      <c r="O92" s="22">
        <f ca="1">'Balance sheet'!O40</f>
        <v>0</v>
      </c>
      <c r="P92" s="22">
        <f ca="1">'Balance sheet'!Q40</f>
        <v>0</v>
      </c>
      <c r="Q92" s="22">
        <f ca="1">'Balance sheet'!Q40</f>
        <v>0</v>
      </c>
      <c r="R92" s="395">
        <f ca="1">'Balance sheet'!R40</f>
        <v>0</v>
      </c>
      <c r="S92" s="22">
        <f ca="1">'Balance sheet'!S40</f>
        <v>0</v>
      </c>
      <c r="T92" s="22">
        <f ca="1">'Balance sheet'!T40</f>
        <v>0</v>
      </c>
      <c r="U92" s="22">
        <f ca="1">'Balance sheet'!U40</f>
        <v>0</v>
      </c>
      <c r="V92" s="22">
        <f ca="1">'Balance sheet'!V40</f>
        <v>0</v>
      </c>
      <c r="W92" s="22">
        <f ca="1">'Balance sheet'!X40</f>
        <v>1022</v>
      </c>
      <c r="X92" s="22">
        <f ca="1">'Balance sheet'!X40</f>
        <v>1022</v>
      </c>
      <c r="Y92" s="395">
        <f ca="1">'Balance sheet'!Y40</f>
        <v>0</v>
      </c>
      <c r="Z92" s="22">
        <f ca="1">'Balance sheet'!Z40</f>
        <v>0</v>
      </c>
      <c r="AA92" s="22">
        <f ca="1">'Balance sheet'!AA40</f>
        <v>0</v>
      </c>
      <c r="AB92" s="22">
        <f ca="1">'Balance sheet'!AB40</f>
        <v>0</v>
      </c>
      <c r="AC92" s="22">
        <f ca="1">'Balance sheet'!AC40</f>
        <v>0</v>
      </c>
      <c r="AD92" s="22">
        <f ca="1">'Balance sheet'!AE40</f>
        <v>1261</v>
      </c>
      <c r="AE92" s="22">
        <f ca="1">'Balance sheet'!AE40</f>
        <v>1261</v>
      </c>
      <c r="AF92" s="395">
        <f ca="1">'Balance sheet'!AF40</f>
        <v>0</v>
      </c>
      <c r="AG92" s="22">
        <f ca="1">'Balance sheet'!AG40</f>
        <v>0</v>
      </c>
      <c r="AH92" s="22">
        <f ca="1">'Balance sheet'!AH40</f>
        <v>0</v>
      </c>
      <c r="AI92" s="22">
        <f ca="1">'Balance sheet'!AI40</f>
        <v>0</v>
      </c>
      <c r="AJ92" s="22">
        <f ca="1">'Balance sheet'!AJ40</f>
        <v>0</v>
      </c>
      <c r="AK92" s="22">
        <f ca="1">'Balance sheet'!AK40</f>
        <v>0</v>
      </c>
      <c r="AL92" s="22">
        <f ca="1">'Balance sheet'!AL40</f>
        <v>1405</v>
      </c>
      <c r="AM92" s="395">
        <f ca="1">'Balance sheet'!AM40</f>
        <v>0</v>
      </c>
      <c r="AN92" s="22">
        <f ca="1">'Balance sheet'!AN40</f>
        <v>0</v>
      </c>
      <c r="AO92" s="22">
        <f ca="1">'Balance sheet'!AO40</f>
        <v>1384</v>
      </c>
      <c r="AP92" s="22">
        <f ca="1">'Balance sheet'!AP40</f>
        <v>0</v>
      </c>
      <c r="AQ92" s="22">
        <f ca="1">'Balance sheet'!AQ40</f>
        <v>1406</v>
      </c>
      <c r="AR92" s="22">
        <f ca="1">'Balance sheet'!AR40</f>
        <v>0</v>
      </c>
      <c r="AS92" s="22">
        <f ca="1">'Balance sheet'!AS40</f>
        <v>1625</v>
      </c>
      <c r="AT92" s="395">
        <f ca="1">'Balance sheet'!AT40</f>
        <v>0</v>
      </c>
      <c r="AU92" s="22">
        <f ca="1">'Balance sheet'!AU40</f>
        <v>0</v>
      </c>
      <c r="AV92" s="22">
        <f ca="1">'Balance sheet'!AV40</f>
        <v>1581</v>
      </c>
      <c r="AW92" s="22">
        <f ca="1">'Balance sheet'!AW40</f>
        <v>0</v>
      </c>
      <c r="AX92" s="22">
        <f ca="1">'Balance sheet'!AX40</f>
        <v>1651</v>
      </c>
      <c r="AY92" s="22">
        <f ca="1">'Balance sheet'!AY40</f>
        <v>0</v>
      </c>
      <c r="AZ92" s="22">
        <f ca="1">'Balance sheet'!AZ40</f>
        <v>1867</v>
      </c>
      <c r="BA92" s="395">
        <f ca="1">'Balance sheet'!BA40</f>
        <v>0</v>
      </c>
      <c r="BB92" s="22">
        <f ca="1">'Balance sheet'!BB40</f>
        <v>0</v>
      </c>
      <c r="BC92" s="22">
        <f ca="1">'Balance sheet'!BC40</f>
        <v>1886</v>
      </c>
      <c r="BD92" s="22">
        <f ca="1">'Balance sheet'!BD40</f>
        <v>0</v>
      </c>
      <c r="BE92" s="22">
        <f ca="1">'Balance sheet'!BE40</f>
        <v>1924</v>
      </c>
      <c r="BF92" s="22">
        <f ca="1">'Balance sheet'!BF40</f>
        <v>0</v>
      </c>
      <c r="BG92" s="22">
        <f ca="1">'Balance sheet'!BG40</f>
        <v>0</v>
      </c>
      <c r="BH92" s="395">
        <f ca="1">'Balance sheet'!BH40</f>
        <v>0</v>
      </c>
      <c r="BI92" s="22">
        <f ca="1">'Balance sheet'!BI40</f>
        <v>0</v>
      </c>
      <c r="BJ92" s="22">
        <f>'Balance sheet'!BX40</f>
        <v>0</v>
      </c>
      <c r="BK92" s="22">
        <f>'Balance sheet'!BY40</f>
        <v>0</v>
      </c>
      <c r="BL92" s="22">
        <f>'Balance sheet'!BZ40</f>
        <v>0</v>
      </c>
      <c r="BM92" s="22">
        <f>'Balance sheet'!CA40</f>
        <v>0</v>
      </c>
      <c r="BN92" s="22">
        <f>'Balance sheet'!CB40</f>
        <v>0</v>
      </c>
      <c r="BO92" s="395">
        <f>'Balance sheet'!CC40</f>
        <v>0</v>
      </c>
      <c r="BP92" s="22">
        <f>'Balance sheet'!CD40</f>
        <v>0</v>
      </c>
      <c r="BQ92" s="22">
        <f>'Balance sheet'!CE40</f>
        <v>0</v>
      </c>
      <c r="BR92" s="22">
        <f>'Balance sheet'!CF40</f>
        <v>0</v>
      </c>
      <c r="BS92" s="22">
        <f>'Balance sheet'!CG40</f>
        <v>0</v>
      </c>
      <c r="BT92" s="22">
        <f>'Balance sheet'!CH40</f>
        <v>0</v>
      </c>
      <c r="BU92" s="22">
        <f>'Balance sheet'!CI40</f>
        <v>0</v>
      </c>
      <c r="BV92" s="395">
        <f>'Balance sheet'!CJ40</f>
        <v>0</v>
      </c>
    </row>
    <row r="93" spans="1:74" s="21" customFormat="1" x14ac:dyDescent="0.2">
      <c r="A93" s="21" t="s">
        <v>74</v>
      </c>
      <c r="D93" s="395">
        <f ca="1">'Balance sheet'!D41+'Balance sheet'!D43+'Balance sheet'!D45+'Balance sheet'!D47+'Balance sheet'!D50</f>
        <v>0</v>
      </c>
      <c r="E93" s="22">
        <f ca="1">'Balance sheet'!E41+'Balance sheet'!E43+'Balance sheet'!E45+'Balance sheet'!E47+'Balance sheet'!E50</f>
        <v>0</v>
      </c>
      <c r="F93" s="22">
        <f ca="1">'Balance sheet'!F41+'Balance sheet'!F43+'Balance sheet'!F45+'Balance sheet'!F47+'Balance sheet'!F50</f>
        <v>0</v>
      </c>
      <c r="G93" s="22">
        <f ca="1">'Balance sheet'!G41+'Balance sheet'!G43+'Balance sheet'!G45+'Balance sheet'!G47+'Balance sheet'!G50</f>
        <v>0</v>
      </c>
      <c r="H93" s="22">
        <f ca="1">'Balance sheet'!H41+'Balance sheet'!H43+'Balance sheet'!H45+'Balance sheet'!H47+'Balance sheet'!H50</f>
        <v>0</v>
      </c>
      <c r="I93" s="22">
        <f ca="1">'Balance sheet'!J41+'Balance sheet'!J43+'Balance sheet'!J45+'Balance sheet'!J47+'Balance sheet'!J50</f>
        <v>0</v>
      </c>
      <c r="J93" s="22">
        <f ca="1">'Balance sheet'!J41+'Balance sheet'!J43+'Balance sheet'!J45+'Balance sheet'!J47+'Balance sheet'!J50</f>
        <v>0</v>
      </c>
      <c r="K93" s="395">
        <f ca="1">'Balance sheet'!K41+'Balance sheet'!K43+'Balance sheet'!K45+'Balance sheet'!K47+'Balance sheet'!K50</f>
        <v>0</v>
      </c>
      <c r="L93" s="22">
        <f ca="1">'Balance sheet'!L41+'Balance sheet'!L43+'Balance sheet'!L45+'Balance sheet'!L47+'Balance sheet'!L50</f>
        <v>0</v>
      </c>
      <c r="M93" s="22">
        <f ca="1">'Balance sheet'!M41+'Balance sheet'!M43+'Balance sheet'!M45+'Balance sheet'!M47+'Balance sheet'!M50</f>
        <v>0</v>
      </c>
      <c r="N93" s="22">
        <f ca="1">'Balance sheet'!N41+'Balance sheet'!N43+'Balance sheet'!N45+'Balance sheet'!N47+'Balance sheet'!N50</f>
        <v>0</v>
      </c>
      <c r="O93" s="22">
        <f ca="1">'Balance sheet'!O41+'Balance sheet'!O43+'Balance sheet'!O45+'Balance sheet'!O47+'Balance sheet'!O50</f>
        <v>0</v>
      </c>
      <c r="P93" s="22">
        <f ca="1">'Balance sheet'!Q41+'Balance sheet'!Q43+'Balance sheet'!Q45+'Balance sheet'!Q47+'Balance sheet'!Q50</f>
        <v>0</v>
      </c>
      <c r="Q93" s="22">
        <f ca="1">'Balance sheet'!Q41+'Balance sheet'!Q43+'Balance sheet'!Q45+'Balance sheet'!Q47+'Balance sheet'!Q50</f>
        <v>0</v>
      </c>
      <c r="R93" s="395">
        <f ca="1">'Balance sheet'!R41+'Balance sheet'!R43+'Balance sheet'!R45+'Balance sheet'!R47+'Balance sheet'!R50</f>
        <v>0</v>
      </c>
      <c r="S93" s="22">
        <f ca="1">'Balance sheet'!S41+'Balance sheet'!S43+'Balance sheet'!S45+'Balance sheet'!S47+'Balance sheet'!S50</f>
        <v>0</v>
      </c>
      <c r="T93" s="22">
        <f ca="1">'Balance sheet'!T41+'Balance sheet'!T43+'Balance sheet'!T45+'Balance sheet'!T47+'Balance sheet'!T50</f>
        <v>0</v>
      </c>
      <c r="U93" s="22">
        <f ca="1">'Balance sheet'!U41+'Balance sheet'!U43+'Balance sheet'!U45+'Balance sheet'!U47+'Balance sheet'!U50</f>
        <v>0</v>
      </c>
      <c r="V93" s="22">
        <f ca="1">'Balance sheet'!V41+'Balance sheet'!V43+'Balance sheet'!V45+'Balance sheet'!V47+'Balance sheet'!V50</f>
        <v>0</v>
      </c>
      <c r="W93" s="22">
        <f ca="1">'Balance sheet'!X41+'Balance sheet'!X43+'Balance sheet'!X45+'Balance sheet'!X47+'Balance sheet'!X50</f>
        <v>434</v>
      </c>
      <c r="X93" s="22">
        <f ca="1">'Balance sheet'!X41+'Balance sheet'!X43+'Balance sheet'!X45+'Balance sheet'!X47+'Balance sheet'!X50</f>
        <v>434</v>
      </c>
      <c r="Y93" s="395">
        <f ca="1">'Balance sheet'!Y41+'Balance sheet'!Y43+'Balance sheet'!Y45+'Balance sheet'!Y47+'Balance sheet'!Y50</f>
        <v>0</v>
      </c>
      <c r="Z93" s="22">
        <f ca="1">'Balance sheet'!Z41+'Balance sheet'!Z43+'Balance sheet'!Z45+'Balance sheet'!Z47+'Balance sheet'!Z50</f>
        <v>0</v>
      </c>
      <c r="AA93" s="22">
        <f ca="1">'Balance sheet'!AA41+'Balance sheet'!AA43+'Balance sheet'!AA45+'Balance sheet'!AA47+'Balance sheet'!AA50</f>
        <v>0</v>
      </c>
      <c r="AB93" s="22">
        <f ca="1">'Balance sheet'!AB41+'Balance sheet'!AB43+'Balance sheet'!AB45+'Balance sheet'!AB47+'Balance sheet'!AB50</f>
        <v>0</v>
      </c>
      <c r="AC93" s="22">
        <f ca="1">'Balance sheet'!AC41+'Balance sheet'!AC43+'Balance sheet'!AC45+'Balance sheet'!AC47+'Balance sheet'!AC50</f>
        <v>0</v>
      </c>
      <c r="AD93" s="22">
        <f ca="1">'Balance sheet'!AE41+'Balance sheet'!AE43+'Balance sheet'!AE45+'Balance sheet'!AE47+'Balance sheet'!AE50</f>
        <v>468</v>
      </c>
      <c r="AE93" s="22">
        <f ca="1">'Balance sheet'!AE41+'Balance sheet'!AE43+'Balance sheet'!AE45+'Balance sheet'!AE47+'Balance sheet'!AE50</f>
        <v>468</v>
      </c>
      <c r="AF93" s="395">
        <f ca="1">'Balance sheet'!AF41+'Balance sheet'!AF43+'Balance sheet'!AF45+'Balance sheet'!AF47+'Balance sheet'!AF50</f>
        <v>0</v>
      </c>
      <c r="AG93" s="22">
        <f ca="1">'Balance sheet'!AG41+'Balance sheet'!AG43+'Balance sheet'!AG45+'Balance sheet'!AG47+'Balance sheet'!AG50</f>
        <v>0</v>
      </c>
      <c r="AH93" s="22">
        <f ca="1">'Balance sheet'!AH41+'Balance sheet'!AH43+'Balance sheet'!AH45+'Balance sheet'!AH47+'Balance sheet'!AH50</f>
        <v>0</v>
      </c>
      <c r="AI93" s="22">
        <f ca="1">'Balance sheet'!AI41+'Balance sheet'!AI43+'Balance sheet'!AI45+'Balance sheet'!AI47+'Balance sheet'!AI50</f>
        <v>0</v>
      </c>
      <c r="AJ93" s="22">
        <f ca="1">'Balance sheet'!AJ41+'Balance sheet'!AJ43+'Balance sheet'!AJ45+'Balance sheet'!AJ47+'Balance sheet'!AJ50</f>
        <v>0</v>
      </c>
      <c r="AK93" s="22">
        <f ca="1">'Balance sheet'!AK41+'Balance sheet'!AK43+'Balance sheet'!AK45+'Balance sheet'!AK47+'Balance sheet'!AK50</f>
        <v>0</v>
      </c>
      <c r="AL93" s="22">
        <f ca="1">'Balance sheet'!AL41+'Balance sheet'!AL43+'Balance sheet'!AL45+'Balance sheet'!AL47+'Balance sheet'!AL50</f>
        <v>417</v>
      </c>
      <c r="AM93" s="395">
        <f ca="1">'Balance sheet'!AM41+'Balance sheet'!AM43+'Balance sheet'!AM45+'Balance sheet'!AM47+'Balance sheet'!AM50</f>
        <v>0</v>
      </c>
      <c r="AN93" s="22">
        <f ca="1">'Balance sheet'!AN41+'Balance sheet'!AN43+'Balance sheet'!AN45+'Balance sheet'!AN47+'Balance sheet'!AN50</f>
        <v>0</v>
      </c>
      <c r="AO93" s="22">
        <f ca="1">'Balance sheet'!AO41+'Balance sheet'!AO43+'Balance sheet'!AO45+'Balance sheet'!AO47+'Balance sheet'!AO50</f>
        <v>530</v>
      </c>
      <c r="AP93" s="22">
        <f ca="1">'Balance sheet'!AP41+'Balance sheet'!AP43+'Balance sheet'!AP45+'Balance sheet'!AP47+'Balance sheet'!AP50</f>
        <v>0</v>
      </c>
      <c r="AQ93" s="22">
        <f ca="1">'Balance sheet'!AQ41+'Balance sheet'!AQ43+'Balance sheet'!AQ45+'Balance sheet'!AQ47+'Balance sheet'!AQ50</f>
        <v>500</v>
      </c>
      <c r="AR93" s="22">
        <f ca="1">'Balance sheet'!AR41+'Balance sheet'!AR43+'Balance sheet'!AR45+'Balance sheet'!AR47+'Balance sheet'!AR50</f>
        <v>0</v>
      </c>
      <c r="AS93" s="22">
        <f ca="1">'Balance sheet'!AS41+'Balance sheet'!AS43+'Balance sheet'!AS45+'Balance sheet'!AS47+'Balance sheet'!AS50</f>
        <v>520</v>
      </c>
      <c r="AT93" s="395">
        <f ca="1">'Balance sheet'!AT41+'Balance sheet'!AT43+'Balance sheet'!AT45+'Balance sheet'!AT47+'Balance sheet'!AT50</f>
        <v>0</v>
      </c>
      <c r="AU93" s="22">
        <f ca="1">'Balance sheet'!AU41+'Balance sheet'!AU43+'Balance sheet'!AU45+'Balance sheet'!AU47+'Balance sheet'!AU50</f>
        <v>0</v>
      </c>
      <c r="AV93" s="22">
        <f ca="1">'Balance sheet'!AV41+'Balance sheet'!AV43+'Balance sheet'!AV45+'Balance sheet'!AV47+'Balance sheet'!AV50</f>
        <v>619</v>
      </c>
      <c r="AW93" s="22">
        <f ca="1">'Balance sheet'!AW41+'Balance sheet'!AW43+'Balance sheet'!AW45+'Balance sheet'!AW47+'Balance sheet'!AW50</f>
        <v>0</v>
      </c>
      <c r="AX93" s="22">
        <f ca="1">'Balance sheet'!AX41+'Balance sheet'!AX43+'Balance sheet'!AX45+'Balance sheet'!AX47+'Balance sheet'!AX50</f>
        <v>626</v>
      </c>
      <c r="AY93" s="22">
        <f ca="1">'Balance sheet'!AY41+'Balance sheet'!AY43+'Balance sheet'!AY45+'Balance sheet'!AY47+'Balance sheet'!AY50</f>
        <v>0</v>
      </c>
      <c r="AZ93" s="22">
        <f ca="1">'Balance sheet'!AZ41+'Balance sheet'!AZ43+'Balance sheet'!AZ45+'Balance sheet'!AZ47+'Balance sheet'!AZ50</f>
        <v>529</v>
      </c>
      <c r="BA93" s="395">
        <f ca="1">'Balance sheet'!BA41+'Balance sheet'!BA43+'Balance sheet'!BA45+'Balance sheet'!BA47+'Balance sheet'!BA50</f>
        <v>0</v>
      </c>
      <c r="BB93" s="22">
        <f ca="1">'Balance sheet'!BB41+'Balance sheet'!BB43+'Balance sheet'!BB45+'Balance sheet'!BB47+'Balance sheet'!BB50</f>
        <v>0</v>
      </c>
      <c r="BC93" s="22">
        <f ca="1">'Balance sheet'!BC41+'Balance sheet'!BC43+'Balance sheet'!BC45+'Balance sheet'!BC47+'Balance sheet'!BC50</f>
        <v>643</v>
      </c>
      <c r="BD93" s="22">
        <f ca="1">'Balance sheet'!BD41+'Balance sheet'!BD43+'Balance sheet'!BD45+'Balance sheet'!BD47+'Balance sheet'!BD50</f>
        <v>0</v>
      </c>
      <c r="BE93" s="22">
        <f ca="1">'Balance sheet'!BE41+'Balance sheet'!BE43+'Balance sheet'!BE45+'Balance sheet'!BE47+'Balance sheet'!BE50</f>
        <v>598</v>
      </c>
      <c r="BF93" s="22">
        <f ca="1">'Balance sheet'!BF41+'Balance sheet'!BF43+'Balance sheet'!BF45+'Balance sheet'!BF47+'Balance sheet'!BF50</f>
        <v>0</v>
      </c>
      <c r="BG93" s="22">
        <f ca="1">'Balance sheet'!BG41+'Balance sheet'!BG43+'Balance sheet'!BG45+'Balance sheet'!BG47+'Balance sheet'!BG50</f>
        <v>0</v>
      </c>
      <c r="BH93" s="395">
        <f ca="1">'Balance sheet'!BH41+'Balance sheet'!BH43+'Balance sheet'!BH45+'Balance sheet'!BH47+'Balance sheet'!BH50</f>
        <v>0</v>
      </c>
      <c r="BI93" s="22">
        <f ca="1">'Balance sheet'!BI41+'Balance sheet'!BI43+'Balance sheet'!BI45+'Balance sheet'!BI47+'Balance sheet'!BI50</f>
        <v>0</v>
      </c>
      <c r="BJ93" s="22">
        <f>'Balance sheet'!BX41+'Balance sheet'!BX43+'Balance sheet'!BX45+'Balance sheet'!BX47+'Balance sheet'!BX50</f>
        <v>0</v>
      </c>
      <c r="BK93" s="22">
        <f>'Balance sheet'!BY41+'Balance sheet'!BY43+'Balance sheet'!BY45+'Balance sheet'!BY47+'Balance sheet'!BY50</f>
        <v>0</v>
      </c>
      <c r="BL93" s="22">
        <f>'Balance sheet'!BZ41+'Balance sheet'!BZ43+'Balance sheet'!BZ45+'Balance sheet'!BZ47+'Balance sheet'!BZ50</f>
        <v>0</v>
      </c>
      <c r="BM93" s="22">
        <f>'Balance sheet'!CA41+'Balance sheet'!CA43+'Balance sheet'!CA45+'Balance sheet'!CA47+'Balance sheet'!CA50</f>
        <v>0</v>
      </c>
      <c r="BN93" s="22">
        <f>'Balance sheet'!CB41+'Balance sheet'!CB43+'Balance sheet'!CB45+'Balance sheet'!CB47+'Balance sheet'!CB50</f>
        <v>0</v>
      </c>
      <c r="BO93" s="395">
        <f>'Balance sheet'!CC41+'Balance sheet'!CC43+'Balance sheet'!CC45+'Balance sheet'!CC47+'Balance sheet'!CC50</f>
        <v>0</v>
      </c>
      <c r="BP93" s="22">
        <f>'Balance sheet'!CD41+'Balance sheet'!CD43+'Balance sheet'!CD45+'Balance sheet'!CD47+'Balance sheet'!CD50</f>
        <v>0</v>
      </c>
      <c r="BQ93" s="22">
        <f>'Balance sheet'!CE41+'Balance sheet'!CE43+'Balance sheet'!CE45+'Balance sheet'!CE47+'Balance sheet'!CE50</f>
        <v>0</v>
      </c>
      <c r="BR93" s="22">
        <f>'Balance sheet'!CF41+'Balance sheet'!CF43+'Balance sheet'!CF45+'Balance sheet'!CF47+'Balance sheet'!CF50</f>
        <v>0</v>
      </c>
      <c r="BS93" s="22">
        <f>'Balance sheet'!CG41+'Balance sheet'!CG43+'Balance sheet'!CG45+'Balance sheet'!CG47+'Balance sheet'!CG50</f>
        <v>0</v>
      </c>
      <c r="BT93" s="22">
        <f>'Balance sheet'!CH41+'Balance sheet'!CH43+'Balance sheet'!CH45+'Balance sheet'!CH47+'Balance sheet'!CH50</f>
        <v>0</v>
      </c>
      <c r="BU93" s="22">
        <f>'Balance sheet'!CI41+'Balance sheet'!CI43+'Balance sheet'!CI45+'Balance sheet'!CI47+'Balance sheet'!CI50</f>
        <v>0</v>
      </c>
      <c r="BV93" s="395">
        <f>'Balance sheet'!CJ41+'Balance sheet'!CJ43+'Balance sheet'!CJ45+'Balance sheet'!CJ47+'Balance sheet'!CJ50</f>
        <v>0</v>
      </c>
    </row>
    <row r="94" spans="1:74" s="21" customFormat="1" x14ac:dyDescent="0.2">
      <c r="A94" s="21" t="s">
        <v>202</v>
      </c>
      <c r="D94" s="395">
        <f ca="1">'Balance sheet'!D46</f>
        <v>0</v>
      </c>
      <c r="E94" s="22">
        <f ca="1">'Balance sheet'!E46</f>
        <v>0</v>
      </c>
      <c r="F94" s="22">
        <f ca="1">'Balance sheet'!F46</f>
        <v>0</v>
      </c>
      <c r="G94" s="22">
        <f ca="1">'Balance sheet'!G46</f>
        <v>0</v>
      </c>
      <c r="H94" s="22">
        <f ca="1">'Balance sheet'!H46</f>
        <v>0</v>
      </c>
      <c r="I94" s="22">
        <f ca="1">'Balance sheet'!J46</f>
        <v>0</v>
      </c>
      <c r="J94" s="22">
        <f ca="1">'Balance sheet'!J46</f>
        <v>0</v>
      </c>
      <c r="K94" s="395">
        <f ca="1">'Balance sheet'!K46</f>
        <v>0</v>
      </c>
      <c r="L94" s="22">
        <f ca="1">'Balance sheet'!L46</f>
        <v>0</v>
      </c>
      <c r="M94" s="22">
        <f ca="1">'Balance sheet'!M46</f>
        <v>0</v>
      </c>
      <c r="N94" s="22">
        <f ca="1">'Balance sheet'!N46</f>
        <v>0</v>
      </c>
      <c r="O94" s="22">
        <f ca="1">'Balance sheet'!O46</f>
        <v>0</v>
      </c>
      <c r="P94" s="22">
        <f ca="1">'Balance sheet'!Q46</f>
        <v>0</v>
      </c>
      <c r="Q94" s="22">
        <f ca="1">'Balance sheet'!Q46</f>
        <v>0</v>
      </c>
      <c r="R94" s="395">
        <f ca="1">'Balance sheet'!R46</f>
        <v>0</v>
      </c>
      <c r="S94" s="22">
        <f ca="1">'Balance sheet'!S46</f>
        <v>0</v>
      </c>
      <c r="T94" s="22">
        <f ca="1">'Balance sheet'!T46</f>
        <v>0</v>
      </c>
      <c r="U94" s="22">
        <f ca="1">'Balance sheet'!U46</f>
        <v>0</v>
      </c>
      <c r="V94" s="22">
        <f ca="1">'Balance sheet'!V46</f>
        <v>0</v>
      </c>
      <c r="W94" s="22">
        <f ca="1">'Balance sheet'!X46</f>
        <v>589</v>
      </c>
      <c r="X94" s="22">
        <f ca="1">'Balance sheet'!X46</f>
        <v>589</v>
      </c>
      <c r="Y94" s="395">
        <f ca="1">'Balance sheet'!Y46</f>
        <v>0</v>
      </c>
      <c r="Z94" s="22">
        <f ca="1">'Balance sheet'!Z46</f>
        <v>0</v>
      </c>
      <c r="AA94" s="22">
        <f ca="1">'Balance sheet'!AA46</f>
        <v>0</v>
      </c>
      <c r="AB94" s="22">
        <f ca="1">'Balance sheet'!AB46</f>
        <v>0</v>
      </c>
      <c r="AC94" s="22">
        <f ca="1">'Balance sheet'!AC46</f>
        <v>0</v>
      </c>
      <c r="AD94" s="22">
        <f ca="1">'Balance sheet'!AE46</f>
        <v>232</v>
      </c>
      <c r="AE94" s="22">
        <f ca="1">'Balance sheet'!AE46</f>
        <v>232</v>
      </c>
      <c r="AF94" s="395">
        <f ca="1">'Balance sheet'!AF46</f>
        <v>0</v>
      </c>
      <c r="AG94" s="22">
        <f ca="1">'Balance sheet'!AG46</f>
        <v>0</v>
      </c>
      <c r="AH94" s="22">
        <f ca="1">'Balance sheet'!AH46</f>
        <v>0</v>
      </c>
      <c r="AI94" s="22">
        <f ca="1">'Balance sheet'!AI46</f>
        <v>0</v>
      </c>
      <c r="AJ94" s="22">
        <f ca="1">'Balance sheet'!AJ46</f>
        <v>0</v>
      </c>
      <c r="AK94" s="22">
        <f ca="1">'Balance sheet'!AK46</f>
        <v>0</v>
      </c>
      <c r="AL94" s="22">
        <f ca="1">'Balance sheet'!AL46</f>
        <v>431</v>
      </c>
      <c r="AM94" s="395">
        <f ca="1">'Balance sheet'!AM46</f>
        <v>0</v>
      </c>
      <c r="AN94" s="22">
        <f ca="1">'Balance sheet'!AN46</f>
        <v>0</v>
      </c>
      <c r="AO94" s="22">
        <f ca="1">'Balance sheet'!AO46</f>
        <v>419</v>
      </c>
      <c r="AP94" s="22">
        <f ca="1">'Balance sheet'!AP46</f>
        <v>0</v>
      </c>
      <c r="AQ94" s="22">
        <f ca="1">'Balance sheet'!AQ46</f>
        <v>421</v>
      </c>
      <c r="AR94" s="22">
        <f ca="1">'Balance sheet'!AR46</f>
        <v>0</v>
      </c>
      <c r="AS94" s="22">
        <f ca="1">'Balance sheet'!AS46</f>
        <v>354</v>
      </c>
      <c r="AT94" s="395">
        <f ca="1">'Balance sheet'!AT46</f>
        <v>0</v>
      </c>
      <c r="AU94" s="22">
        <f ca="1">'Balance sheet'!AU46</f>
        <v>0</v>
      </c>
      <c r="AV94" s="22">
        <f ca="1">'Balance sheet'!AV46</f>
        <v>300</v>
      </c>
      <c r="AW94" s="22">
        <f ca="1">'Balance sheet'!AW46</f>
        <v>0</v>
      </c>
      <c r="AX94" s="22">
        <f ca="1">'Balance sheet'!AX46</f>
        <v>281</v>
      </c>
      <c r="AY94" s="22">
        <f ca="1">'Balance sheet'!AY46</f>
        <v>0</v>
      </c>
      <c r="AZ94" s="22">
        <f ca="1">'Balance sheet'!AZ46</f>
        <v>233</v>
      </c>
      <c r="BA94" s="395">
        <f ca="1">'Balance sheet'!BA46</f>
        <v>0</v>
      </c>
      <c r="BB94" s="22">
        <f ca="1">'Balance sheet'!BB46</f>
        <v>0</v>
      </c>
      <c r="BC94" s="22">
        <f ca="1">'Balance sheet'!BC46</f>
        <v>233</v>
      </c>
      <c r="BD94" s="22">
        <f ca="1">'Balance sheet'!BD46</f>
        <v>0</v>
      </c>
      <c r="BE94" s="22">
        <f ca="1">'Balance sheet'!BE46</f>
        <v>220</v>
      </c>
      <c r="BF94" s="22">
        <f ca="1">'Balance sheet'!BF46</f>
        <v>0</v>
      </c>
      <c r="BG94" s="22">
        <f ca="1">'Balance sheet'!BG46</f>
        <v>0</v>
      </c>
      <c r="BH94" s="395">
        <f ca="1">'Balance sheet'!BH46</f>
        <v>0</v>
      </c>
      <c r="BI94" s="22">
        <f ca="1">'Balance sheet'!BI46</f>
        <v>0</v>
      </c>
      <c r="BJ94" s="22">
        <f>'Balance sheet'!BX46</f>
        <v>0</v>
      </c>
      <c r="BK94" s="22">
        <f>'Balance sheet'!BY46</f>
        <v>0</v>
      </c>
      <c r="BL94" s="22">
        <f>'Balance sheet'!BZ46</f>
        <v>0</v>
      </c>
      <c r="BM94" s="22">
        <f>'Balance sheet'!CA46</f>
        <v>0</v>
      </c>
      <c r="BN94" s="22">
        <f>'Balance sheet'!CB46</f>
        <v>0</v>
      </c>
      <c r="BO94" s="395">
        <f>'Balance sheet'!CC46</f>
        <v>0</v>
      </c>
      <c r="BP94" s="22">
        <f>'Balance sheet'!CD46</f>
        <v>0</v>
      </c>
      <c r="BQ94" s="22">
        <f>'Balance sheet'!CE46</f>
        <v>0</v>
      </c>
      <c r="BR94" s="22">
        <f>'Balance sheet'!CF46</f>
        <v>0</v>
      </c>
      <c r="BS94" s="22">
        <f>'Balance sheet'!CG46</f>
        <v>0</v>
      </c>
      <c r="BT94" s="22">
        <f>'Balance sheet'!CH46</f>
        <v>0</v>
      </c>
      <c r="BU94" s="22">
        <f>'Balance sheet'!CI46</f>
        <v>0</v>
      </c>
      <c r="BV94" s="395">
        <f>'Balance sheet'!CJ46</f>
        <v>0</v>
      </c>
    </row>
    <row r="95" spans="1:74" s="21" customFormat="1" x14ac:dyDescent="0.2">
      <c r="A95" s="21" t="s">
        <v>75</v>
      </c>
      <c r="D95" s="395">
        <f ca="1">'Balance sheet'!D42</f>
        <v>0</v>
      </c>
      <c r="E95" s="22">
        <f ca="1">'Balance sheet'!E42</f>
        <v>0</v>
      </c>
      <c r="F95" s="22">
        <f ca="1">'Balance sheet'!F42</f>
        <v>0</v>
      </c>
      <c r="G95" s="22">
        <f ca="1">'Balance sheet'!G42</f>
        <v>0</v>
      </c>
      <c r="H95" s="22">
        <f ca="1">'Balance sheet'!H42</f>
        <v>0</v>
      </c>
      <c r="I95" s="22">
        <f ca="1">'Balance sheet'!J42</f>
        <v>0</v>
      </c>
      <c r="J95" s="22">
        <f ca="1">'Balance sheet'!J42</f>
        <v>0</v>
      </c>
      <c r="K95" s="395">
        <f ca="1">'Balance sheet'!K42</f>
        <v>0</v>
      </c>
      <c r="L95" s="22">
        <f ca="1">'Balance sheet'!L42</f>
        <v>0</v>
      </c>
      <c r="M95" s="22">
        <f ca="1">'Balance sheet'!M42</f>
        <v>0</v>
      </c>
      <c r="N95" s="22">
        <f ca="1">'Balance sheet'!N42</f>
        <v>0</v>
      </c>
      <c r="O95" s="22">
        <f ca="1">'Balance sheet'!O42</f>
        <v>0</v>
      </c>
      <c r="P95" s="22">
        <f ca="1">'Balance sheet'!Q42</f>
        <v>0</v>
      </c>
      <c r="Q95" s="22">
        <f ca="1">'Balance sheet'!Q42</f>
        <v>0</v>
      </c>
      <c r="R95" s="395">
        <f ca="1">'Balance sheet'!R42</f>
        <v>0</v>
      </c>
      <c r="S95" s="22">
        <f ca="1">'Balance sheet'!S42</f>
        <v>0</v>
      </c>
      <c r="T95" s="22">
        <f ca="1">'Balance sheet'!T42</f>
        <v>0</v>
      </c>
      <c r="U95" s="22">
        <f ca="1">'Balance sheet'!U42</f>
        <v>0</v>
      </c>
      <c r="V95" s="22">
        <f ca="1">'Balance sheet'!V42</f>
        <v>0</v>
      </c>
      <c r="W95" s="22">
        <f ca="1">'Balance sheet'!X42</f>
        <v>33</v>
      </c>
      <c r="X95" s="22">
        <f ca="1">'Balance sheet'!X42</f>
        <v>33</v>
      </c>
      <c r="Y95" s="395">
        <f ca="1">'Balance sheet'!Y42</f>
        <v>0</v>
      </c>
      <c r="Z95" s="22">
        <f ca="1">'Balance sheet'!Z42</f>
        <v>0</v>
      </c>
      <c r="AA95" s="22">
        <f ca="1">'Balance sheet'!AA42</f>
        <v>0</v>
      </c>
      <c r="AB95" s="22">
        <f ca="1">'Balance sheet'!AB42</f>
        <v>0</v>
      </c>
      <c r="AC95" s="22">
        <f ca="1">'Balance sheet'!AC42</f>
        <v>0</v>
      </c>
      <c r="AD95" s="22">
        <f ca="1">'Balance sheet'!AE42</f>
        <v>1</v>
      </c>
      <c r="AE95" s="22">
        <f ca="1">'Balance sheet'!AE42</f>
        <v>1</v>
      </c>
      <c r="AF95" s="395">
        <f ca="1">'Balance sheet'!AF42</f>
        <v>0</v>
      </c>
      <c r="AG95" s="22">
        <f ca="1">'Balance sheet'!AG42</f>
        <v>0</v>
      </c>
      <c r="AH95" s="22">
        <f ca="1">'Balance sheet'!AH42</f>
        <v>0</v>
      </c>
      <c r="AI95" s="22">
        <f ca="1">'Balance sheet'!AI42</f>
        <v>0</v>
      </c>
      <c r="AJ95" s="22">
        <f ca="1">'Balance sheet'!AJ42</f>
        <v>0</v>
      </c>
      <c r="AK95" s="22">
        <f ca="1">'Balance sheet'!AK42</f>
        <v>0</v>
      </c>
      <c r="AL95" s="22">
        <f ca="1">'Balance sheet'!AL42</f>
        <v>3</v>
      </c>
      <c r="AM95" s="395">
        <f ca="1">'Balance sheet'!AM42</f>
        <v>0</v>
      </c>
      <c r="AN95" s="22">
        <f ca="1">'Balance sheet'!AN42</f>
        <v>0</v>
      </c>
      <c r="AO95" s="22">
        <f ca="1">'Balance sheet'!AO42</f>
        <v>4</v>
      </c>
      <c r="AP95" s="22">
        <f ca="1">'Balance sheet'!AP42</f>
        <v>0</v>
      </c>
      <c r="AQ95" s="22">
        <f ca="1">'Balance sheet'!AQ42</f>
        <v>1805</v>
      </c>
      <c r="AR95" s="22">
        <f ca="1">'Balance sheet'!AR42</f>
        <v>0</v>
      </c>
      <c r="AS95" s="22">
        <f ca="1">'Balance sheet'!AS42</f>
        <v>3</v>
      </c>
      <c r="AT95" s="395">
        <f ca="1">'Balance sheet'!AT42</f>
        <v>0</v>
      </c>
      <c r="AU95" s="22">
        <f ca="1">'Balance sheet'!AU42</f>
        <v>0</v>
      </c>
      <c r="AV95" s="22">
        <f ca="1">'Balance sheet'!AV42</f>
        <v>352</v>
      </c>
      <c r="AW95" s="22">
        <f ca="1">'Balance sheet'!AW42</f>
        <v>0</v>
      </c>
      <c r="AX95" s="22">
        <f ca="1">'Balance sheet'!AX42</f>
        <v>354</v>
      </c>
      <c r="AY95" s="22">
        <f ca="1">'Balance sheet'!AY42</f>
        <v>0</v>
      </c>
      <c r="AZ95" s="22">
        <f ca="1">'Balance sheet'!AZ42</f>
        <v>2</v>
      </c>
      <c r="BA95" s="395">
        <f ca="1">'Balance sheet'!BA42</f>
        <v>0</v>
      </c>
      <c r="BB95" s="22">
        <f ca="1">'Balance sheet'!BB42</f>
        <v>0</v>
      </c>
      <c r="BC95" s="22">
        <f ca="1">'Balance sheet'!BC42</f>
        <v>208</v>
      </c>
      <c r="BD95" s="22">
        <f ca="1">'Balance sheet'!BD42</f>
        <v>0</v>
      </c>
      <c r="BE95" s="22">
        <f ca="1">'Balance sheet'!BE42</f>
        <v>238</v>
      </c>
      <c r="BF95" s="22">
        <f ca="1">'Balance sheet'!BF42</f>
        <v>0</v>
      </c>
      <c r="BG95" s="22">
        <f ca="1">'Balance sheet'!BG42</f>
        <v>0</v>
      </c>
      <c r="BH95" s="395">
        <f ca="1">'Balance sheet'!BH42</f>
        <v>0</v>
      </c>
      <c r="BI95" s="22">
        <f ca="1">'Balance sheet'!BI42</f>
        <v>0</v>
      </c>
      <c r="BJ95" s="22">
        <f>'Balance sheet'!BX42</f>
        <v>0</v>
      </c>
      <c r="BK95" s="22">
        <f>'Balance sheet'!BY42</f>
        <v>0</v>
      </c>
      <c r="BL95" s="22">
        <f>'Balance sheet'!BZ42</f>
        <v>0</v>
      </c>
      <c r="BM95" s="22">
        <f>'Balance sheet'!CA42</f>
        <v>0</v>
      </c>
      <c r="BN95" s="22">
        <f>'Balance sheet'!CB42</f>
        <v>0</v>
      </c>
      <c r="BO95" s="395">
        <f>'Balance sheet'!CC42</f>
        <v>0</v>
      </c>
      <c r="BP95" s="22">
        <f>'Balance sheet'!CD42</f>
        <v>0</v>
      </c>
      <c r="BQ95" s="22">
        <f>'Balance sheet'!CE42</f>
        <v>0</v>
      </c>
      <c r="BR95" s="22">
        <f>'Balance sheet'!CF42</f>
        <v>0</v>
      </c>
      <c r="BS95" s="22">
        <f>'Balance sheet'!CG42</f>
        <v>0</v>
      </c>
      <c r="BT95" s="22">
        <f>'Balance sheet'!CH42</f>
        <v>0</v>
      </c>
      <c r="BU95" s="22">
        <f>'Balance sheet'!CI42</f>
        <v>0</v>
      </c>
      <c r="BV95" s="395">
        <f>'Balance sheet'!CJ42</f>
        <v>0</v>
      </c>
    </row>
    <row r="96" spans="1:74" s="21" customFormat="1" x14ac:dyDescent="0.2">
      <c r="A96" s="21" t="s">
        <v>328</v>
      </c>
      <c r="D96" s="395">
        <f ca="1">+'Balance sheet'!D48</f>
        <v>0</v>
      </c>
      <c r="E96" s="22">
        <f ca="1">+'Balance sheet'!E48</f>
        <v>0</v>
      </c>
      <c r="F96" s="22">
        <f ca="1">+'Balance sheet'!F48</f>
        <v>0</v>
      </c>
      <c r="G96" s="22">
        <f ca="1">+'Balance sheet'!G48</f>
        <v>0</v>
      </c>
      <c r="H96" s="22">
        <f ca="1">+'Balance sheet'!H48</f>
        <v>0</v>
      </c>
      <c r="I96" s="22">
        <f ca="1">+'Balance sheet'!J48</f>
        <v>0</v>
      </c>
      <c r="J96" s="22">
        <f ca="1">+'Balance sheet'!J48</f>
        <v>0</v>
      </c>
      <c r="K96" s="395">
        <f ca="1">+'Balance sheet'!K48</f>
        <v>0</v>
      </c>
      <c r="L96" s="22">
        <f ca="1">+'Balance sheet'!L48</f>
        <v>0</v>
      </c>
      <c r="M96" s="22">
        <f ca="1">+'Balance sheet'!M48</f>
        <v>0</v>
      </c>
      <c r="N96" s="22">
        <f ca="1">+'Balance sheet'!N48</f>
        <v>0</v>
      </c>
      <c r="O96" s="22">
        <f ca="1">+'Balance sheet'!O48</f>
        <v>0</v>
      </c>
      <c r="P96" s="22">
        <f ca="1">+'Balance sheet'!Q48</f>
        <v>0</v>
      </c>
      <c r="Q96" s="22">
        <f ca="1">+'Balance sheet'!Q48</f>
        <v>0</v>
      </c>
      <c r="R96" s="395">
        <f ca="1">+'Balance sheet'!R48</f>
        <v>0</v>
      </c>
      <c r="S96" s="22">
        <f ca="1">+'Balance sheet'!S48</f>
        <v>0</v>
      </c>
      <c r="T96" s="22">
        <f>+'Balance sheet'!T48</f>
        <v>0</v>
      </c>
      <c r="U96" s="22">
        <f ca="1">+'Balance sheet'!U48</f>
        <v>0</v>
      </c>
      <c r="V96" s="22">
        <f>+'Balance sheet'!V48</f>
        <v>0</v>
      </c>
      <c r="W96" s="22">
        <f ca="1">+'Balance sheet'!X48</f>
        <v>0</v>
      </c>
      <c r="X96" s="22">
        <f ca="1">+'Balance sheet'!X48</f>
        <v>0</v>
      </c>
      <c r="Y96" s="395">
        <f ca="1">+'Balance sheet'!Y48</f>
        <v>0</v>
      </c>
      <c r="Z96" s="22">
        <f ca="1">+'Balance sheet'!Z48</f>
        <v>0</v>
      </c>
      <c r="AA96" s="22">
        <f>+'Balance sheet'!AA48</f>
        <v>0</v>
      </c>
      <c r="AB96" s="22">
        <f ca="1">+'Balance sheet'!AB48</f>
        <v>0</v>
      </c>
      <c r="AC96" s="22">
        <f>+'Balance sheet'!AC48</f>
        <v>0</v>
      </c>
      <c r="AD96" s="22">
        <f ca="1">+'Balance sheet'!AE48</f>
        <v>0</v>
      </c>
      <c r="AE96" s="22">
        <f ca="1">+'Balance sheet'!AE48</f>
        <v>0</v>
      </c>
      <c r="AF96" s="395">
        <f ca="1">+'Balance sheet'!AF48</f>
        <v>0</v>
      </c>
      <c r="AG96" s="22">
        <f ca="1">+'Balance sheet'!AG48</f>
        <v>0</v>
      </c>
      <c r="AH96" s="22">
        <f ca="1">+'Balance sheet'!AH48</f>
        <v>0</v>
      </c>
      <c r="AI96" s="22">
        <f ca="1">+'Balance sheet'!AI48</f>
        <v>0</v>
      </c>
      <c r="AJ96" s="22">
        <f ca="1">+'Balance sheet'!AJ48</f>
        <v>0</v>
      </c>
      <c r="AK96" s="22">
        <f ca="1">+'Balance sheet'!AK48</f>
        <v>0</v>
      </c>
      <c r="AL96" s="22">
        <f ca="1">+'Balance sheet'!AL48</f>
        <v>0</v>
      </c>
      <c r="AM96" s="395">
        <f ca="1">+'Balance sheet'!AM48</f>
        <v>0</v>
      </c>
      <c r="AN96" s="22">
        <f ca="1">+'Balance sheet'!AN48</f>
        <v>0</v>
      </c>
      <c r="AO96" s="22">
        <f ca="1">+'Balance sheet'!AO48</f>
        <v>0</v>
      </c>
      <c r="AP96" s="22">
        <f ca="1">+'Balance sheet'!AP48</f>
        <v>0</v>
      </c>
      <c r="AQ96" s="22">
        <f ca="1">+'Balance sheet'!AQ48</f>
        <v>0</v>
      </c>
      <c r="AR96" s="22">
        <f ca="1">+'Balance sheet'!AR48</f>
        <v>0</v>
      </c>
      <c r="AS96" s="22">
        <f ca="1">+'Balance sheet'!AS48</f>
        <v>0</v>
      </c>
      <c r="AT96" s="395">
        <f ca="1">+'Balance sheet'!AT48</f>
        <v>0</v>
      </c>
      <c r="AU96" s="22">
        <f ca="1">+'Balance sheet'!AU48</f>
        <v>0</v>
      </c>
      <c r="AV96" s="22">
        <f ca="1">+'Balance sheet'!AV48</f>
        <v>0</v>
      </c>
      <c r="AW96" s="22">
        <f ca="1">+'Balance sheet'!AW48</f>
        <v>0</v>
      </c>
      <c r="AX96" s="22">
        <f ca="1">+'Balance sheet'!AX48</f>
        <v>0</v>
      </c>
      <c r="AY96" s="22">
        <f ca="1">+'Balance sheet'!AY48</f>
        <v>0</v>
      </c>
      <c r="AZ96" s="22">
        <f ca="1">+'Balance sheet'!AZ48</f>
        <v>0</v>
      </c>
      <c r="BA96" s="395">
        <f ca="1">+'Balance sheet'!BA48</f>
        <v>0</v>
      </c>
      <c r="BB96" s="22">
        <f ca="1">+'Balance sheet'!BB48</f>
        <v>0</v>
      </c>
      <c r="BC96" s="22">
        <f ca="1">+'Balance sheet'!BC48</f>
        <v>0</v>
      </c>
      <c r="BD96" s="22">
        <f ca="1">+'Balance sheet'!BD48</f>
        <v>0</v>
      </c>
      <c r="BE96" s="22">
        <f ca="1">+'Balance sheet'!BE48</f>
        <v>0</v>
      </c>
      <c r="BF96" s="22">
        <f ca="1">+'Balance sheet'!BF48</f>
        <v>0</v>
      </c>
      <c r="BG96" s="22">
        <f ca="1">+'Balance sheet'!BG48</f>
        <v>0</v>
      </c>
      <c r="BH96" s="395">
        <f ca="1">+'Balance sheet'!BH48</f>
        <v>0</v>
      </c>
      <c r="BI96" s="22">
        <f ca="1">+'Balance sheet'!BI48</f>
        <v>0</v>
      </c>
      <c r="BJ96" s="22">
        <f>+'Balance sheet'!BX48</f>
        <v>0</v>
      </c>
      <c r="BK96" s="22">
        <f>+'Balance sheet'!BY48</f>
        <v>0</v>
      </c>
      <c r="BL96" s="22">
        <f>+'Balance sheet'!BZ48</f>
        <v>0</v>
      </c>
      <c r="BM96" s="22">
        <f>+'Balance sheet'!CA48</f>
        <v>0</v>
      </c>
      <c r="BN96" s="22">
        <f>+'Balance sheet'!CB48</f>
        <v>0</v>
      </c>
      <c r="BO96" s="395">
        <f>+'Balance sheet'!CC48</f>
        <v>0</v>
      </c>
      <c r="BP96" s="22">
        <f>+'Balance sheet'!CD48</f>
        <v>0</v>
      </c>
      <c r="BQ96" s="22">
        <f>+'Balance sheet'!CE48</f>
        <v>0</v>
      </c>
      <c r="BR96" s="22">
        <f>+'Balance sheet'!CF48</f>
        <v>0</v>
      </c>
      <c r="BS96" s="22">
        <f>+'Balance sheet'!CG48</f>
        <v>0</v>
      </c>
      <c r="BT96" s="22">
        <f>+'Balance sheet'!CH48</f>
        <v>0</v>
      </c>
      <c r="BU96" s="22">
        <f>+'Balance sheet'!CI48</f>
        <v>0</v>
      </c>
      <c r="BV96" s="395">
        <f>+'Balance sheet'!CJ48</f>
        <v>0</v>
      </c>
    </row>
    <row r="97" spans="1:74" s="21" customFormat="1" x14ac:dyDescent="0.2">
      <c r="A97" s="23" t="s">
        <v>76</v>
      </c>
      <c r="B97" s="23"/>
      <c r="C97" s="23"/>
      <c r="D97" s="417">
        <f t="shared" ref="D97:AS97" ca="1" si="482">SUM(D92:D96)</f>
        <v>0</v>
      </c>
      <c r="E97" s="24">
        <f t="shared" ca="1" si="482"/>
        <v>0</v>
      </c>
      <c r="F97" s="24">
        <f t="shared" ca="1" si="482"/>
        <v>0</v>
      </c>
      <c r="G97" s="24">
        <f t="shared" ca="1" si="482"/>
        <v>0</v>
      </c>
      <c r="H97" s="24">
        <f t="shared" ca="1" si="482"/>
        <v>0</v>
      </c>
      <c r="I97" s="24">
        <f t="shared" ref="I97" ca="1" si="483">SUM(I92:I96)</f>
        <v>0</v>
      </c>
      <c r="J97" s="24">
        <f t="shared" ca="1" si="482"/>
        <v>0</v>
      </c>
      <c r="K97" s="417">
        <f t="shared" ca="1" si="482"/>
        <v>0</v>
      </c>
      <c r="L97" s="24">
        <f t="shared" ca="1" si="482"/>
        <v>0</v>
      </c>
      <c r="M97" s="24">
        <f t="shared" ca="1" si="482"/>
        <v>0</v>
      </c>
      <c r="N97" s="24">
        <f t="shared" ca="1" si="482"/>
        <v>0</v>
      </c>
      <c r="O97" s="24">
        <f t="shared" ca="1" si="482"/>
        <v>0</v>
      </c>
      <c r="P97" s="24">
        <f t="shared" ref="P97" ca="1" si="484">SUM(P92:P96)</f>
        <v>0</v>
      </c>
      <c r="Q97" s="24">
        <f t="shared" ca="1" si="482"/>
        <v>0</v>
      </c>
      <c r="R97" s="417">
        <f t="shared" ca="1" si="482"/>
        <v>0</v>
      </c>
      <c r="S97" s="24">
        <f t="shared" ca="1" si="482"/>
        <v>0</v>
      </c>
      <c r="T97" s="24">
        <f t="shared" ca="1" si="482"/>
        <v>0</v>
      </c>
      <c r="U97" s="24">
        <f t="shared" ca="1" si="482"/>
        <v>0</v>
      </c>
      <c r="V97" s="24">
        <f t="shared" ca="1" si="482"/>
        <v>0</v>
      </c>
      <c r="W97" s="24">
        <f t="shared" ref="W97" ca="1" si="485">SUM(W92:W96)</f>
        <v>2078</v>
      </c>
      <c r="X97" s="24">
        <f t="shared" ca="1" si="482"/>
        <v>2078</v>
      </c>
      <c r="Y97" s="417">
        <f t="shared" ca="1" si="482"/>
        <v>0</v>
      </c>
      <c r="Z97" s="24">
        <f t="shared" ca="1" si="482"/>
        <v>0</v>
      </c>
      <c r="AA97" s="24">
        <f t="shared" ca="1" si="482"/>
        <v>0</v>
      </c>
      <c r="AB97" s="24">
        <f t="shared" ca="1" si="482"/>
        <v>0</v>
      </c>
      <c r="AC97" s="24">
        <f t="shared" ca="1" si="482"/>
        <v>0</v>
      </c>
      <c r="AD97" s="24">
        <f t="shared" ref="AD97" ca="1" si="486">SUM(AD92:AD96)</f>
        <v>1962</v>
      </c>
      <c r="AE97" s="24">
        <f t="shared" ca="1" si="482"/>
        <v>1962</v>
      </c>
      <c r="AF97" s="417">
        <f t="shared" ca="1" si="482"/>
        <v>0</v>
      </c>
      <c r="AG97" s="24">
        <f t="shared" ca="1" si="482"/>
        <v>0</v>
      </c>
      <c r="AH97" s="24">
        <f t="shared" ca="1" si="482"/>
        <v>0</v>
      </c>
      <c r="AI97" s="24">
        <f t="shared" ca="1" si="482"/>
        <v>0</v>
      </c>
      <c r="AJ97" s="24">
        <f t="shared" ca="1" si="482"/>
        <v>0</v>
      </c>
      <c r="AK97" s="24">
        <f t="shared" ref="AK97" ca="1" si="487">SUM(AK92:AK96)</f>
        <v>0</v>
      </c>
      <c r="AL97" s="24">
        <f t="shared" ca="1" si="482"/>
        <v>2256</v>
      </c>
      <c r="AM97" s="417">
        <f t="shared" ca="1" si="482"/>
        <v>0</v>
      </c>
      <c r="AN97" s="24">
        <f t="shared" ca="1" si="482"/>
        <v>0</v>
      </c>
      <c r="AO97" s="24">
        <f t="shared" ca="1" si="482"/>
        <v>2337</v>
      </c>
      <c r="AP97" s="24">
        <f t="shared" ca="1" si="482"/>
        <v>0</v>
      </c>
      <c r="AQ97" s="24">
        <f t="shared" ca="1" si="482"/>
        <v>4132</v>
      </c>
      <c r="AR97" s="24">
        <f t="shared" ref="AR97" ca="1" si="488">SUM(AR92:AR96)</f>
        <v>0</v>
      </c>
      <c r="AS97" s="24">
        <f t="shared" ca="1" si="482"/>
        <v>2502</v>
      </c>
      <c r="AT97" s="417">
        <f ca="1">SUM(AT92:AT96)</f>
        <v>0</v>
      </c>
      <c r="AU97" s="24">
        <f t="shared" ref="AU97:BA97" ca="1" si="489">SUM(AU92:AU96)</f>
        <v>0</v>
      </c>
      <c r="AV97" s="24">
        <f t="shared" ca="1" si="489"/>
        <v>2852</v>
      </c>
      <c r="AW97" s="24">
        <f t="shared" ca="1" si="489"/>
        <v>0</v>
      </c>
      <c r="AX97" s="24">
        <f t="shared" ca="1" si="489"/>
        <v>2912</v>
      </c>
      <c r="AY97" s="24">
        <f t="shared" ref="AY97:AZ97" ca="1" si="490">SUM(AY92:AY96)</f>
        <v>0</v>
      </c>
      <c r="AZ97" s="24">
        <f t="shared" ca="1" si="490"/>
        <v>2631</v>
      </c>
      <c r="BA97" s="417">
        <f t="shared" ca="1" si="489"/>
        <v>0</v>
      </c>
      <c r="BB97" s="24">
        <f t="shared" ref="BB97" ca="1" si="491">SUM(BB92:BB96)</f>
        <v>0</v>
      </c>
      <c r="BC97" s="24">
        <f t="shared" ref="BC97:BD97" ca="1" si="492">SUM(BC92:BC96)</f>
        <v>2970</v>
      </c>
      <c r="BD97" s="24">
        <f t="shared" ca="1" si="492"/>
        <v>0</v>
      </c>
      <c r="BE97" s="24">
        <f t="shared" ref="BE97:BK97" ca="1" si="493">SUM(BE92:BE96)</f>
        <v>2980</v>
      </c>
      <c r="BF97" s="24">
        <f t="shared" ca="1" si="493"/>
        <v>0</v>
      </c>
      <c r="BG97" s="24">
        <f t="shared" ca="1" si="493"/>
        <v>0</v>
      </c>
      <c r="BH97" s="417">
        <f t="shared" ca="1" si="493"/>
        <v>0</v>
      </c>
      <c r="BI97" s="24">
        <f t="shared" ca="1" si="493"/>
        <v>0</v>
      </c>
      <c r="BJ97" s="24">
        <f t="shared" si="493"/>
        <v>0</v>
      </c>
      <c r="BK97" s="24">
        <f t="shared" si="493"/>
        <v>0</v>
      </c>
      <c r="BL97" s="24">
        <f t="shared" ref="BL97:BR97" si="494">SUM(BL92:BL96)</f>
        <v>0</v>
      </c>
      <c r="BM97" s="24">
        <f t="shared" si="494"/>
        <v>0</v>
      </c>
      <c r="BN97" s="24">
        <f t="shared" si="494"/>
        <v>0</v>
      </c>
      <c r="BO97" s="417">
        <f t="shared" si="494"/>
        <v>0</v>
      </c>
      <c r="BP97" s="24">
        <f t="shared" si="494"/>
        <v>0</v>
      </c>
      <c r="BQ97" s="24">
        <f t="shared" si="494"/>
        <v>0</v>
      </c>
      <c r="BR97" s="24">
        <f t="shared" si="494"/>
        <v>0</v>
      </c>
      <c r="BS97" s="24">
        <f t="shared" ref="BS97:BV97" si="495">SUM(BS92:BS96)</f>
        <v>0</v>
      </c>
      <c r="BT97" s="24">
        <f t="shared" si="495"/>
        <v>0</v>
      </c>
      <c r="BU97" s="24">
        <f t="shared" si="495"/>
        <v>0</v>
      </c>
      <c r="BV97" s="417">
        <f t="shared" si="495"/>
        <v>0</v>
      </c>
    </row>
    <row r="98" spans="1:74" s="21" customFormat="1" x14ac:dyDescent="0.2">
      <c r="A98" s="21" t="s">
        <v>77</v>
      </c>
      <c r="D98" s="395">
        <f ca="1">'Balance sheet'!D54+'Balance sheet'!D57+'Balance sheet'!D58</f>
        <v>0</v>
      </c>
      <c r="E98" s="22">
        <f ca="1">'Balance sheet'!E54+'Balance sheet'!E57+'Balance sheet'!E58</f>
        <v>0</v>
      </c>
      <c r="F98" s="22">
        <f ca="1">'Balance sheet'!F54+'Balance sheet'!F57+'Balance sheet'!F58</f>
        <v>0</v>
      </c>
      <c r="G98" s="22">
        <f ca="1">'Balance sheet'!G54+'Balance sheet'!G57+'Balance sheet'!G58</f>
        <v>0</v>
      </c>
      <c r="H98" s="22">
        <f ca="1">'Balance sheet'!H54+'Balance sheet'!H57+'Balance sheet'!H58</f>
        <v>0</v>
      </c>
      <c r="I98" s="22">
        <f ca="1">'Balance sheet'!J54+'Balance sheet'!J57+'Balance sheet'!J58</f>
        <v>0</v>
      </c>
      <c r="J98" s="22">
        <f ca="1">'Balance sheet'!J54+'Balance sheet'!J57+'Balance sheet'!J58</f>
        <v>0</v>
      </c>
      <c r="K98" s="395">
        <f ca="1">'Balance sheet'!K54+'Balance sheet'!K57+'Balance sheet'!K58</f>
        <v>0</v>
      </c>
      <c r="L98" s="22">
        <f ca="1">'Balance sheet'!L54+'Balance sheet'!L57+'Balance sheet'!L58</f>
        <v>0</v>
      </c>
      <c r="M98" s="22">
        <f ca="1">'Balance sheet'!M54+'Balance sheet'!M57+'Balance sheet'!M58</f>
        <v>0</v>
      </c>
      <c r="N98" s="22">
        <f ca="1">'Balance sheet'!N54+'Balance sheet'!N57+'Balance sheet'!N58</f>
        <v>0</v>
      </c>
      <c r="O98" s="22">
        <f ca="1">'Balance sheet'!O54+'Balance sheet'!O57+'Balance sheet'!O58</f>
        <v>0</v>
      </c>
      <c r="P98" s="22">
        <f ca="1">'Balance sheet'!Q54+'Balance sheet'!Q57+'Balance sheet'!Q58</f>
        <v>0</v>
      </c>
      <c r="Q98" s="22">
        <f ca="1">'Balance sheet'!Q54+'Balance sheet'!Q57+'Balance sheet'!Q58</f>
        <v>0</v>
      </c>
      <c r="R98" s="395">
        <f ca="1">'Balance sheet'!R54+'Balance sheet'!R57+'Balance sheet'!R58</f>
        <v>0</v>
      </c>
      <c r="S98" s="22">
        <f ca="1">'Balance sheet'!S54+'Balance sheet'!S57+'Balance sheet'!S58</f>
        <v>0</v>
      </c>
      <c r="T98" s="22">
        <f ca="1">'Balance sheet'!T54+'Balance sheet'!T57+'Balance sheet'!T58</f>
        <v>0</v>
      </c>
      <c r="U98" s="22">
        <f ca="1">'Balance sheet'!U54+'Balance sheet'!U57+'Balance sheet'!U58</f>
        <v>0</v>
      </c>
      <c r="V98" s="22">
        <f ca="1">'Balance sheet'!V54+'Balance sheet'!V57+'Balance sheet'!V58</f>
        <v>0</v>
      </c>
      <c r="W98" s="22">
        <f ca="1">'Balance sheet'!X54+'Balance sheet'!X57+'Balance sheet'!X58</f>
        <v>377</v>
      </c>
      <c r="X98" s="22">
        <f ca="1">'Balance sheet'!X54+'Balance sheet'!X57+'Balance sheet'!X58</f>
        <v>377</v>
      </c>
      <c r="Y98" s="395">
        <f ca="1">'Balance sheet'!Y54+'Balance sheet'!Y57+'Balance sheet'!Y58</f>
        <v>0</v>
      </c>
      <c r="Z98" s="22">
        <f ca="1">'Balance sheet'!Z54+'Balance sheet'!Z57+'Balance sheet'!Z58</f>
        <v>0</v>
      </c>
      <c r="AA98" s="22">
        <f ca="1">'Balance sheet'!AA54+'Balance sheet'!AA57+'Balance sheet'!AA58</f>
        <v>0</v>
      </c>
      <c r="AB98" s="22">
        <f ca="1">'Balance sheet'!AB54+'Balance sheet'!AB57+'Balance sheet'!AB58</f>
        <v>0</v>
      </c>
      <c r="AC98" s="22">
        <f ca="1">'Balance sheet'!AC54+'Balance sheet'!AC57+'Balance sheet'!AC58</f>
        <v>0</v>
      </c>
      <c r="AD98" s="22">
        <f ca="1">'Balance sheet'!AE54+'Balance sheet'!AE57+'Balance sheet'!AE58</f>
        <v>343</v>
      </c>
      <c r="AE98" s="22">
        <f ca="1">'Balance sheet'!AE54+'Balance sheet'!AE57+'Balance sheet'!AE58</f>
        <v>343</v>
      </c>
      <c r="AF98" s="395">
        <f ca="1">'Balance sheet'!AF54+'Balance sheet'!AF57+'Balance sheet'!AF58</f>
        <v>0</v>
      </c>
      <c r="AG98" s="22">
        <f ca="1">'Balance sheet'!AG54+'Balance sheet'!AG57+'Balance sheet'!AG58</f>
        <v>0</v>
      </c>
      <c r="AH98" s="22">
        <f ca="1">'Balance sheet'!AH54+'Balance sheet'!AH57+'Balance sheet'!AH58</f>
        <v>0</v>
      </c>
      <c r="AI98" s="22">
        <f ca="1">'Balance sheet'!AI54+'Balance sheet'!AI57+'Balance sheet'!AI58</f>
        <v>0</v>
      </c>
      <c r="AJ98" s="22">
        <f ca="1">'Balance sheet'!AJ54+'Balance sheet'!AJ57+'Balance sheet'!AJ58</f>
        <v>0</v>
      </c>
      <c r="AK98" s="22">
        <f ca="1">'Balance sheet'!AK54+'Balance sheet'!AK57+'Balance sheet'!AK58</f>
        <v>0</v>
      </c>
      <c r="AL98" s="22">
        <f ca="1">'Balance sheet'!AL54+'Balance sheet'!AL57+'Balance sheet'!AL58</f>
        <v>317</v>
      </c>
      <c r="AM98" s="395">
        <f ca="1">'Balance sheet'!AM54+'Balance sheet'!AM57+'Balance sheet'!AM58</f>
        <v>0</v>
      </c>
      <c r="AN98" s="22">
        <f ca="1">'Balance sheet'!AN54+'Balance sheet'!AN57+'Balance sheet'!AN58</f>
        <v>0</v>
      </c>
      <c r="AO98" s="22">
        <f ca="1">'Balance sheet'!AO54+'Balance sheet'!AO57+'Balance sheet'!AO58</f>
        <v>335</v>
      </c>
      <c r="AP98" s="22">
        <f ca="1">'Balance sheet'!AP54+'Balance sheet'!AP57+'Balance sheet'!AP58</f>
        <v>0</v>
      </c>
      <c r="AQ98" s="22">
        <f ca="1">'Balance sheet'!AQ54+'Balance sheet'!AQ57+'Balance sheet'!AQ58</f>
        <v>332</v>
      </c>
      <c r="AR98" s="22">
        <f ca="1">'Balance sheet'!AR54+'Balance sheet'!AR57+'Balance sheet'!AR58</f>
        <v>0</v>
      </c>
      <c r="AS98" s="22">
        <f ca="1">'Balance sheet'!AS54+'Balance sheet'!AS57+'Balance sheet'!AS58</f>
        <v>287</v>
      </c>
      <c r="AT98" s="395">
        <f ca="1">'Balance sheet'!AT54+'Balance sheet'!AT57+'Balance sheet'!AT58</f>
        <v>0</v>
      </c>
      <c r="AU98" s="22">
        <f ca="1">'Balance sheet'!AU54+'Balance sheet'!AU57+'Balance sheet'!AU58</f>
        <v>0</v>
      </c>
      <c r="AV98" s="22">
        <f ca="1">'Balance sheet'!AV54+'Balance sheet'!AV57+'Balance sheet'!AV58</f>
        <v>277</v>
      </c>
      <c r="AW98" s="22">
        <f ca="1">'Balance sheet'!AW54+'Balance sheet'!AW57+'Balance sheet'!AW58</f>
        <v>0</v>
      </c>
      <c r="AX98" s="22">
        <f ca="1">'Balance sheet'!AX54+'Balance sheet'!AX57+'Balance sheet'!AX58</f>
        <v>309</v>
      </c>
      <c r="AY98" s="22">
        <f ca="1">'Balance sheet'!AY54+'Balance sheet'!AY57+'Balance sheet'!AY58</f>
        <v>0</v>
      </c>
      <c r="AZ98" s="22">
        <f ca="1">'Balance sheet'!AZ54+'Balance sheet'!AZ57+'Balance sheet'!AZ58</f>
        <v>282</v>
      </c>
      <c r="BA98" s="395">
        <f ca="1">'Balance sheet'!BA54+'Balance sheet'!BA57+'Balance sheet'!BA58</f>
        <v>0</v>
      </c>
      <c r="BB98" s="22">
        <f ca="1">'Balance sheet'!BB54+'Balance sheet'!BB57+'Balance sheet'!BB58</f>
        <v>0</v>
      </c>
      <c r="BC98" s="22">
        <f ca="1">'Balance sheet'!BC54+'Balance sheet'!BC57+'Balance sheet'!BC58</f>
        <v>262</v>
      </c>
      <c r="BD98" s="22">
        <f ca="1">'Balance sheet'!BD54+'Balance sheet'!BD57+'Balance sheet'!BD58</f>
        <v>0</v>
      </c>
      <c r="BE98" s="22">
        <f ca="1">'Balance sheet'!BE54+'Balance sheet'!BE57+'Balance sheet'!BE58</f>
        <v>272</v>
      </c>
      <c r="BF98" s="22">
        <f ca="1">'Balance sheet'!BF54+'Balance sheet'!BF57+'Balance sheet'!BF58</f>
        <v>0</v>
      </c>
      <c r="BG98" s="22">
        <f ca="1">'Balance sheet'!BG54+'Balance sheet'!BG57+'Balance sheet'!BG58</f>
        <v>0</v>
      </c>
      <c r="BH98" s="395">
        <f ca="1">'Balance sheet'!BH54+'Balance sheet'!BH57+'Balance sheet'!BH58</f>
        <v>0</v>
      </c>
      <c r="BI98" s="22">
        <f ca="1">'Balance sheet'!BI54+'Balance sheet'!BI57+'Balance sheet'!BI58</f>
        <v>0</v>
      </c>
      <c r="BJ98" s="22">
        <f>'Balance sheet'!BX54+'Balance sheet'!BX57+'Balance sheet'!BX58</f>
        <v>0</v>
      </c>
      <c r="BK98" s="22">
        <f>'Balance sheet'!BY54+'Balance sheet'!BY57+'Balance sheet'!BY58</f>
        <v>0</v>
      </c>
      <c r="BL98" s="22">
        <f>'Balance sheet'!BZ54+'Balance sheet'!BZ57+'Balance sheet'!BZ58</f>
        <v>0</v>
      </c>
      <c r="BM98" s="22">
        <f>'Balance sheet'!CA54+'Balance sheet'!CA57+'Balance sheet'!CA58</f>
        <v>0</v>
      </c>
      <c r="BN98" s="22">
        <f>'Balance sheet'!CB54+'Balance sheet'!CB57+'Balance sheet'!CB58</f>
        <v>0</v>
      </c>
      <c r="BO98" s="395">
        <f>'Balance sheet'!CC54+'Balance sheet'!CC57+'Balance sheet'!CC58</f>
        <v>0</v>
      </c>
      <c r="BP98" s="22">
        <f>'Balance sheet'!CD54+'Balance sheet'!CD57+'Balance sheet'!CD58</f>
        <v>0</v>
      </c>
      <c r="BQ98" s="22">
        <f>'Balance sheet'!CE54+'Balance sheet'!CE57+'Balance sheet'!CE58</f>
        <v>0</v>
      </c>
      <c r="BR98" s="22">
        <f>'Balance sheet'!CF54+'Balance sheet'!CF57+'Balance sheet'!CF58</f>
        <v>0</v>
      </c>
      <c r="BS98" s="22">
        <f>'Balance sheet'!CG54+'Balance sheet'!CG57+'Balance sheet'!CG58</f>
        <v>0</v>
      </c>
      <c r="BT98" s="22">
        <f>'Balance sheet'!CH54+'Balance sheet'!CH57+'Balance sheet'!CH58</f>
        <v>0</v>
      </c>
      <c r="BU98" s="22">
        <f>'Balance sheet'!CI54+'Balance sheet'!CI57+'Balance sheet'!CI58</f>
        <v>0</v>
      </c>
      <c r="BV98" s="395">
        <f>'Balance sheet'!CJ54+'Balance sheet'!CJ57+'Balance sheet'!CJ58</f>
        <v>0</v>
      </c>
    </row>
    <row r="99" spans="1:74" s="21" customFormat="1" x14ac:dyDescent="0.2">
      <c r="A99" s="21" t="s">
        <v>203</v>
      </c>
      <c r="D99" s="395">
        <f ca="1">'Balance sheet'!D55+'Balance sheet'!D56</f>
        <v>0</v>
      </c>
      <c r="E99" s="22">
        <f ca="1">'Balance sheet'!E55+'Balance sheet'!E56</f>
        <v>0</v>
      </c>
      <c r="F99" s="22">
        <f ca="1">'Balance sheet'!F55+'Balance sheet'!F56</f>
        <v>0</v>
      </c>
      <c r="G99" s="22">
        <f ca="1">'Balance sheet'!G55+'Balance sheet'!G56</f>
        <v>0</v>
      </c>
      <c r="H99" s="22">
        <f ca="1">'Balance sheet'!H55+'Balance sheet'!H56</f>
        <v>0</v>
      </c>
      <c r="I99" s="22">
        <f ca="1">'Balance sheet'!J55+'Balance sheet'!J56</f>
        <v>0</v>
      </c>
      <c r="J99" s="22">
        <f ca="1">'Balance sheet'!J55+'Balance sheet'!J56</f>
        <v>0</v>
      </c>
      <c r="K99" s="395">
        <f ca="1">'Balance sheet'!K55+'Balance sheet'!K56</f>
        <v>0</v>
      </c>
      <c r="L99" s="22">
        <f ca="1">'Balance sheet'!L55+'Balance sheet'!L56</f>
        <v>0</v>
      </c>
      <c r="M99" s="22">
        <f ca="1">'Balance sheet'!M55+'Balance sheet'!M56</f>
        <v>0</v>
      </c>
      <c r="N99" s="22">
        <f ca="1">'Balance sheet'!N55+'Balance sheet'!N56</f>
        <v>0</v>
      </c>
      <c r="O99" s="22">
        <f ca="1">'Balance sheet'!O55+'Balance sheet'!O56</f>
        <v>0</v>
      </c>
      <c r="P99" s="22">
        <f ca="1">'Balance sheet'!Q55+'Balance sheet'!Q56</f>
        <v>0</v>
      </c>
      <c r="Q99" s="22">
        <f ca="1">'Balance sheet'!Q55+'Balance sheet'!Q56</f>
        <v>0</v>
      </c>
      <c r="R99" s="395">
        <f ca="1">'Balance sheet'!R55+'Balance sheet'!R56</f>
        <v>0</v>
      </c>
      <c r="S99" s="22">
        <f ca="1">'Balance sheet'!S55+'Balance sheet'!S56</f>
        <v>0</v>
      </c>
      <c r="T99" s="22">
        <f ca="1">'Balance sheet'!T55+'Balance sheet'!T56</f>
        <v>0</v>
      </c>
      <c r="U99" s="22">
        <f ca="1">'Balance sheet'!U55+'Balance sheet'!U56</f>
        <v>0</v>
      </c>
      <c r="V99" s="22">
        <f ca="1">'Balance sheet'!V55+'Balance sheet'!V56</f>
        <v>0</v>
      </c>
      <c r="W99" s="22">
        <f ca="1">'Balance sheet'!X55+'Balance sheet'!X56</f>
        <v>1605</v>
      </c>
      <c r="X99" s="22">
        <f ca="1">'Balance sheet'!X55+'Balance sheet'!X56</f>
        <v>1605</v>
      </c>
      <c r="Y99" s="395">
        <f ca="1">'Balance sheet'!Y55+'Balance sheet'!Y56</f>
        <v>0</v>
      </c>
      <c r="Z99" s="22">
        <f ca="1">'Balance sheet'!Z55+'Balance sheet'!Z56</f>
        <v>0</v>
      </c>
      <c r="AA99" s="22">
        <f ca="1">'Balance sheet'!AA55+'Balance sheet'!AA56</f>
        <v>0</v>
      </c>
      <c r="AB99" s="22">
        <f ca="1">'Balance sheet'!AB55+'Balance sheet'!AB56</f>
        <v>0</v>
      </c>
      <c r="AC99" s="22">
        <f ca="1">'Balance sheet'!AC55+'Balance sheet'!AC56</f>
        <v>0</v>
      </c>
      <c r="AD99" s="22">
        <f ca="1">'Balance sheet'!AE55+'Balance sheet'!AE56</f>
        <v>2054</v>
      </c>
      <c r="AE99" s="22">
        <f ca="1">'Balance sheet'!AE55+'Balance sheet'!AE56</f>
        <v>2054</v>
      </c>
      <c r="AF99" s="395">
        <f ca="1">'Balance sheet'!AF55+'Balance sheet'!AF56</f>
        <v>0</v>
      </c>
      <c r="AG99" s="22">
        <f ca="1">'Balance sheet'!AG55+'Balance sheet'!AG56</f>
        <v>0</v>
      </c>
      <c r="AH99" s="22">
        <f ca="1">'Balance sheet'!AH55+'Balance sheet'!AH56</f>
        <v>0</v>
      </c>
      <c r="AI99" s="22">
        <f ca="1">'Balance sheet'!AI55+'Balance sheet'!AI56</f>
        <v>0</v>
      </c>
      <c r="AJ99" s="22">
        <f ca="1">'Balance sheet'!AJ55+'Balance sheet'!AJ56</f>
        <v>0</v>
      </c>
      <c r="AK99" s="22">
        <f ca="1">'Balance sheet'!AK55+'Balance sheet'!AK56</f>
        <v>0</v>
      </c>
      <c r="AL99" s="22">
        <f ca="1">'Balance sheet'!AL55+'Balance sheet'!AL56</f>
        <v>2124</v>
      </c>
      <c r="AM99" s="395">
        <f ca="1">'Balance sheet'!AM55+'Balance sheet'!AM56</f>
        <v>0</v>
      </c>
      <c r="AN99" s="22">
        <f ca="1">'Balance sheet'!AN55+'Balance sheet'!AN56</f>
        <v>0</v>
      </c>
      <c r="AO99" s="22">
        <f ca="1">'Balance sheet'!AO55+'Balance sheet'!AO56</f>
        <v>2496</v>
      </c>
      <c r="AP99" s="22">
        <f ca="1">'Balance sheet'!AP55+'Balance sheet'!AP56</f>
        <v>0</v>
      </c>
      <c r="AQ99" s="22">
        <f ca="1">'Balance sheet'!AQ55+'Balance sheet'!AQ56</f>
        <v>2585</v>
      </c>
      <c r="AR99" s="22">
        <f ca="1">'Balance sheet'!AR55+'Balance sheet'!AR56</f>
        <v>0</v>
      </c>
      <c r="AS99" s="22">
        <f ca="1">'Balance sheet'!AS55+'Balance sheet'!AS56</f>
        <v>2278</v>
      </c>
      <c r="AT99" s="395">
        <f ca="1">'Balance sheet'!AT55+'Balance sheet'!AT56</f>
        <v>0</v>
      </c>
      <c r="AU99" s="22">
        <f ca="1">'Balance sheet'!AU55+'Balance sheet'!AU56</f>
        <v>0</v>
      </c>
      <c r="AV99" s="22">
        <f ca="1">'Balance sheet'!AV55+'Balance sheet'!AV56</f>
        <v>2165</v>
      </c>
      <c r="AW99" s="22">
        <f ca="1">'Balance sheet'!AW55+'Balance sheet'!AW56</f>
        <v>0</v>
      </c>
      <c r="AX99" s="22">
        <f ca="1">'Balance sheet'!AX55+'Balance sheet'!AX56</f>
        <v>2171</v>
      </c>
      <c r="AY99" s="22">
        <f ca="1">'Balance sheet'!AY55+'Balance sheet'!AY56</f>
        <v>0</v>
      </c>
      <c r="AZ99" s="22">
        <f ca="1">'Balance sheet'!AZ55+'Balance sheet'!AZ56</f>
        <v>2297</v>
      </c>
      <c r="BA99" s="395">
        <f ca="1">'Balance sheet'!BA55+'Balance sheet'!BA56</f>
        <v>0</v>
      </c>
      <c r="BB99" s="22">
        <f ca="1">'Balance sheet'!BB55+'Balance sheet'!BB56</f>
        <v>0</v>
      </c>
      <c r="BC99" s="22">
        <f ca="1">'Balance sheet'!BC55+'Balance sheet'!BC56</f>
        <v>2324</v>
      </c>
      <c r="BD99" s="22">
        <f ca="1">'Balance sheet'!BD55+'Balance sheet'!BD56</f>
        <v>0</v>
      </c>
      <c r="BE99" s="22">
        <f ca="1">'Balance sheet'!BE55+'Balance sheet'!BE56</f>
        <v>2283</v>
      </c>
      <c r="BF99" s="22">
        <f ca="1">'Balance sheet'!BF55+'Balance sheet'!BF56</f>
        <v>0</v>
      </c>
      <c r="BG99" s="22">
        <f ca="1">'Balance sheet'!BG55+'Balance sheet'!BG56</f>
        <v>0</v>
      </c>
      <c r="BH99" s="395">
        <f ca="1">'Balance sheet'!BH55+'Balance sheet'!BH56</f>
        <v>0</v>
      </c>
      <c r="BI99" s="22">
        <f ca="1">'Balance sheet'!BI55+'Balance sheet'!BI56</f>
        <v>0</v>
      </c>
      <c r="BJ99" s="22">
        <f>'Balance sheet'!BX55+'Balance sheet'!BX56</f>
        <v>0</v>
      </c>
      <c r="BK99" s="22">
        <f>'Balance sheet'!BY55+'Balance sheet'!BY56</f>
        <v>0</v>
      </c>
      <c r="BL99" s="22">
        <f>'Balance sheet'!BZ55+'Balance sheet'!BZ56</f>
        <v>0</v>
      </c>
      <c r="BM99" s="22">
        <f>'Balance sheet'!CA55+'Balance sheet'!CA56</f>
        <v>0</v>
      </c>
      <c r="BN99" s="22">
        <f>'Balance sheet'!CB55+'Balance sheet'!CB56</f>
        <v>0</v>
      </c>
      <c r="BO99" s="395">
        <f>'Balance sheet'!CC55+'Balance sheet'!CC56</f>
        <v>0</v>
      </c>
      <c r="BP99" s="22">
        <f>'Balance sheet'!CD55+'Balance sheet'!CD56</f>
        <v>0</v>
      </c>
      <c r="BQ99" s="22">
        <f>'Balance sheet'!CE55+'Balance sheet'!CE56</f>
        <v>0</v>
      </c>
      <c r="BR99" s="22">
        <f>'Balance sheet'!CF55+'Balance sheet'!CF56</f>
        <v>0</v>
      </c>
      <c r="BS99" s="22">
        <f>'Balance sheet'!CG55+'Balance sheet'!CG56</f>
        <v>0</v>
      </c>
      <c r="BT99" s="22">
        <f>'Balance sheet'!CH55+'Balance sheet'!CH56</f>
        <v>0</v>
      </c>
      <c r="BU99" s="22">
        <f>'Balance sheet'!CI55+'Balance sheet'!CI56</f>
        <v>0</v>
      </c>
      <c r="BV99" s="395">
        <f>'Balance sheet'!CJ55+'Balance sheet'!CJ56</f>
        <v>0</v>
      </c>
    </row>
    <row r="100" spans="1:74" s="21" customFormat="1" x14ac:dyDescent="0.2">
      <c r="A100" s="21" t="s">
        <v>78</v>
      </c>
      <c r="D100" s="395">
        <f ca="1">'Balance sheet'!D53</f>
        <v>0</v>
      </c>
      <c r="E100" s="22">
        <f ca="1">'Balance sheet'!E53</f>
        <v>0</v>
      </c>
      <c r="F100" s="22">
        <f ca="1">'Balance sheet'!F53</f>
        <v>0</v>
      </c>
      <c r="G100" s="22">
        <f ca="1">'Balance sheet'!G53</f>
        <v>0</v>
      </c>
      <c r="H100" s="22">
        <f ca="1">'Balance sheet'!H53</f>
        <v>0</v>
      </c>
      <c r="I100" s="22">
        <f ca="1">'Balance sheet'!J53</f>
        <v>0</v>
      </c>
      <c r="J100" s="22">
        <f ca="1">'Balance sheet'!J53</f>
        <v>0</v>
      </c>
      <c r="K100" s="395">
        <f ca="1">'Balance sheet'!K53</f>
        <v>0</v>
      </c>
      <c r="L100" s="22">
        <f ca="1">'Balance sheet'!L53</f>
        <v>0</v>
      </c>
      <c r="M100" s="22">
        <f ca="1">'Balance sheet'!M53</f>
        <v>0</v>
      </c>
      <c r="N100" s="22">
        <f ca="1">'Balance sheet'!N53</f>
        <v>0</v>
      </c>
      <c r="O100" s="22">
        <f ca="1">'Balance sheet'!O53</f>
        <v>0</v>
      </c>
      <c r="P100" s="22">
        <f ca="1">'Balance sheet'!Q53</f>
        <v>0</v>
      </c>
      <c r="Q100" s="22">
        <f ca="1">'Balance sheet'!Q53</f>
        <v>0</v>
      </c>
      <c r="R100" s="395">
        <f ca="1">'Balance sheet'!R53</f>
        <v>0</v>
      </c>
      <c r="S100" s="22">
        <f ca="1">'Balance sheet'!S53</f>
        <v>0</v>
      </c>
      <c r="T100" s="22">
        <f ca="1">'Balance sheet'!T53</f>
        <v>0</v>
      </c>
      <c r="U100" s="22">
        <f ca="1">'Balance sheet'!U53</f>
        <v>0</v>
      </c>
      <c r="V100" s="22">
        <f ca="1">'Balance sheet'!V53</f>
        <v>0</v>
      </c>
      <c r="W100" s="22">
        <f ca="1">'Balance sheet'!X53</f>
        <v>5720</v>
      </c>
      <c r="X100" s="22">
        <f ca="1">'Balance sheet'!X53</f>
        <v>5720</v>
      </c>
      <c r="Y100" s="395">
        <f ca="1">'Balance sheet'!Y53</f>
        <v>0</v>
      </c>
      <c r="Z100" s="22">
        <f ca="1">'Balance sheet'!Z53</f>
        <v>0</v>
      </c>
      <c r="AA100" s="22">
        <f ca="1">'Balance sheet'!AA53</f>
        <v>0</v>
      </c>
      <c r="AB100" s="22">
        <f ca="1">'Balance sheet'!AB53</f>
        <v>0</v>
      </c>
      <c r="AC100" s="22">
        <f ca="1">'Balance sheet'!AC53</f>
        <v>0</v>
      </c>
      <c r="AD100" s="22">
        <f ca="1">'Balance sheet'!AE53</f>
        <v>6413</v>
      </c>
      <c r="AE100" s="22">
        <f ca="1">'Balance sheet'!AE53</f>
        <v>6413</v>
      </c>
      <c r="AF100" s="395">
        <f ca="1">'Balance sheet'!AF53</f>
        <v>0</v>
      </c>
      <c r="AG100" s="22">
        <f ca="1">'Balance sheet'!AG53</f>
        <v>0</v>
      </c>
      <c r="AH100" s="22">
        <f ca="1">'Balance sheet'!AH53</f>
        <v>0</v>
      </c>
      <c r="AI100" s="22">
        <f ca="1">'Balance sheet'!AI53</f>
        <v>0</v>
      </c>
      <c r="AJ100" s="22">
        <f ca="1">'Balance sheet'!AJ53</f>
        <v>0</v>
      </c>
      <c r="AK100" s="22">
        <f ca="1">'Balance sheet'!AK53</f>
        <v>0</v>
      </c>
      <c r="AL100" s="22">
        <f ca="1">'Balance sheet'!AL53</f>
        <v>5685</v>
      </c>
      <c r="AM100" s="395">
        <f ca="1">'Balance sheet'!AM53</f>
        <v>0</v>
      </c>
      <c r="AN100" s="22">
        <f ca="1">'Balance sheet'!AN53</f>
        <v>0</v>
      </c>
      <c r="AO100" s="22">
        <f ca="1">'Balance sheet'!AO53</f>
        <v>5442</v>
      </c>
      <c r="AP100" s="22">
        <f ca="1">'Balance sheet'!AP53</f>
        <v>0</v>
      </c>
      <c r="AQ100" s="22">
        <f ca="1">'Balance sheet'!AQ53</f>
        <v>3636</v>
      </c>
      <c r="AR100" s="22">
        <f ca="1">'Balance sheet'!AR53</f>
        <v>0</v>
      </c>
      <c r="AS100" s="22">
        <f ca="1">'Balance sheet'!AS53</f>
        <v>3704</v>
      </c>
      <c r="AT100" s="395">
        <f ca="1">'Balance sheet'!AT53</f>
        <v>0</v>
      </c>
      <c r="AU100" s="22">
        <f ca="1">'Balance sheet'!AU53</f>
        <v>0</v>
      </c>
      <c r="AV100" s="22">
        <f ca="1">'Balance sheet'!AV53</f>
        <v>3003</v>
      </c>
      <c r="AW100" s="22">
        <f ca="1">'Balance sheet'!AW53</f>
        <v>0</v>
      </c>
      <c r="AX100" s="22">
        <f ca="1">'Balance sheet'!AX53</f>
        <v>2985</v>
      </c>
      <c r="AY100" s="22">
        <f ca="1">'Balance sheet'!AY53</f>
        <v>0</v>
      </c>
      <c r="AZ100" s="22">
        <f ca="1">'Balance sheet'!AZ53</f>
        <v>3066</v>
      </c>
      <c r="BA100" s="395">
        <f ca="1">'Balance sheet'!BA53</f>
        <v>0</v>
      </c>
      <c r="BB100" s="22">
        <f ca="1">'Balance sheet'!BB53</f>
        <v>0</v>
      </c>
      <c r="BC100" s="22">
        <f ca="1">'Balance sheet'!BC53</f>
        <v>3132</v>
      </c>
      <c r="BD100" s="22">
        <f ca="1">'Balance sheet'!BD53</f>
        <v>0</v>
      </c>
      <c r="BE100" s="22">
        <f ca="1">'Balance sheet'!BE53</f>
        <v>3137</v>
      </c>
      <c r="BF100" s="22">
        <f ca="1">'Balance sheet'!BF53</f>
        <v>0</v>
      </c>
      <c r="BG100" s="22">
        <f ca="1">'Balance sheet'!BG53</f>
        <v>0</v>
      </c>
      <c r="BH100" s="395">
        <f ca="1">'Balance sheet'!BH53</f>
        <v>0</v>
      </c>
      <c r="BI100" s="22">
        <f ca="1">'Balance sheet'!BI53</f>
        <v>0</v>
      </c>
      <c r="BJ100" s="22">
        <f>'Balance sheet'!BX53</f>
        <v>0</v>
      </c>
      <c r="BK100" s="22">
        <f>'Balance sheet'!BY53</f>
        <v>0</v>
      </c>
      <c r="BL100" s="22">
        <f>'Balance sheet'!BZ53</f>
        <v>0</v>
      </c>
      <c r="BM100" s="22">
        <f>'Balance sheet'!CA53</f>
        <v>0</v>
      </c>
      <c r="BN100" s="22">
        <f>'Balance sheet'!CB53</f>
        <v>0</v>
      </c>
      <c r="BO100" s="395">
        <f>'Balance sheet'!CC53</f>
        <v>0</v>
      </c>
      <c r="BP100" s="22">
        <f>'Balance sheet'!CD53</f>
        <v>0</v>
      </c>
      <c r="BQ100" s="22">
        <f>'Balance sheet'!CE53</f>
        <v>0</v>
      </c>
      <c r="BR100" s="22">
        <f>'Balance sheet'!CF53</f>
        <v>0</v>
      </c>
      <c r="BS100" s="22">
        <f>'Balance sheet'!CG53</f>
        <v>0</v>
      </c>
      <c r="BT100" s="22">
        <f>'Balance sheet'!CH53</f>
        <v>0</v>
      </c>
      <c r="BU100" s="22">
        <f>'Balance sheet'!CI53</f>
        <v>0</v>
      </c>
      <c r="BV100" s="395">
        <f>'Balance sheet'!CJ53</f>
        <v>0</v>
      </c>
    </row>
    <row r="101" spans="1:74" s="21" customFormat="1" x14ac:dyDescent="0.2">
      <c r="A101" s="21" t="s">
        <v>243</v>
      </c>
      <c r="D101" s="395">
        <f ca="1">+'Balance sheet'!D61</f>
        <v>0</v>
      </c>
      <c r="E101" s="22">
        <f ca="1">+'Balance sheet'!E61</f>
        <v>0</v>
      </c>
      <c r="F101" s="22">
        <f ca="1">+'Balance sheet'!F61</f>
        <v>0</v>
      </c>
      <c r="G101" s="22">
        <f ca="1">+'Balance sheet'!G61</f>
        <v>0</v>
      </c>
      <c r="H101" s="22">
        <f ca="1">+'Balance sheet'!H61</f>
        <v>0</v>
      </c>
      <c r="I101" s="22">
        <f ca="1">+'Balance sheet'!J61</f>
        <v>0</v>
      </c>
      <c r="J101" s="22">
        <f ca="1">+'Balance sheet'!J61</f>
        <v>0</v>
      </c>
      <c r="K101" s="395">
        <f ca="1">+'Balance sheet'!K61</f>
        <v>0</v>
      </c>
      <c r="L101" s="22">
        <f ca="1">+'Balance sheet'!L61</f>
        <v>0</v>
      </c>
      <c r="M101" s="22">
        <f ca="1">+'Balance sheet'!M61</f>
        <v>0</v>
      </c>
      <c r="N101" s="22">
        <f ca="1">+'Balance sheet'!N61</f>
        <v>0</v>
      </c>
      <c r="O101" s="22">
        <f ca="1">+'Balance sheet'!O61</f>
        <v>0</v>
      </c>
      <c r="P101" s="22">
        <f ca="1">+'Balance sheet'!Q61</f>
        <v>0</v>
      </c>
      <c r="Q101" s="22">
        <f ca="1">+'Balance sheet'!Q61</f>
        <v>0</v>
      </c>
      <c r="R101" s="395">
        <f ca="1">+'Balance sheet'!R61</f>
        <v>0</v>
      </c>
      <c r="S101" s="22">
        <f ca="1">+'Balance sheet'!S61</f>
        <v>0</v>
      </c>
      <c r="T101" s="22">
        <f ca="1">+'Balance sheet'!T61</f>
        <v>0</v>
      </c>
      <c r="U101" s="22">
        <f ca="1">+'Balance sheet'!U61</f>
        <v>0</v>
      </c>
      <c r="V101" s="22">
        <f ca="1">+'Balance sheet'!V61</f>
        <v>0</v>
      </c>
      <c r="W101" s="22">
        <f ca="1">+'Balance sheet'!X61</f>
        <v>0</v>
      </c>
      <c r="X101" s="22">
        <f ca="1">+'Balance sheet'!X61</f>
        <v>0</v>
      </c>
      <c r="Y101" s="395">
        <f ca="1">+'Balance sheet'!Y61</f>
        <v>0</v>
      </c>
      <c r="Z101" s="22">
        <f ca="1">+'Balance sheet'!Z61</f>
        <v>0</v>
      </c>
      <c r="AA101" s="22">
        <f ca="1">+'Balance sheet'!AA61</f>
        <v>0</v>
      </c>
      <c r="AB101" s="22">
        <f ca="1">+'Balance sheet'!AB61</f>
        <v>0</v>
      </c>
      <c r="AC101" s="22">
        <f ca="1">+'Balance sheet'!AC61</f>
        <v>0</v>
      </c>
      <c r="AD101" s="22">
        <f ca="1">+'Balance sheet'!AE61</f>
        <v>0</v>
      </c>
      <c r="AE101" s="22">
        <f ca="1">+'Balance sheet'!AE61</f>
        <v>0</v>
      </c>
      <c r="AF101" s="395">
        <f ca="1">+'Balance sheet'!AF61</f>
        <v>0</v>
      </c>
      <c r="AG101" s="22">
        <f ca="1">+'Balance sheet'!AG61</f>
        <v>0</v>
      </c>
      <c r="AH101" s="22">
        <f ca="1">+'Balance sheet'!AH61</f>
        <v>0</v>
      </c>
      <c r="AI101" s="22">
        <f ca="1">+'Balance sheet'!AI61</f>
        <v>0</v>
      </c>
      <c r="AJ101" s="22">
        <f ca="1">+'Balance sheet'!AJ61</f>
        <v>0</v>
      </c>
      <c r="AK101" s="22">
        <f ca="1">+'Balance sheet'!AK61</f>
        <v>0</v>
      </c>
      <c r="AL101" s="22">
        <f ca="1">+'Balance sheet'!AL61</f>
        <v>0</v>
      </c>
      <c r="AM101" s="395">
        <f ca="1">+'Balance sheet'!AM61</f>
        <v>0</v>
      </c>
      <c r="AN101" s="22">
        <f ca="1">+'Balance sheet'!AN61</f>
        <v>0</v>
      </c>
      <c r="AO101" s="22">
        <f ca="1">+'Balance sheet'!AO61</f>
        <v>0</v>
      </c>
      <c r="AP101" s="22">
        <f ca="1">+'Balance sheet'!AP61</f>
        <v>0</v>
      </c>
      <c r="AQ101" s="22">
        <f ca="1">+'Balance sheet'!AQ61</f>
        <v>0</v>
      </c>
      <c r="AR101" s="22">
        <f ca="1">+'Balance sheet'!AR61</f>
        <v>0</v>
      </c>
      <c r="AS101" s="22">
        <f ca="1">+'Balance sheet'!AS61</f>
        <v>0</v>
      </c>
      <c r="AT101" s="395">
        <f ca="1">+'Balance sheet'!AT61</f>
        <v>0</v>
      </c>
      <c r="AU101" s="22">
        <f ca="1">+'Balance sheet'!AU61</f>
        <v>0</v>
      </c>
      <c r="AV101" s="22">
        <f ca="1">+'Balance sheet'!AV61</f>
        <v>0</v>
      </c>
      <c r="AW101" s="22">
        <f ca="1">+'Balance sheet'!AW61</f>
        <v>0</v>
      </c>
      <c r="AX101" s="22">
        <f ca="1">+'Balance sheet'!AX61</f>
        <v>0</v>
      </c>
      <c r="AY101" s="22">
        <f ca="1">+'Balance sheet'!AY61</f>
        <v>0</v>
      </c>
      <c r="AZ101" s="22">
        <f ca="1">+'Balance sheet'!AZ61</f>
        <v>0</v>
      </c>
      <c r="BA101" s="395">
        <f ca="1">+'Balance sheet'!BA61</f>
        <v>0</v>
      </c>
      <c r="BB101" s="22">
        <f ca="1">+'Balance sheet'!BB61</f>
        <v>0</v>
      </c>
      <c r="BC101" s="22">
        <f ca="1">+'Balance sheet'!BC61</f>
        <v>0</v>
      </c>
      <c r="BD101" s="22">
        <f ca="1">+'Balance sheet'!BD61</f>
        <v>0</v>
      </c>
      <c r="BE101" s="22">
        <f ca="1">+'Balance sheet'!BE61</f>
        <v>0</v>
      </c>
      <c r="BF101" s="22">
        <f ca="1">+'Balance sheet'!BF61</f>
        <v>0</v>
      </c>
      <c r="BG101" s="22">
        <f ca="1">+'Balance sheet'!BG61</f>
        <v>0</v>
      </c>
      <c r="BH101" s="395">
        <f ca="1">+'Balance sheet'!BH61</f>
        <v>0</v>
      </c>
      <c r="BI101" s="22">
        <f ca="1">+'Balance sheet'!BI61</f>
        <v>0</v>
      </c>
      <c r="BJ101" s="22">
        <f>+'Balance sheet'!BX61</f>
        <v>0</v>
      </c>
      <c r="BK101" s="22">
        <f>+'Balance sheet'!BY61</f>
        <v>0</v>
      </c>
      <c r="BL101" s="22">
        <f>+'Balance sheet'!BZ61</f>
        <v>0</v>
      </c>
      <c r="BM101" s="22">
        <f>+'Balance sheet'!CA61</f>
        <v>0</v>
      </c>
      <c r="BN101" s="22">
        <f>+'Balance sheet'!CB61</f>
        <v>0</v>
      </c>
      <c r="BO101" s="395">
        <f>+'Balance sheet'!CC61</f>
        <v>0</v>
      </c>
      <c r="BP101" s="22">
        <f>+'Balance sheet'!CD61</f>
        <v>0</v>
      </c>
      <c r="BQ101" s="22">
        <f>+'Balance sheet'!CE61</f>
        <v>0</v>
      </c>
      <c r="BR101" s="22">
        <f>+'Balance sheet'!CF61</f>
        <v>0</v>
      </c>
      <c r="BS101" s="22">
        <f>+'Balance sheet'!CG61</f>
        <v>0</v>
      </c>
      <c r="BT101" s="22">
        <f>+'Balance sheet'!CH61</f>
        <v>0</v>
      </c>
      <c r="BU101" s="22">
        <f>+'Balance sheet'!CI61</f>
        <v>0</v>
      </c>
      <c r="BV101" s="395">
        <f>+'Balance sheet'!CJ61</f>
        <v>0</v>
      </c>
    </row>
    <row r="102" spans="1:74" s="21" customFormat="1" x14ac:dyDescent="0.2">
      <c r="A102" s="21" t="s">
        <v>326</v>
      </c>
      <c r="D102" s="395">
        <f ca="1">+'Balance sheet'!D59</f>
        <v>0</v>
      </c>
      <c r="E102" s="22">
        <f ca="1">+'Balance sheet'!E59</f>
        <v>0</v>
      </c>
      <c r="F102" s="22">
        <f ca="1">+'Balance sheet'!F59</f>
        <v>0</v>
      </c>
      <c r="G102" s="22">
        <f ca="1">+'Balance sheet'!G59</f>
        <v>0</v>
      </c>
      <c r="H102" s="22">
        <f ca="1">+'Balance sheet'!H59</f>
        <v>0</v>
      </c>
      <c r="I102" s="22">
        <f ca="1">+'Balance sheet'!J59</f>
        <v>0</v>
      </c>
      <c r="J102" s="22">
        <f ca="1">+'Balance sheet'!J59</f>
        <v>0</v>
      </c>
      <c r="K102" s="395">
        <f ca="1">+'Balance sheet'!K59</f>
        <v>0</v>
      </c>
      <c r="L102" s="22">
        <f ca="1">+'Balance sheet'!L59</f>
        <v>0</v>
      </c>
      <c r="M102" s="22">
        <f ca="1">+'Balance sheet'!M59</f>
        <v>0</v>
      </c>
      <c r="N102" s="22">
        <f ca="1">+'Balance sheet'!N59</f>
        <v>0</v>
      </c>
      <c r="O102" s="22">
        <f ca="1">+'Balance sheet'!O59</f>
        <v>0</v>
      </c>
      <c r="P102" s="22">
        <f ca="1">+'Balance sheet'!Q59</f>
        <v>0</v>
      </c>
      <c r="Q102" s="22">
        <f ca="1">+'Balance sheet'!Q59</f>
        <v>0</v>
      </c>
      <c r="R102" s="395">
        <f ca="1">+'Balance sheet'!R59</f>
        <v>0</v>
      </c>
      <c r="S102" s="22">
        <f ca="1">+'Balance sheet'!S59</f>
        <v>0</v>
      </c>
      <c r="T102" s="22">
        <f ca="1">+'Balance sheet'!T59</f>
        <v>0</v>
      </c>
      <c r="U102" s="22">
        <f ca="1">+'Balance sheet'!U59</f>
        <v>0</v>
      </c>
      <c r="V102" s="22">
        <f ca="1">+'Balance sheet'!V59</f>
        <v>0</v>
      </c>
      <c r="W102" s="22">
        <f ca="1">+'Balance sheet'!X59</f>
        <v>162</v>
      </c>
      <c r="X102" s="22">
        <f ca="1">+'Balance sheet'!X59</f>
        <v>162</v>
      </c>
      <c r="Y102" s="395">
        <f ca="1">+'Balance sheet'!Y59</f>
        <v>0</v>
      </c>
      <c r="Z102" s="22">
        <f ca="1">+'Balance sheet'!Z59</f>
        <v>0</v>
      </c>
      <c r="AA102" s="22">
        <f ca="1">+'Balance sheet'!AA59</f>
        <v>0</v>
      </c>
      <c r="AB102" s="22">
        <f ca="1">+'Balance sheet'!AB59</f>
        <v>0</v>
      </c>
      <c r="AC102" s="22">
        <f ca="1">+'Balance sheet'!AC59</f>
        <v>0</v>
      </c>
      <c r="AD102" s="22">
        <f ca="1">+'Balance sheet'!AE59</f>
        <v>21</v>
      </c>
      <c r="AE102" s="22">
        <f ca="1">+'Balance sheet'!AE59</f>
        <v>21</v>
      </c>
      <c r="AF102" s="395">
        <f ca="1">+'Balance sheet'!AF59</f>
        <v>0</v>
      </c>
      <c r="AG102" s="22">
        <f ca="1">+'Balance sheet'!AG59</f>
        <v>0</v>
      </c>
      <c r="AH102" s="22">
        <f ca="1">+'Balance sheet'!AH59</f>
        <v>0</v>
      </c>
      <c r="AI102" s="22">
        <f ca="1">+'Balance sheet'!AI59</f>
        <v>0</v>
      </c>
      <c r="AJ102" s="22">
        <f ca="1">+'Balance sheet'!AJ59</f>
        <v>0</v>
      </c>
      <c r="AK102" s="22">
        <f ca="1">+'Balance sheet'!AK59</f>
        <v>0</v>
      </c>
      <c r="AL102" s="22">
        <f ca="1">+'Balance sheet'!AL59</f>
        <v>12</v>
      </c>
      <c r="AM102" s="395">
        <f ca="1">+'Balance sheet'!AM59</f>
        <v>0</v>
      </c>
      <c r="AN102" s="22">
        <f ca="1">+'Balance sheet'!AN59</f>
        <v>0</v>
      </c>
      <c r="AO102" s="22">
        <f ca="1">+'Balance sheet'!AO59</f>
        <v>7</v>
      </c>
      <c r="AP102" s="22">
        <f ca="1">+'Balance sheet'!AP59</f>
        <v>0</v>
      </c>
      <c r="AQ102" s="22">
        <f ca="1">+'Balance sheet'!AQ59</f>
        <v>11</v>
      </c>
      <c r="AR102" s="22">
        <f ca="1">+'Balance sheet'!AR59</f>
        <v>0</v>
      </c>
      <c r="AS102" s="22">
        <f ca="1">+'Balance sheet'!AS59</f>
        <v>86</v>
      </c>
      <c r="AT102" s="395">
        <f ca="1">+'Balance sheet'!AT59</f>
        <v>0</v>
      </c>
      <c r="AU102" s="22">
        <f ca="1">+'Balance sheet'!AU59</f>
        <v>0</v>
      </c>
      <c r="AV102" s="22">
        <f ca="1">+'Balance sheet'!AV59</f>
        <v>55</v>
      </c>
      <c r="AW102" s="22">
        <f ca="1">+'Balance sheet'!AW59</f>
        <v>0</v>
      </c>
      <c r="AX102" s="22">
        <f ca="1">+'Balance sheet'!AX59</f>
        <v>33</v>
      </c>
      <c r="AY102" s="22">
        <f ca="1">+'Balance sheet'!AY59</f>
        <v>0</v>
      </c>
      <c r="AZ102" s="22">
        <f ca="1">+'Balance sheet'!AZ59</f>
        <v>24</v>
      </c>
      <c r="BA102" s="395">
        <f ca="1">+'Balance sheet'!BA59</f>
        <v>0</v>
      </c>
      <c r="BB102" s="22">
        <f ca="1">+'Balance sheet'!BB59</f>
        <v>0</v>
      </c>
      <c r="BC102" s="22">
        <f ca="1">+'Balance sheet'!BC59</f>
        <v>8</v>
      </c>
      <c r="BD102" s="22">
        <f ca="1">+'Balance sheet'!BD59</f>
        <v>0</v>
      </c>
      <c r="BE102" s="22">
        <f ca="1">+'Balance sheet'!BE59</f>
        <v>9</v>
      </c>
      <c r="BF102" s="22">
        <f ca="1">+'Balance sheet'!BF59</f>
        <v>0</v>
      </c>
      <c r="BG102" s="22">
        <f ca="1">+'Balance sheet'!BG59</f>
        <v>0</v>
      </c>
      <c r="BH102" s="395">
        <f ca="1">+'Balance sheet'!BH59</f>
        <v>0</v>
      </c>
      <c r="BI102" s="22">
        <f ca="1">+'Balance sheet'!BI59</f>
        <v>0</v>
      </c>
      <c r="BJ102" s="22">
        <f>+'Balance sheet'!BX59</f>
        <v>0</v>
      </c>
      <c r="BK102" s="22">
        <f>+'Balance sheet'!BY59</f>
        <v>0</v>
      </c>
      <c r="BL102" s="22">
        <f>+'Balance sheet'!BZ59</f>
        <v>0</v>
      </c>
      <c r="BM102" s="22">
        <f>+'Balance sheet'!CA59</f>
        <v>0</v>
      </c>
      <c r="BN102" s="22">
        <f>+'Balance sheet'!CB59</f>
        <v>0</v>
      </c>
      <c r="BO102" s="395">
        <f>+'Balance sheet'!CC59</f>
        <v>0</v>
      </c>
      <c r="BP102" s="22">
        <f>+'Balance sheet'!CD59</f>
        <v>0</v>
      </c>
      <c r="BQ102" s="22">
        <f>+'Balance sheet'!CE59</f>
        <v>0</v>
      </c>
      <c r="BR102" s="22">
        <f>+'Balance sheet'!CF59</f>
        <v>0</v>
      </c>
      <c r="BS102" s="22">
        <f>+'Balance sheet'!CG59</f>
        <v>0</v>
      </c>
      <c r="BT102" s="22">
        <f>+'Balance sheet'!CH59</f>
        <v>0</v>
      </c>
      <c r="BU102" s="22">
        <f>+'Balance sheet'!CI59</f>
        <v>0</v>
      </c>
      <c r="BV102" s="395">
        <f>+'Balance sheet'!CJ59</f>
        <v>0</v>
      </c>
    </row>
    <row r="103" spans="1:74" s="21" customFormat="1" x14ac:dyDescent="0.2">
      <c r="A103" s="23" t="s">
        <v>79</v>
      </c>
      <c r="B103" s="23"/>
      <c r="C103" s="23"/>
      <c r="D103" s="417">
        <f t="shared" ref="D103:AS103" ca="1" si="496">SUM(D98:D102)</f>
        <v>0</v>
      </c>
      <c r="E103" s="24">
        <f t="shared" ca="1" si="496"/>
        <v>0</v>
      </c>
      <c r="F103" s="24">
        <f t="shared" ca="1" si="496"/>
        <v>0</v>
      </c>
      <c r="G103" s="24">
        <f t="shared" ca="1" si="496"/>
        <v>0</v>
      </c>
      <c r="H103" s="24">
        <f t="shared" ca="1" si="496"/>
        <v>0</v>
      </c>
      <c r="I103" s="24">
        <f t="shared" ref="I103" ca="1" si="497">SUM(I98:I102)</f>
        <v>0</v>
      </c>
      <c r="J103" s="24">
        <f t="shared" ca="1" si="496"/>
        <v>0</v>
      </c>
      <c r="K103" s="417">
        <f t="shared" ca="1" si="496"/>
        <v>0</v>
      </c>
      <c r="L103" s="24">
        <f t="shared" ca="1" si="496"/>
        <v>0</v>
      </c>
      <c r="M103" s="24">
        <f t="shared" ca="1" si="496"/>
        <v>0</v>
      </c>
      <c r="N103" s="24">
        <f t="shared" ca="1" si="496"/>
        <v>0</v>
      </c>
      <c r="O103" s="24">
        <f t="shared" ca="1" si="496"/>
        <v>0</v>
      </c>
      <c r="P103" s="24">
        <f t="shared" ref="P103" ca="1" si="498">SUM(P98:P102)</f>
        <v>0</v>
      </c>
      <c r="Q103" s="24">
        <f t="shared" ca="1" si="496"/>
        <v>0</v>
      </c>
      <c r="R103" s="417">
        <f t="shared" ca="1" si="496"/>
        <v>0</v>
      </c>
      <c r="S103" s="24">
        <f t="shared" ca="1" si="496"/>
        <v>0</v>
      </c>
      <c r="T103" s="24">
        <f t="shared" ca="1" si="496"/>
        <v>0</v>
      </c>
      <c r="U103" s="24">
        <f t="shared" ca="1" si="496"/>
        <v>0</v>
      </c>
      <c r="V103" s="24">
        <f t="shared" ca="1" si="496"/>
        <v>0</v>
      </c>
      <c r="W103" s="24">
        <f t="shared" ref="W103" ca="1" si="499">SUM(W98:W102)</f>
        <v>7864</v>
      </c>
      <c r="X103" s="24">
        <f t="shared" ca="1" si="496"/>
        <v>7864</v>
      </c>
      <c r="Y103" s="417">
        <f t="shared" ca="1" si="496"/>
        <v>0</v>
      </c>
      <c r="Z103" s="24">
        <f t="shared" ca="1" si="496"/>
        <v>0</v>
      </c>
      <c r="AA103" s="24">
        <f t="shared" ca="1" si="496"/>
        <v>0</v>
      </c>
      <c r="AB103" s="24">
        <f t="shared" ca="1" si="496"/>
        <v>0</v>
      </c>
      <c r="AC103" s="24">
        <f t="shared" ca="1" si="496"/>
        <v>0</v>
      </c>
      <c r="AD103" s="24">
        <f t="shared" ref="AD103" ca="1" si="500">SUM(AD98:AD102)</f>
        <v>8831</v>
      </c>
      <c r="AE103" s="24">
        <f t="shared" ca="1" si="496"/>
        <v>8831</v>
      </c>
      <c r="AF103" s="417">
        <f t="shared" ca="1" si="496"/>
        <v>0</v>
      </c>
      <c r="AG103" s="24">
        <f t="shared" ca="1" si="496"/>
        <v>0</v>
      </c>
      <c r="AH103" s="24">
        <f t="shared" ca="1" si="496"/>
        <v>0</v>
      </c>
      <c r="AI103" s="24">
        <f t="shared" ca="1" si="496"/>
        <v>0</v>
      </c>
      <c r="AJ103" s="24">
        <f t="shared" ca="1" si="496"/>
        <v>0</v>
      </c>
      <c r="AK103" s="24">
        <f t="shared" ref="AK103" ca="1" si="501">SUM(AK98:AK102)</f>
        <v>0</v>
      </c>
      <c r="AL103" s="24">
        <f t="shared" ca="1" si="496"/>
        <v>8138</v>
      </c>
      <c r="AM103" s="417">
        <f t="shared" ca="1" si="496"/>
        <v>0</v>
      </c>
      <c r="AN103" s="24">
        <f t="shared" ca="1" si="496"/>
        <v>0</v>
      </c>
      <c r="AO103" s="24">
        <f t="shared" ca="1" si="496"/>
        <v>8280</v>
      </c>
      <c r="AP103" s="24">
        <f t="shared" ca="1" si="496"/>
        <v>0</v>
      </c>
      <c r="AQ103" s="24">
        <f t="shared" ca="1" si="496"/>
        <v>6564</v>
      </c>
      <c r="AR103" s="24">
        <f t="shared" ref="AR103" ca="1" si="502">SUM(AR98:AR102)</f>
        <v>0</v>
      </c>
      <c r="AS103" s="24">
        <f t="shared" ca="1" si="496"/>
        <v>6355</v>
      </c>
      <c r="AT103" s="417">
        <f ca="1">SUM(AT98:AT102)</f>
        <v>0</v>
      </c>
      <c r="AU103" s="24">
        <f t="shared" ref="AU103:BA103" ca="1" si="503">SUM(AU98:AU102)</f>
        <v>0</v>
      </c>
      <c r="AV103" s="24">
        <f t="shared" ca="1" si="503"/>
        <v>5500</v>
      </c>
      <c r="AW103" s="24">
        <f t="shared" ca="1" si="503"/>
        <v>0</v>
      </c>
      <c r="AX103" s="24">
        <f t="shared" ca="1" si="503"/>
        <v>5498</v>
      </c>
      <c r="AY103" s="24">
        <f t="shared" ref="AY103:AZ103" ca="1" si="504">SUM(AY98:AY102)</f>
        <v>0</v>
      </c>
      <c r="AZ103" s="24">
        <f t="shared" ca="1" si="504"/>
        <v>5669</v>
      </c>
      <c r="BA103" s="417">
        <f t="shared" ca="1" si="503"/>
        <v>0</v>
      </c>
      <c r="BB103" s="24">
        <f t="shared" ref="BB103" ca="1" si="505">SUM(BB98:BB102)</f>
        <v>0</v>
      </c>
      <c r="BC103" s="24">
        <f t="shared" ref="BC103:BD103" ca="1" si="506">SUM(BC98:BC102)</f>
        <v>5726</v>
      </c>
      <c r="BD103" s="24">
        <f t="shared" ca="1" si="506"/>
        <v>0</v>
      </c>
      <c r="BE103" s="24">
        <f t="shared" ref="BE103:BK103" ca="1" si="507">SUM(BE98:BE102)</f>
        <v>5701</v>
      </c>
      <c r="BF103" s="24">
        <f t="shared" ca="1" si="507"/>
        <v>0</v>
      </c>
      <c r="BG103" s="24">
        <f t="shared" ca="1" si="507"/>
        <v>0</v>
      </c>
      <c r="BH103" s="417">
        <f t="shared" ca="1" si="507"/>
        <v>0</v>
      </c>
      <c r="BI103" s="24">
        <f t="shared" ca="1" si="507"/>
        <v>0</v>
      </c>
      <c r="BJ103" s="24">
        <f t="shared" si="507"/>
        <v>0</v>
      </c>
      <c r="BK103" s="24">
        <f t="shared" si="507"/>
        <v>0</v>
      </c>
      <c r="BL103" s="24">
        <f t="shared" ref="BL103:BR103" si="508">SUM(BL98:BL102)</f>
        <v>0</v>
      </c>
      <c r="BM103" s="24">
        <f t="shared" si="508"/>
        <v>0</v>
      </c>
      <c r="BN103" s="24">
        <f t="shared" si="508"/>
        <v>0</v>
      </c>
      <c r="BO103" s="417">
        <f t="shared" si="508"/>
        <v>0</v>
      </c>
      <c r="BP103" s="24">
        <f t="shared" si="508"/>
        <v>0</v>
      </c>
      <c r="BQ103" s="24">
        <f t="shared" si="508"/>
        <v>0</v>
      </c>
      <c r="BR103" s="24">
        <f t="shared" si="508"/>
        <v>0</v>
      </c>
      <c r="BS103" s="24">
        <f t="shared" ref="BS103:BV103" si="509">SUM(BS98:BS102)</f>
        <v>0</v>
      </c>
      <c r="BT103" s="24">
        <f t="shared" si="509"/>
        <v>0</v>
      </c>
      <c r="BU103" s="24">
        <f t="shared" si="509"/>
        <v>0</v>
      </c>
      <c r="BV103" s="417">
        <f t="shared" si="509"/>
        <v>0</v>
      </c>
    </row>
    <row r="104" spans="1:74" s="21" customFormat="1" x14ac:dyDescent="0.2">
      <c r="A104" s="21" t="s">
        <v>80</v>
      </c>
      <c r="D104" s="395">
        <f ca="1">'Balance sheet'!D36</f>
        <v>0</v>
      </c>
      <c r="E104" s="22">
        <f ca="1">'Balance sheet'!E36</f>
        <v>0</v>
      </c>
      <c r="F104" s="22">
        <f ca="1">'Balance sheet'!F36</f>
        <v>0</v>
      </c>
      <c r="G104" s="22">
        <f ca="1">'Balance sheet'!G36</f>
        <v>0</v>
      </c>
      <c r="H104" s="22">
        <f ca="1">'Balance sheet'!H36</f>
        <v>0</v>
      </c>
      <c r="I104" s="22">
        <f ca="1">'Balance sheet'!J36</f>
        <v>0</v>
      </c>
      <c r="J104" s="22">
        <f ca="1">'Balance sheet'!J36</f>
        <v>0</v>
      </c>
      <c r="K104" s="395">
        <f ca="1">'Balance sheet'!K36</f>
        <v>0</v>
      </c>
      <c r="L104" s="22">
        <f ca="1">'Balance sheet'!L36</f>
        <v>0</v>
      </c>
      <c r="M104" s="22">
        <f ca="1">'Balance sheet'!M36</f>
        <v>0</v>
      </c>
      <c r="N104" s="22">
        <f ca="1">'Balance sheet'!N36</f>
        <v>0</v>
      </c>
      <c r="O104" s="22">
        <f ca="1">'Balance sheet'!O36</f>
        <v>0</v>
      </c>
      <c r="P104" s="22">
        <f ca="1">'Balance sheet'!Q36</f>
        <v>0</v>
      </c>
      <c r="Q104" s="22">
        <f ca="1">'Balance sheet'!Q36</f>
        <v>0</v>
      </c>
      <c r="R104" s="395">
        <f ca="1">'Balance sheet'!R36</f>
        <v>0</v>
      </c>
      <c r="S104" s="22">
        <f ca="1">'Balance sheet'!S36</f>
        <v>0</v>
      </c>
      <c r="T104" s="22">
        <f ca="1">'Balance sheet'!T36</f>
        <v>0</v>
      </c>
      <c r="U104" s="22">
        <f ca="1">'Balance sheet'!U36</f>
        <v>0</v>
      </c>
      <c r="V104" s="22">
        <f ca="1">'Balance sheet'!V36</f>
        <v>0</v>
      </c>
      <c r="W104" s="22">
        <f ca="1">'Balance sheet'!X36</f>
        <v>-2023</v>
      </c>
      <c r="X104" s="22">
        <f ca="1">'Balance sheet'!X36</f>
        <v>-2023</v>
      </c>
      <c r="Y104" s="395">
        <f ca="1">'Balance sheet'!Y36</f>
        <v>0</v>
      </c>
      <c r="Z104" s="22">
        <f ca="1">'Balance sheet'!Z36</f>
        <v>0</v>
      </c>
      <c r="AA104" s="22">
        <f ca="1">'Balance sheet'!AA36</f>
        <v>0</v>
      </c>
      <c r="AB104" s="22">
        <f ca="1">'Balance sheet'!AB36</f>
        <v>0</v>
      </c>
      <c r="AC104" s="22">
        <f ca="1">'Balance sheet'!AC36</f>
        <v>0</v>
      </c>
      <c r="AD104" s="22">
        <f ca="1">'Balance sheet'!AE36</f>
        <v>187</v>
      </c>
      <c r="AE104" s="22">
        <f ca="1">'Balance sheet'!AE36</f>
        <v>187</v>
      </c>
      <c r="AF104" s="395">
        <f ca="1">'Balance sheet'!AF36</f>
        <v>0</v>
      </c>
      <c r="AG104" s="22">
        <f ca="1">'Balance sheet'!AG36</f>
        <v>0</v>
      </c>
      <c r="AH104" s="22">
        <f ca="1">'Balance sheet'!AH36</f>
        <v>0</v>
      </c>
      <c r="AI104" s="22">
        <f ca="1">'Balance sheet'!AI36</f>
        <v>0</v>
      </c>
      <c r="AJ104" s="22">
        <f ca="1">'Balance sheet'!AJ36</f>
        <v>0</v>
      </c>
      <c r="AK104" s="22">
        <f ca="1">'Balance sheet'!AK36</f>
        <v>0</v>
      </c>
      <c r="AL104" s="22">
        <f ca="1">'Balance sheet'!AL36</f>
        <v>1480</v>
      </c>
      <c r="AM104" s="395">
        <f ca="1">'Balance sheet'!AM36</f>
        <v>0</v>
      </c>
      <c r="AN104" s="22">
        <f ca="1">'Balance sheet'!AN36</f>
        <v>0</v>
      </c>
      <c r="AO104" s="22">
        <f ca="1">'Balance sheet'!AO36</f>
        <v>1336</v>
      </c>
      <c r="AP104" s="22">
        <f ca="1">'Balance sheet'!AP36</f>
        <v>0</v>
      </c>
      <c r="AQ104" s="22">
        <f ca="1">'Balance sheet'!AQ36</f>
        <v>1461</v>
      </c>
      <c r="AR104" s="22">
        <f ca="1">'Balance sheet'!AR36</f>
        <v>0</v>
      </c>
      <c r="AS104" s="22">
        <f ca="1">'Balance sheet'!AS36</f>
        <v>1897</v>
      </c>
      <c r="AT104" s="395">
        <f ca="1">'Balance sheet'!AT36</f>
        <v>0</v>
      </c>
      <c r="AU104" s="22">
        <f ca="1">'Balance sheet'!AU36</f>
        <v>0</v>
      </c>
      <c r="AV104" s="22">
        <f ca="1">'Balance sheet'!AV36</f>
        <v>2064</v>
      </c>
      <c r="AW104" s="22">
        <f ca="1">'Balance sheet'!AW36</f>
        <v>0</v>
      </c>
      <c r="AX104" s="22">
        <f ca="1">'Balance sheet'!AX36</f>
        <v>2299</v>
      </c>
      <c r="AY104" s="22">
        <f ca="1">'Balance sheet'!AY36</f>
        <v>0</v>
      </c>
      <c r="AZ104" s="22">
        <f ca="1">'Balance sheet'!AZ36</f>
        <v>2441</v>
      </c>
      <c r="BA104" s="395">
        <f ca="1">'Balance sheet'!BA36</f>
        <v>0</v>
      </c>
      <c r="BB104" s="22">
        <f ca="1">'Balance sheet'!BB36</f>
        <v>0</v>
      </c>
      <c r="BC104" s="22">
        <f ca="1">'Balance sheet'!BC36</f>
        <v>2549</v>
      </c>
      <c r="BD104" s="22">
        <f ca="1">'Balance sheet'!BD36</f>
        <v>0</v>
      </c>
      <c r="BE104" s="22">
        <f ca="1">'Balance sheet'!BE36</f>
        <v>2801</v>
      </c>
      <c r="BF104" s="22">
        <f ca="1">'Balance sheet'!BF36</f>
        <v>0</v>
      </c>
      <c r="BG104" s="22">
        <f ca="1">'Balance sheet'!BG36</f>
        <v>0</v>
      </c>
      <c r="BH104" s="395">
        <f ca="1">'Balance sheet'!BH36</f>
        <v>0</v>
      </c>
      <c r="BI104" s="22">
        <f ca="1">'Balance sheet'!BI36</f>
        <v>0</v>
      </c>
      <c r="BJ104" s="22">
        <f>'Balance sheet'!BX36</f>
        <v>0</v>
      </c>
      <c r="BK104" s="22">
        <f>'Balance sheet'!BY36</f>
        <v>0</v>
      </c>
      <c r="BL104" s="22">
        <f>'Balance sheet'!BZ36</f>
        <v>0</v>
      </c>
      <c r="BM104" s="22">
        <f>'Balance sheet'!CA36</f>
        <v>0</v>
      </c>
      <c r="BN104" s="22">
        <f>'Balance sheet'!CB36</f>
        <v>0</v>
      </c>
      <c r="BO104" s="395">
        <f>'Balance sheet'!CC36</f>
        <v>0</v>
      </c>
      <c r="BP104" s="22">
        <f>'Balance sheet'!CD36</f>
        <v>0</v>
      </c>
      <c r="BQ104" s="22">
        <f>'Balance sheet'!CE36</f>
        <v>0</v>
      </c>
      <c r="BR104" s="22">
        <f>'Balance sheet'!CF36</f>
        <v>0</v>
      </c>
      <c r="BS104" s="22">
        <f>'Balance sheet'!CG36</f>
        <v>0</v>
      </c>
      <c r="BT104" s="22">
        <f>'Balance sheet'!CH36</f>
        <v>0</v>
      </c>
      <c r="BU104" s="22">
        <f>'Balance sheet'!CI36</f>
        <v>0</v>
      </c>
      <c r="BV104" s="395">
        <f>'Balance sheet'!CJ36</f>
        <v>0</v>
      </c>
    </row>
    <row r="105" spans="1:74" s="21" customFormat="1" x14ac:dyDescent="0.2">
      <c r="A105" s="29" t="s">
        <v>38</v>
      </c>
      <c r="B105" s="29"/>
      <c r="C105" s="29"/>
      <c r="D105" s="395">
        <f ca="1">'Balance sheet'!D37</f>
        <v>0</v>
      </c>
      <c r="E105" s="30">
        <f ca="1">'Balance sheet'!E37</f>
        <v>0</v>
      </c>
      <c r="F105" s="30">
        <f ca="1">'Balance sheet'!F37</f>
        <v>0</v>
      </c>
      <c r="G105" s="30">
        <f ca="1">'Balance sheet'!G37</f>
        <v>0</v>
      </c>
      <c r="H105" s="30">
        <f ca="1">'Balance sheet'!H37</f>
        <v>0</v>
      </c>
      <c r="I105" s="30">
        <f ca="1">'Balance sheet'!J37</f>
        <v>0</v>
      </c>
      <c r="J105" s="30">
        <f ca="1">'Balance sheet'!J37</f>
        <v>0</v>
      </c>
      <c r="K105" s="395">
        <f ca="1">'Balance sheet'!K37</f>
        <v>0</v>
      </c>
      <c r="L105" s="30">
        <f ca="1">'Balance sheet'!L37</f>
        <v>0</v>
      </c>
      <c r="M105" s="30">
        <f ca="1">'Balance sheet'!M37</f>
        <v>0</v>
      </c>
      <c r="N105" s="30">
        <f ca="1">'Balance sheet'!N37</f>
        <v>0</v>
      </c>
      <c r="O105" s="30">
        <f ca="1">'Balance sheet'!O37</f>
        <v>0</v>
      </c>
      <c r="P105" s="30">
        <f ca="1">'Balance sheet'!Q37</f>
        <v>0</v>
      </c>
      <c r="Q105" s="30">
        <f ca="1">'Balance sheet'!Q37</f>
        <v>0</v>
      </c>
      <c r="R105" s="395">
        <f ca="1">'Balance sheet'!R37</f>
        <v>0</v>
      </c>
      <c r="S105" s="30">
        <f ca="1">'Balance sheet'!S37</f>
        <v>0</v>
      </c>
      <c r="T105" s="30">
        <f ca="1">'Balance sheet'!T37</f>
        <v>0</v>
      </c>
      <c r="U105" s="30">
        <f ca="1">'Balance sheet'!U37</f>
        <v>0</v>
      </c>
      <c r="V105" s="30">
        <f ca="1">'Balance sheet'!V37</f>
        <v>0</v>
      </c>
      <c r="W105" s="30">
        <f ca="1">'Balance sheet'!X37</f>
        <v>57</v>
      </c>
      <c r="X105" s="30">
        <f ca="1">'Balance sheet'!X37</f>
        <v>57</v>
      </c>
      <c r="Y105" s="395">
        <f ca="1">'Balance sheet'!Y37</f>
        <v>0</v>
      </c>
      <c r="Z105" s="30">
        <f ca="1">'Balance sheet'!Z37</f>
        <v>0</v>
      </c>
      <c r="AA105" s="30">
        <f ca="1">'Balance sheet'!AA37</f>
        <v>0</v>
      </c>
      <c r="AB105" s="30">
        <f ca="1">'Balance sheet'!AB37</f>
        <v>0</v>
      </c>
      <c r="AC105" s="30">
        <f ca="1">'Balance sheet'!AC37</f>
        <v>0</v>
      </c>
      <c r="AD105" s="30">
        <f ca="1">'Balance sheet'!AE37</f>
        <v>71</v>
      </c>
      <c r="AE105" s="30">
        <f ca="1">'Balance sheet'!AE37</f>
        <v>71</v>
      </c>
      <c r="AF105" s="395">
        <f ca="1">'Balance sheet'!AF37</f>
        <v>0</v>
      </c>
      <c r="AG105" s="30">
        <f ca="1">'Balance sheet'!AG37</f>
        <v>0</v>
      </c>
      <c r="AH105" s="30">
        <f ca="1">'Balance sheet'!AH37</f>
        <v>0</v>
      </c>
      <c r="AI105" s="30">
        <f ca="1">'Balance sheet'!AI37</f>
        <v>0</v>
      </c>
      <c r="AJ105" s="30">
        <f ca="1">'Balance sheet'!AJ37</f>
        <v>0</v>
      </c>
      <c r="AK105" s="30">
        <f ca="1">'Balance sheet'!AK37</f>
        <v>0</v>
      </c>
      <c r="AL105" s="30">
        <f ca="1">'Balance sheet'!AL37</f>
        <v>88</v>
      </c>
      <c r="AM105" s="395">
        <f ca="1">'Balance sheet'!AM37</f>
        <v>0</v>
      </c>
      <c r="AN105" s="30">
        <f ca="1">'Balance sheet'!AN37</f>
        <v>0</v>
      </c>
      <c r="AO105" s="30">
        <f ca="1">'Balance sheet'!AO37</f>
        <v>89</v>
      </c>
      <c r="AP105" s="30">
        <f ca="1">'Balance sheet'!AP37</f>
        <v>0</v>
      </c>
      <c r="AQ105" s="30">
        <f ca="1">'Balance sheet'!AQ37</f>
        <v>93</v>
      </c>
      <c r="AR105" s="30">
        <f ca="1">'Balance sheet'!AR37</f>
        <v>0</v>
      </c>
      <c r="AS105" s="30">
        <f ca="1">'Balance sheet'!AS37</f>
        <v>100</v>
      </c>
      <c r="AT105" s="395">
        <f ca="1">'Balance sheet'!AT37</f>
        <v>0</v>
      </c>
      <c r="AU105" s="30">
        <f ca="1">'Balance sheet'!AU37</f>
        <v>0</v>
      </c>
      <c r="AV105" s="30">
        <f ca="1">'Balance sheet'!AV37</f>
        <v>104</v>
      </c>
      <c r="AW105" s="30">
        <f ca="1">'Balance sheet'!AW37</f>
        <v>0</v>
      </c>
      <c r="AX105" s="30">
        <f ca="1">'Balance sheet'!AX37</f>
        <v>102</v>
      </c>
      <c r="AY105" s="30">
        <f ca="1">'Balance sheet'!AY37</f>
        <v>0</v>
      </c>
      <c r="AZ105" s="30">
        <f ca="1">'Balance sheet'!AZ37</f>
        <v>107</v>
      </c>
      <c r="BA105" s="395">
        <f ca="1">'Balance sheet'!BA37</f>
        <v>0</v>
      </c>
      <c r="BB105" s="30">
        <f ca="1">'Balance sheet'!BB37</f>
        <v>0</v>
      </c>
      <c r="BC105" s="30">
        <f ca="1">'Balance sheet'!BC37</f>
        <v>108</v>
      </c>
      <c r="BD105" s="30">
        <f ca="1">'Balance sheet'!BD37</f>
        <v>0</v>
      </c>
      <c r="BE105" s="30">
        <f ca="1">'Balance sheet'!BE37</f>
        <v>106</v>
      </c>
      <c r="BF105" s="30">
        <f ca="1">'Balance sheet'!BF37</f>
        <v>0</v>
      </c>
      <c r="BG105" s="30">
        <f ca="1">'Balance sheet'!BG37</f>
        <v>0</v>
      </c>
      <c r="BH105" s="395">
        <f ca="1">'Balance sheet'!BH37</f>
        <v>0</v>
      </c>
      <c r="BI105" s="30">
        <f ca="1">'Balance sheet'!BI37</f>
        <v>0</v>
      </c>
      <c r="BJ105" s="30">
        <f>'Balance sheet'!BX37</f>
        <v>0</v>
      </c>
      <c r="BK105" s="30">
        <f>'Balance sheet'!BY37</f>
        <v>0</v>
      </c>
      <c r="BL105" s="30">
        <f>'Balance sheet'!BZ37</f>
        <v>0</v>
      </c>
      <c r="BM105" s="30">
        <f>'Balance sheet'!CA37</f>
        <v>0</v>
      </c>
      <c r="BN105" s="30">
        <f>'Balance sheet'!CB37</f>
        <v>0</v>
      </c>
      <c r="BO105" s="395">
        <f>'Balance sheet'!CC37</f>
        <v>0</v>
      </c>
      <c r="BP105" s="30">
        <f>'Balance sheet'!CD37</f>
        <v>0</v>
      </c>
      <c r="BQ105" s="30">
        <f>'Balance sheet'!CE37</f>
        <v>0</v>
      </c>
      <c r="BR105" s="30">
        <f>'Balance sheet'!CF37</f>
        <v>0</v>
      </c>
      <c r="BS105" s="30">
        <f>'Balance sheet'!CG37</f>
        <v>0</v>
      </c>
      <c r="BT105" s="30">
        <f>'Balance sheet'!CH37</f>
        <v>0</v>
      </c>
      <c r="BU105" s="30">
        <f>'Balance sheet'!CI37</f>
        <v>0</v>
      </c>
      <c r="BV105" s="395">
        <f>'Balance sheet'!CJ37</f>
        <v>0</v>
      </c>
    </row>
    <row r="106" spans="1:74" s="21" customFormat="1" ht="13.5" thickBot="1" x14ac:dyDescent="0.25">
      <c r="A106" s="25" t="s">
        <v>92</v>
      </c>
      <c r="B106" s="25"/>
      <c r="C106" s="25"/>
      <c r="D106" s="422">
        <f t="shared" ref="D106:Q106" ca="1" si="510">SUM(D104:D105)</f>
        <v>0</v>
      </c>
      <c r="E106" s="26">
        <f t="shared" ca="1" si="510"/>
        <v>0</v>
      </c>
      <c r="F106" s="26">
        <f t="shared" ca="1" si="510"/>
        <v>0</v>
      </c>
      <c r="G106" s="26">
        <f t="shared" ca="1" si="510"/>
        <v>0</v>
      </c>
      <c r="H106" s="26">
        <f t="shared" ca="1" si="510"/>
        <v>0</v>
      </c>
      <c r="I106" s="26">
        <f t="shared" ref="I106" ca="1" si="511">SUM(I104:I105)</f>
        <v>0</v>
      </c>
      <c r="J106" s="26">
        <f t="shared" ca="1" si="510"/>
        <v>0</v>
      </c>
      <c r="K106" s="422">
        <f t="shared" ca="1" si="510"/>
        <v>0</v>
      </c>
      <c r="L106" s="26">
        <f t="shared" ca="1" si="510"/>
        <v>0</v>
      </c>
      <c r="M106" s="26">
        <f t="shared" ca="1" si="510"/>
        <v>0</v>
      </c>
      <c r="N106" s="26">
        <f t="shared" ca="1" si="510"/>
        <v>0</v>
      </c>
      <c r="O106" s="26">
        <f t="shared" ca="1" si="510"/>
        <v>0</v>
      </c>
      <c r="P106" s="26">
        <f t="shared" ref="P106" ca="1" si="512">SUM(P104:P105)</f>
        <v>0</v>
      </c>
      <c r="Q106" s="26">
        <f t="shared" ca="1" si="510"/>
        <v>0</v>
      </c>
      <c r="R106" s="422">
        <f ca="1">SUM(R104:R105)</f>
        <v>0</v>
      </c>
      <c r="S106" s="26">
        <f t="shared" ref="S106:BA106" ca="1" si="513">SUM(S104:S105)</f>
        <v>0</v>
      </c>
      <c r="T106" s="26">
        <f t="shared" ca="1" si="513"/>
        <v>0</v>
      </c>
      <c r="U106" s="26">
        <f t="shared" ca="1" si="513"/>
        <v>0</v>
      </c>
      <c r="V106" s="26">
        <f t="shared" ca="1" si="513"/>
        <v>0</v>
      </c>
      <c r="W106" s="26">
        <f t="shared" ref="W106" ca="1" si="514">SUM(W104:W105)</f>
        <v>-1966</v>
      </c>
      <c r="X106" s="26">
        <f t="shared" ca="1" si="513"/>
        <v>-1966</v>
      </c>
      <c r="Y106" s="422">
        <f t="shared" ca="1" si="513"/>
        <v>0</v>
      </c>
      <c r="Z106" s="26">
        <f t="shared" ca="1" si="513"/>
        <v>0</v>
      </c>
      <c r="AA106" s="26">
        <f t="shared" ca="1" si="513"/>
        <v>0</v>
      </c>
      <c r="AB106" s="26">
        <f t="shared" ca="1" si="513"/>
        <v>0</v>
      </c>
      <c r="AC106" s="26">
        <f t="shared" ca="1" si="513"/>
        <v>0</v>
      </c>
      <c r="AD106" s="26">
        <f t="shared" ref="AD106" ca="1" si="515">SUM(AD104:AD105)</f>
        <v>258</v>
      </c>
      <c r="AE106" s="26">
        <f t="shared" ca="1" si="513"/>
        <v>258</v>
      </c>
      <c r="AF106" s="422">
        <f t="shared" ca="1" si="513"/>
        <v>0</v>
      </c>
      <c r="AG106" s="26">
        <f t="shared" ca="1" si="513"/>
        <v>0</v>
      </c>
      <c r="AH106" s="26">
        <f t="shared" ca="1" si="513"/>
        <v>0</v>
      </c>
      <c r="AI106" s="26">
        <f t="shared" ca="1" si="513"/>
        <v>0</v>
      </c>
      <c r="AJ106" s="26">
        <f t="shared" ca="1" si="513"/>
        <v>0</v>
      </c>
      <c r="AK106" s="26">
        <f t="shared" ref="AK106" ca="1" si="516">SUM(AK104:AK105)</f>
        <v>0</v>
      </c>
      <c r="AL106" s="26">
        <f t="shared" ca="1" si="513"/>
        <v>1568</v>
      </c>
      <c r="AM106" s="422">
        <f t="shared" ca="1" si="513"/>
        <v>0</v>
      </c>
      <c r="AN106" s="26">
        <f t="shared" ca="1" si="513"/>
        <v>0</v>
      </c>
      <c r="AO106" s="26">
        <f t="shared" ca="1" si="513"/>
        <v>1425</v>
      </c>
      <c r="AP106" s="26">
        <f t="shared" ca="1" si="513"/>
        <v>0</v>
      </c>
      <c r="AQ106" s="26">
        <f t="shared" ca="1" si="513"/>
        <v>1554</v>
      </c>
      <c r="AR106" s="26">
        <f t="shared" ref="AR106" ca="1" si="517">SUM(AR104:AR105)</f>
        <v>0</v>
      </c>
      <c r="AS106" s="26">
        <f t="shared" ca="1" si="513"/>
        <v>1997</v>
      </c>
      <c r="AT106" s="422">
        <f t="shared" ca="1" si="513"/>
        <v>0</v>
      </c>
      <c r="AU106" s="26">
        <f t="shared" ca="1" si="513"/>
        <v>0</v>
      </c>
      <c r="AV106" s="26">
        <f t="shared" ca="1" si="513"/>
        <v>2168</v>
      </c>
      <c r="AW106" s="26">
        <f t="shared" ca="1" si="513"/>
        <v>0</v>
      </c>
      <c r="AX106" s="26">
        <f t="shared" ca="1" si="513"/>
        <v>2401</v>
      </c>
      <c r="AY106" s="26">
        <f t="shared" ref="AY106:AZ106" ca="1" si="518">SUM(AY104:AY105)</f>
        <v>0</v>
      </c>
      <c r="AZ106" s="26">
        <f t="shared" ca="1" si="518"/>
        <v>2548</v>
      </c>
      <c r="BA106" s="422">
        <f t="shared" ca="1" si="513"/>
        <v>0</v>
      </c>
      <c r="BB106" s="26">
        <f t="shared" ref="BB106" ca="1" si="519">SUM(BB104:BB105)</f>
        <v>0</v>
      </c>
      <c r="BC106" s="26">
        <f t="shared" ref="BC106:BD106" ca="1" si="520">SUM(BC104:BC105)</f>
        <v>2657</v>
      </c>
      <c r="BD106" s="26">
        <f t="shared" ca="1" si="520"/>
        <v>0</v>
      </c>
      <c r="BE106" s="26">
        <f t="shared" ref="BE106:BK106" ca="1" si="521">SUM(BE104:BE105)</f>
        <v>2907</v>
      </c>
      <c r="BF106" s="26">
        <f t="shared" ca="1" si="521"/>
        <v>0</v>
      </c>
      <c r="BG106" s="26">
        <f t="shared" ca="1" si="521"/>
        <v>0</v>
      </c>
      <c r="BH106" s="422">
        <f t="shared" ca="1" si="521"/>
        <v>0</v>
      </c>
      <c r="BI106" s="26">
        <f t="shared" ca="1" si="521"/>
        <v>0</v>
      </c>
      <c r="BJ106" s="26">
        <f t="shared" si="521"/>
        <v>0</v>
      </c>
      <c r="BK106" s="26">
        <f t="shared" si="521"/>
        <v>0</v>
      </c>
      <c r="BL106" s="26">
        <f t="shared" ref="BL106:BR106" si="522">SUM(BL104:BL105)</f>
        <v>0</v>
      </c>
      <c r="BM106" s="26">
        <f t="shared" si="522"/>
        <v>0</v>
      </c>
      <c r="BN106" s="26">
        <f t="shared" si="522"/>
        <v>0</v>
      </c>
      <c r="BO106" s="422">
        <f t="shared" si="522"/>
        <v>0</v>
      </c>
      <c r="BP106" s="26">
        <f t="shared" si="522"/>
        <v>0</v>
      </c>
      <c r="BQ106" s="26">
        <f t="shared" si="522"/>
        <v>0</v>
      </c>
      <c r="BR106" s="26">
        <f t="shared" si="522"/>
        <v>0</v>
      </c>
      <c r="BS106" s="26">
        <f t="shared" ref="BS106:BV106" si="523">SUM(BS104:BS105)</f>
        <v>0</v>
      </c>
      <c r="BT106" s="26">
        <f t="shared" si="523"/>
        <v>0</v>
      </c>
      <c r="BU106" s="26">
        <f t="shared" si="523"/>
        <v>0</v>
      </c>
      <c r="BV106" s="422">
        <f t="shared" si="523"/>
        <v>0</v>
      </c>
    </row>
    <row r="107" spans="1:74" s="21" customFormat="1" ht="14.25" thickTop="1" thickBot="1" x14ac:dyDescent="0.25">
      <c r="A107" s="31" t="s">
        <v>82</v>
      </c>
      <c r="B107" s="31"/>
      <c r="C107" s="31"/>
      <c r="D107" s="424">
        <f t="shared" ref="D107:Q107" ca="1" si="524">D97+D103+D106</f>
        <v>0</v>
      </c>
      <c r="E107" s="32">
        <f t="shared" ca="1" si="524"/>
        <v>0</v>
      </c>
      <c r="F107" s="32">
        <f t="shared" ca="1" si="524"/>
        <v>0</v>
      </c>
      <c r="G107" s="32">
        <f t="shared" ca="1" si="524"/>
        <v>0</v>
      </c>
      <c r="H107" s="32">
        <f t="shared" ca="1" si="524"/>
        <v>0</v>
      </c>
      <c r="I107" s="32">
        <f t="shared" ref="I107" ca="1" si="525">I97+I103+I106</f>
        <v>0</v>
      </c>
      <c r="J107" s="32">
        <f t="shared" ca="1" si="524"/>
        <v>0</v>
      </c>
      <c r="K107" s="424">
        <f t="shared" ca="1" si="524"/>
        <v>0</v>
      </c>
      <c r="L107" s="32">
        <f t="shared" ca="1" si="524"/>
        <v>0</v>
      </c>
      <c r="M107" s="32">
        <f t="shared" ca="1" si="524"/>
        <v>0</v>
      </c>
      <c r="N107" s="32">
        <f t="shared" ca="1" si="524"/>
        <v>0</v>
      </c>
      <c r="O107" s="32">
        <f t="shared" ca="1" si="524"/>
        <v>0</v>
      </c>
      <c r="P107" s="32">
        <f t="shared" ref="P107" ca="1" si="526">P97+P103+P106</f>
        <v>0</v>
      </c>
      <c r="Q107" s="32">
        <f t="shared" ca="1" si="524"/>
        <v>0</v>
      </c>
      <c r="R107" s="424">
        <f ca="1">R97+R103+R106</f>
        <v>0</v>
      </c>
      <c r="S107" s="32">
        <f t="shared" ref="S107:BA107" ca="1" si="527">S97+S103+S106</f>
        <v>0</v>
      </c>
      <c r="T107" s="32">
        <f t="shared" ca="1" si="527"/>
        <v>0</v>
      </c>
      <c r="U107" s="32">
        <f t="shared" ca="1" si="527"/>
        <v>0</v>
      </c>
      <c r="V107" s="32">
        <f t="shared" ca="1" si="527"/>
        <v>0</v>
      </c>
      <c r="W107" s="32">
        <f t="shared" ref="W107" ca="1" si="528">W97+W103+W106</f>
        <v>7976</v>
      </c>
      <c r="X107" s="32">
        <f t="shared" ca="1" si="527"/>
        <v>7976</v>
      </c>
      <c r="Y107" s="424">
        <f t="shared" ca="1" si="527"/>
        <v>0</v>
      </c>
      <c r="Z107" s="32">
        <f t="shared" ca="1" si="527"/>
        <v>0</v>
      </c>
      <c r="AA107" s="32">
        <f t="shared" ca="1" si="527"/>
        <v>0</v>
      </c>
      <c r="AB107" s="32">
        <f t="shared" ca="1" si="527"/>
        <v>0</v>
      </c>
      <c r="AC107" s="32">
        <f t="shared" ca="1" si="527"/>
        <v>0</v>
      </c>
      <c r="AD107" s="32">
        <f t="shared" ref="AD107" ca="1" si="529">AD97+AD103+AD106</f>
        <v>11051</v>
      </c>
      <c r="AE107" s="32">
        <f t="shared" ca="1" si="527"/>
        <v>11051</v>
      </c>
      <c r="AF107" s="424">
        <f t="shared" ca="1" si="527"/>
        <v>0</v>
      </c>
      <c r="AG107" s="32">
        <f t="shared" ca="1" si="527"/>
        <v>0</v>
      </c>
      <c r="AH107" s="32">
        <f t="shared" ca="1" si="527"/>
        <v>0</v>
      </c>
      <c r="AI107" s="32">
        <f t="shared" ca="1" si="527"/>
        <v>0</v>
      </c>
      <c r="AJ107" s="32">
        <f t="shared" ca="1" si="527"/>
        <v>0</v>
      </c>
      <c r="AK107" s="32">
        <f t="shared" ref="AK107" ca="1" si="530">AK97+AK103+AK106</f>
        <v>0</v>
      </c>
      <c r="AL107" s="32">
        <f t="shared" ca="1" si="527"/>
        <v>11962</v>
      </c>
      <c r="AM107" s="424">
        <f t="shared" ca="1" si="527"/>
        <v>0</v>
      </c>
      <c r="AN107" s="32">
        <f t="shared" ca="1" si="527"/>
        <v>0</v>
      </c>
      <c r="AO107" s="32">
        <f t="shared" ca="1" si="527"/>
        <v>12042</v>
      </c>
      <c r="AP107" s="32">
        <f t="shared" ca="1" si="527"/>
        <v>0</v>
      </c>
      <c r="AQ107" s="32">
        <f t="shared" ca="1" si="527"/>
        <v>12250</v>
      </c>
      <c r="AR107" s="32">
        <f t="shared" ref="AR107" ca="1" si="531">AR97+AR103+AR106</f>
        <v>0</v>
      </c>
      <c r="AS107" s="32">
        <f t="shared" ca="1" si="527"/>
        <v>10854</v>
      </c>
      <c r="AT107" s="424">
        <f t="shared" ca="1" si="527"/>
        <v>0</v>
      </c>
      <c r="AU107" s="32">
        <f t="shared" ca="1" si="527"/>
        <v>0</v>
      </c>
      <c r="AV107" s="32">
        <f t="shared" ca="1" si="527"/>
        <v>10520</v>
      </c>
      <c r="AW107" s="32">
        <f t="shared" ca="1" si="527"/>
        <v>0</v>
      </c>
      <c r="AX107" s="32">
        <f t="shared" ca="1" si="527"/>
        <v>10811</v>
      </c>
      <c r="AY107" s="32">
        <f t="shared" ref="AY107:AZ107" ca="1" si="532">AY97+AY103+AY106</f>
        <v>0</v>
      </c>
      <c r="AZ107" s="32">
        <f t="shared" ca="1" si="532"/>
        <v>10848</v>
      </c>
      <c r="BA107" s="424">
        <f t="shared" ca="1" si="527"/>
        <v>0</v>
      </c>
      <c r="BB107" s="32">
        <f t="shared" ref="BB107" ca="1" si="533">BB97+BB103+BB106</f>
        <v>0</v>
      </c>
      <c r="BC107" s="32">
        <f t="shared" ref="BC107:BD107" ca="1" si="534">BC97+BC103+BC106</f>
        <v>11353</v>
      </c>
      <c r="BD107" s="32">
        <f t="shared" ca="1" si="534"/>
        <v>0</v>
      </c>
      <c r="BE107" s="32">
        <f t="shared" ref="BE107:BK107" ca="1" si="535">BE97+BE103+BE106</f>
        <v>11588</v>
      </c>
      <c r="BF107" s="32">
        <f t="shared" ca="1" si="535"/>
        <v>0</v>
      </c>
      <c r="BG107" s="32">
        <f t="shared" ca="1" si="535"/>
        <v>0</v>
      </c>
      <c r="BH107" s="424">
        <f t="shared" ca="1" si="535"/>
        <v>0</v>
      </c>
      <c r="BI107" s="32">
        <f t="shared" ca="1" si="535"/>
        <v>0</v>
      </c>
      <c r="BJ107" s="32">
        <f t="shared" si="535"/>
        <v>0</v>
      </c>
      <c r="BK107" s="32">
        <f t="shared" si="535"/>
        <v>0</v>
      </c>
      <c r="BL107" s="32">
        <f t="shared" ref="BL107:BR107" si="536">BL97+BL103+BL106</f>
        <v>0</v>
      </c>
      <c r="BM107" s="32">
        <f t="shared" si="536"/>
        <v>0</v>
      </c>
      <c r="BN107" s="32">
        <f t="shared" si="536"/>
        <v>0</v>
      </c>
      <c r="BO107" s="424">
        <f t="shared" si="536"/>
        <v>0</v>
      </c>
      <c r="BP107" s="32">
        <f t="shared" si="536"/>
        <v>0</v>
      </c>
      <c r="BQ107" s="32">
        <f t="shared" si="536"/>
        <v>0</v>
      </c>
      <c r="BR107" s="32">
        <f t="shared" si="536"/>
        <v>0</v>
      </c>
      <c r="BS107" s="32">
        <f t="shared" ref="BS107:BV107" si="537">BS97+BS103+BS106</f>
        <v>0</v>
      </c>
      <c r="BT107" s="32">
        <f t="shared" si="537"/>
        <v>0</v>
      </c>
      <c r="BU107" s="32">
        <f t="shared" si="537"/>
        <v>0</v>
      </c>
      <c r="BV107" s="424">
        <f t="shared" si="537"/>
        <v>0</v>
      </c>
    </row>
    <row r="108" spans="1:74" ht="13.5" thickTop="1" x14ac:dyDescent="0.2">
      <c r="AZ108" s="5"/>
    </row>
    <row r="109" spans="1:74" s="4" customFormat="1" x14ac:dyDescent="0.2">
      <c r="A109" s="4" t="s">
        <v>83</v>
      </c>
      <c r="D109" s="425">
        <f t="shared" ref="D109:BA109" ca="1" si="538">D90-D107</f>
        <v>0</v>
      </c>
      <c r="E109" s="98">
        <f t="shared" ca="1" si="538"/>
        <v>0</v>
      </c>
      <c r="F109" s="98">
        <f t="shared" ca="1" si="538"/>
        <v>0</v>
      </c>
      <c r="G109" s="98">
        <f t="shared" ca="1" si="538"/>
        <v>0</v>
      </c>
      <c r="H109" s="98">
        <f t="shared" ca="1" si="538"/>
        <v>0</v>
      </c>
      <c r="I109" s="98">
        <f t="shared" ref="I109" ca="1" si="539">I90-I107</f>
        <v>0</v>
      </c>
      <c r="J109" s="98">
        <f t="shared" ca="1" si="538"/>
        <v>0</v>
      </c>
      <c r="K109" s="425">
        <f t="shared" ca="1" si="538"/>
        <v>0</v>
      </c>
      <c r="L109" s="98">
        <f t="shared" ca="1" si="538"/>
        <v>0</v>
      </c>
      <c r="M109" s="98">
        <f t="shared" ca="1" si="538"/>
        <v>0</v>
      </c>
      <c r="N109" s="98">
        <f t="shared" ca="1" si="538"/>
        <v>0</v>
      </c>
      <c r="O109" s="98">
        <f t="shared" ca="1" si="538"/>
        <v>0</v>
      </c>
      <c r="P109" s="98">
        <f t="shared" ref="P109" ca="1" si="540">P90-P107</f>
        <v>0</v>
      </c>
      <c r="Q109" s="98">
        <f t="shared" ca="1" si="538"/>
        <v>0</v>
      </c>
      <c r="R109" s="425">
        <f t="shared" ca="1" si="538"/>
        <v>0</v>
      </c>
      <c r="S109" s="98">
        <f t="shared" ca="1" si="538"/>
        <v>0</v>
      </c>
      <c r="T109" s="98">
        <f t="shared" ca="1" si="538"/>
        <v>0</v>
      </c>
      <c r="U109" s="98">
        <f t="shared" ca="1" si="538"/>
        <v>0</v>
      </c>
      <c r="V109" s="98">
        <f t="shared" ca="1" si="538"/>
        <v>0</v>
      </c>
      <c r="W109" s="98">
        <f t="shared" ref="W109" ca="1" si="541">W90-W107</f>
        <v>-37</v>
      </c>
      <c r="X109" s="98">
        <f t="shared" ca="1" si="538"/>
        <v>-37</v>
      </c>
      <c r="Y109" s="425">
        <f t="shared" ca="1" si="538"/>
        <v>300</v>
      </c>
      <c r="Z109" s="98">
        <f t="shared" ca="1" si="538"/>
        <v>0</v>
      </c>
      <c r="AA109" s="98">
        <f t="shared" ca="1" si="538"/>
        <v>0</v>
      </c>
      <c r="AB109" s="98">
        <f t="shared" ca="1" si="538"/>
        <v>0</v>
      </c>
      <c r="AC109" s="98">
        <f t="shared" ca="1" si="538"/>
        <v>0</v>
      </c>
      <c r="AD109" s="98">
        <f t="shared" ref="AD109" ca="1" si="542">AD90-AD107</f>
        <v>-1755</v>
      </c>
      <c r="AE109" s="98">
        <f t="shared" ca="1" si="538"/>
        <v>-1755</v>
      </c>
      <c r="AF109" s="425">
        <f t="shared" ca="1" si="538"/>
        <v>636</v>
      </c>
      <c r="AG109" s="98">
        <f t="shared" ca="1" si="538"/>
        <v>0</v>
      </c>
      <c r="AH109" s="98">
        <f t="shared" ca="1" si="538"/>
        <v>0</v>
      </c>
      <c r="AI109" s="98">
        <f t="shared" ca="1" si="538"/>
        <v>0</v>
      </c>
      <c r="AJ109" s="98">
        <f t="shared" ca="1" si="538"/>
        <v>0</v>
      </c>
      <c r="AK109" s="98">
        <f t="shared" ref="AK109" ca="1" si="543">AK90-AK107</f>
        <v>0</v>
      </c>
      <c r="AL109" s="98">
        <f t="shared" ca="1" si="538"/>
        <v>-1728</v>
      </c>
      <c r="AM109" s="425">
        <f t="shared" ca="1" si="538"/>
        <v>799</v>
      </c>
      <c r="AN109" s="98">
        <f t="shared" ca="1" si="538"/>
        <v>693</v>
      </c>
      <c r="AO109" s="98">
        <f t="shared" ca="1" si="538"/>
        <v>-1529</v>
      </c>
      <c r="AP109" s="98">
        <f t="shared" ca="1" si="538"/>
        <v>572</v>
      </c>
      <c r="AQ109" s="98">
        <f t="shared" ca="1" si="538"/>
        <v>346</v>
      </c>
      <c r="AR109" s="98">
        <f t="shared" ref="AR109" ca="1" si="544">AR90-AR107</f>
        <v>2565</v>
      </c>
      <c r="AS109" s="98">
        <f t="shared" ca="1" si="538"/>
        <v>438</v>
      </c>
      <c r="AT109" s="425">
        <f t="shared" ca="1" si="538"/>
        <v>1071</v>
      </c>
      <c r="AU109" s="98">
        <f t="shared" ca="1" si="538"/>
        <v>947</v>
      </c>
      <c r="AV109" s="98">
        <f t="shared" ca="1" si="538"/>
        <v>368</v>
      </c>
      <c r="AW109" s="98">
        <f t="shared" ca="1" si="538"/>
        <v>399</v>
      </c>
      <c r="AX109" s="98">
        <f t="shared" ca="1" si="538"/>
        <v>464</v>
      </c>
      <c r="AY109" s="98">
        <f t="shared" ref="AY109" ca="1" si="545">AY90-AY107</f>
        <v>719</v>
      </c>
      <c r="AZ109" s="98">
        <f t="shared" ca="1" si="538"/>
        <v>464</v>
      </c>
      <c r="BA109" s="425">
        <f t="shared" ca="1" si="538"/>
        <v>698</v>
      </c>
      <c r="BB109" s="98">
        <f t="shared" ref="BB109" ca="1" si="546">BB90-BB107</f>
        <v>672</v>
      </c>
      <c r="BC109" s="98">
        <f t="shared" ref="BC109:BD109" ca="1" si="547">BC90-BC107</f>
        <v>434</v>
      </c>
      <c r="BD109" s="98">
        <f t="shared" ca="1" si="547"/>
        <v>507</v>
      </c>
      <c r="BE109" s="98">
        <f t="shared" ref="BE109:BK109" ca="1" si="548">BE90-BE107</f>
        <v>464</v>
      </c>
      <c r="BF109" s="98">
        <f t="shared" ca="1" si="548"/>
        <v>731</v>
      </c>
      <c r="BG109" s="98">
        <f t="shared" ca="1" si="548"/>
        <v>0</v>
      </c>
      <c r="BH109" s="425">
        <f t="shared" ca="1" si="548"/>
        <v>0</v>
      </c>
      <c r="BI109" s="98">
        <f t="shared" ca="1" si="548"/>
        <v>0</v>
      </c>
      <c r="BJ109" s="98">
        <f t="shared" si="548"/>
        <v>0</v>
      </c>
      <c r="BK109" s="98" t="e">
        <f t="shared" si="548"/>
        <v>#VALUE!</v>
      </c>
      <c r="BL109" s="98">
        <f t="shared" ref="BL109:BR109" si="549">BL90-BL107</f>
        <v>0</v>
      </c>
      <c r="BM109" s="98">
        <f t="shared" si="549"/>
        <v>0</v>
      </c>
      <c r="BN109" s="98">
        <f t="shared" si="549"/>
        <v>0</v>
      </c>
      <c r="BO109" s="425">
        <f t="shared" si="549"/>
        <v>0</v>
      </c>
      <c r="BP109" s="98">
        <f t="shared" si="549"/>
        <v>0</v>
      </c>
      <c r="BQ109" s="98">
        <f t="shared" si="549"/>
        <v>0</v>
      </c>
      <c r="BR109" s="98">
        <f t="shared" si="549"/>
        <v>0</v>
      </c>
      <c r="BS109" s="98">
        <f t="shared" ref="BS109:BV109" si="550">BS90-BS107</f>
        <v>0</v>
      </c>
      <c r="BT109" s="98">
        <f t="shared" si="550"/>
        <v>0</v>
      </c>
      <c r="BU109" s="98">
        <f t="shared" si="550"/>
        <v>0</v>
      </c>
      <c r="BV109" s="425">
        <f t="shared" si="550"/>
        <v>0</v>
      </c>
    </row>
    <row r="112" spans="1:74" x14ac:dyDescent="0.2">
      <c r="A112" s="66" t="s">
        <v>84</v>
      </c>
      <c r="B112" s="66"/>
      <c r="C112" s="66"/>
      <c r="D112" s="400"/>
      <c r="E112" s="66"/>
      <c r="F112" s="66"/>
      <c r="G112" s="66"/>
      <c r="H112" s="66"/>
      <c r="I112" s="66"/>
      <c r="J112" s="66"/>
      <c r="K112" s="400"/>
      <c r="L112" s="66"/>
      <c r="M112" s="66"/>
      <c r="N112" s="66"/>
      <c r="O112" s="66"/>
      <c r="P112" s="66"/>
      <c r="Q112" s="66"/>
      <c r="R112" s="400"/>
      <c r="S112" s="66"/>
      <c r="T112" s="66"/>
      <c r="U112" s="66"/>
      <c r="V112" s="66"/>
      <c r="W112" s="66"/>
      <c r="X112" s="66"/>
      <c r="Y112" s="400"/>
      <c r="Z112" s="66"/>
      <c r="AA112" s="66"/>
      <c r="AB112" s="66"/>
      <c r="AC112" s="66"/>
      <c r="AD112" s="66"/>
      <c r="AE112" s="66"/>
      <c r="AF112" s="400"/>
      <c r="AG112" s="66"/>
      <c r="AH112" s="66"/>
      <c r="AI112" s="66"/>
      <c r="AJ112" s="66"/>
      <c r="AK112" s="66"/>
      <c r="AL112" s="66"/>
      <c r="AM112" s="400"/>
      <c r="AN112" s="66"/>
      <c r="AO112" s="66"/>
      <c r="AP112" s="66"/>
      <c r="AQ112" s="66"/>
      <c r="AR112" s="66"/>
      <c r="AS112" s="66"/>
      <c r="AT112" s="400"/>
      <c r="AU112" s="66"/>
      <c r="AV112" s="66"/>
      <c r="AW112" s="66"/>
      <c r="AX112" s="66"/>
      <c r="AY112" s="66"/>
      <c r="AZ112" s="66"/>
      <c r="BA112" s="400"/>
      <c r="BB112" s="66"/>
      <c r="BC112" s="66"/>
      <c r="BD112" s="66"/>
      <c r="BE112" s="66"/>
      <c r="BF112" s="66"/>
      <c r="BG112" s="66"/>
      <c r="BH112" s="400"/>
      <c r="BI112" s="66"/>
      <c r="BJ112" s="66"/>
      <c r="BK112" s="66"/>
      <c r="BL112" s="66"/>
      <c r="BM112" s="66"/>
      <c r="BN112" s="66"/>
      <c r="BO112" s="400"/>
      <c r="BP112" s="66"/>
      <c r="BQ112" s="66"/>
      <c r="BR112" s="66"/>
      <c r="BS112" s="66"/>
      <c r="BT112" s="66"/>
      <c r="BU112" s="66"/>
      <c r="BV112" s="400"/>
    </row>
    <row r="113" spans="1:74" s="6" customFormat="1" ht="13.5" thickBot="1" x14ac:dyDescent="0.25">
      <c r="A113" s="77" t="str">
        <f ca="1">A2</f>
        <v>Period ending Mar</v>
      </c>
      <c r="B113" s="77"/>
      <c r="C113" s="77"/>
      <c r="D113" s="420" t="str">
        <f>D$2</f>
        <v>2010A</v>
      </c>
      <c r="E113" s="165" t="str">
        <f t="shared" ref="E113:BP113" si="551">E$2</f>
        <v>1Q</v>
      </c>
      <c r="F113" s="165" t="str">
        <f t="shared" si="551"/>
        <v>2Q</v>
      </c>
      <c r="G113" s="165" t="str">
        <f t="shared" si="551"/>
        <v>1H</v>
      </c>
      <c r="H113" s="165" t="str">
        <f t="shared" si="551"/>
        <v>3Q</v>
      </c>
      <c r="I113" s="165" t="str">
        <f t="shared" si="551"/>
        <v>9M</v>
      </c>
      <c r="J113" s="165" t="str">
        <f t="shared" si="551"/>
        <v>4Q</v>
      </c>
      <c r="K113" s="420" t="str">
        <f t="shared" si="551"/>
        <v>2011A</v>
      </c>
      <c r="L113" s="165" t="str">
        <f t="shared" si="551"/>
        <v>1Q</v>
      </c>
      <c r="M113" s="165" t="str">
        <f t="shared" si="551"/>
        <v>2Q</v>
      </c>
      <c r="N113" s="165" t="str">
        <f t="shared" si="551"/>
        <v>1H</v>
      </c>
      <c r="O113" s="165" t="str">
        <f t="shared" si="551"/>
        <v>3Q</v>
      </c>
      <c r="P113" s="165" t="str">
        <f t="shared" si="551"/>
        <v>9M</v>
      </c>
      <c r="Q113" s="165" t="str">
        <f t="shared" si="551"/>
        <v>4Q</v>
      </c>
      <c r="R113" s="420" t="str">
        <f t="shared" si="551"/>
        <v>2012A</v>
      </c>
      <c r="S113" s="165" t="str">
        <f t="shared" si="551"/>
        <v>1Q</v>
      </c>
      <c r="T113" s="165" t="str">
        <f t="shared" si="551"/>
        <v>2Q</v>
      </c>
      <c r="U113" s="165" t="str">
        <f t="shared" si="551"/>
        <v>1H</v>
      </c>
      <c r="V113" s="165" t="str">
        <f t="shared" si="551"/>
        <v>3Q</v>
      </c>
      <c r="W113" s="165" t="str">
        <f t="shared" si="551"/>
        <v>9M</v>
      </c>
      <c r="X113" s="165" t="str">
        <f t="shared" si="551"/>
        <v>4Q</v>
      </c>
      <c r="Y113" s="420" t="str">
        <f t="shared" si="551"/>
        <v>2013A</v>
      </c>
      <c r="Z113" s="165" t="str">
        <f t="shared" si="551"/>
        <v>1Q</v>
      </c>
      <c r="AA113" s="165" t="str">
        <f t="shared" si="551"/>
        <v>2Q</v>
      </c>
      <c r="AB113" s="165" t="str">
        <f t="shared" si="551"/>
        <v>1H</v>
      </c>
      <c r="AC113" s="165" t="str">
        <f t="shared" si="551"/>
        <v>3Q</v>
      </c>
      <c r="AD113" s="165" t="str">
        <f t="shared" si="551"/>
        <v>9M</v>
      </c>
      <c r="AE113" s="165" t="str">
        <f t="shared" si="551"/>
        <v>4Q</v>
      </c>
      <c r="AF113" s="420" t="str">
        <f t="shared" si="551"/>
        <v>2014A</v>
      </c>
      <c r="AG113" s="165" t="str">
        <f t="shared" si="551"/>
        <v>1Q</v>
      </c>
      <c r="AH113" s="165" t="str">
        <f t="shared" si="551"/>
        <v>2Q</v>
      </c>
      <c r="AI113" s="165" t="str">
        <f t="shared" si="551"/>
        <v>1H</v>
      </c>
      <c r="AJ113" s="165" t="str">
        <f t="shared" si="551"/>
        <v>3Q</v>
      </c>
      <c r="AK113" s="165" t="str">
        <f t="shared" si="551"/>
        <v>9M</v>
      </c>
      <c r="AL113" s="165" t="str">
        <f t="shared" si="551"/>
        <v>4Q</v>
      </c>
      <c r="AM113" s="420" t="str">
        <f t="shared" si="551"/>
        <v>2015A</v>
      </c>
      <c r="AN113" s="165" t="str">
        <f t="shared" si="551"/>
        <v>1Q</v>
      </c>
      <c r="AO113" s="165" t="str">
        <f t="shared" si="551"/>
        <v>2Q</v>
      </c>
      <c r="AP113" s="165" t="str">
        <f t="shared" si="551"/>
        <v>1H</v>
      </c>
      <c r="AQ113" s="165" t="str">
        <f t="shared" si="551"/>
        <v>3Q</v>
      </c>
      <c r="AR113" s="165" t="str">
        <f t="shared" si="551"/>
        <v>9M</v>
      </c>
      <c r="AS113" s="165" t="str">
        <f t="shared" si="551"/>
        <v>4Q</v>
      </c>
      <c r="AT113" s="420" t="str">
        <f t="shared" si="551"/>
        <v>2016A</v>
      </c>
      <c r="AU113" s="165" t="str">
        <f t="shared" si="551"/>
        <v>1Q</v>
      </c>
      <c r="AV113" s="165" t="str">
        <f t="shared" si="551"/>
        <v>2Q</v>
      </c>
      <c r="AW113" s="165" t="str">
        <f t="shared" si="551"/>
        <v>1H</v>
      </c>
      <c r="AX113" s="165" t="str">
        <f t="shared" si="551"/>
        <v>3Q</v>
      </c>
      <c r="AY113" s="165" t="str">
        <f t="shared" si="551"/>
        <v>9M</v>
      </c>
      <c r="AZ113" s="165" t="str">
        <f t="shared" si="551"/>
        <v>4Q</v>
      </c>
      <c r="BA113" s="420" t="str">
        <f t="shared" si="551"/>
        <v>2017A</v>
      </c>
      <c r="BB113" s="165" t="str">
        <f t="shared" si="551"/>
        <v>1QA</v>
      </c>
      <c r="BC113" s="165" t="str">
        <f t="shared" si="551"/>
        <v>2QA</v>
      </c>
      <c r="BD113" s="165" t="str">
        <f t="shared" si="551"/>
        <v>1HA</v>
      </c>
      <c r="BE113" s="165" t="str">
        <f t="shared" si="551"/>
        <v>3QE</v>
      </c>
      <c r="BF113" s="165" t="str">
        <f t="shared" si="551"/>
        <v>9ME</v>
      </c>
      <c r="BG113" s="165" t="str">
        <f t="shared" si="551"/>
        <v>4QE</v>
      </c>
      <c r="BH113" s="420" t="str">
        <f t="shared" ca="1" si="551"/>
        <v>2018E</v>
      </c>
      <c r="BI113" s="165" t="str">
        <f t="shared" si="551"/>
        <v>1Q</v>
      </c>
      <c r="BJ113" s="165" t="str">
        <f t="shared" si="551"/>
        <v>2Q</v>
      </c>
      <c r="BK113" s="165" t="str">
        <f t="shared" si="551"/>
        <v>1H</v>
      </c>
      <c r="BL113" s="165" t="str">
        <f t="shared" si="551"/>
        <v>3Q</v>
      </c>
      <c r="BM113" s="165" t="str">
        <f t="shared" si="551"/>
        <v>9M</v>
      </c>
      <c r="BN113" s="165" t="str">
        <f t="shared" si="551"/>
        <v>4Q</v>
      </c>
      <c r="BO113" s="420" t="str">
        <f t="shared" si="551"/>
        <v>2019E</v>
      </c>
      <c r="BP113" s="165" t="str">
        <f t="shared" si="551"/>
        <v>1Q</v>
      </c>
      <c r="BQ113" s="165" t="str">
        <f t="shared" ref="BQ113:BV113" si="552">BQ$2</f>
        <v>2Q</v>
      </c>
      <c r="BR113" s="165" t="str">
        <f t="shared" si="552"/>
        <v>1H</v>
      </c>
      <c r="BS113" s="165" t="str">
        <f t="shared" si="552"/>
        <v>3Q</v>
      </c>
      <c r="BT113" s="165" t="str">
        <f t="shared" si="552"/>
        <v>9M</v>
      </c>
      <c r="BU113" s="165" t="str">
        <f t="shared" si="552"/>
        <v>4Q</v>
      </c>
      <c r="BV113" s="420" t="str">
        <f t="shared" si="552"/>
        <v>2020E</v>
      </c>
    </row>
    <row r="114" spans="1:74" s="6" customFormat="1" hidden="1" outlineLevel="1" x14ac:dyDescent="0.2">
      <c r="A114" s="44" t="s">
        <v>189</v>
      </c>
      <c r="B114" s="44"/>
      <c r="C114" s="44"/>
      <c r="D114" s="426" t="str">
        <f t="shared" ref="D114:AZ114" ca="1" si="553">IFERROR(-D10/D83,"NM")</f>
        <v>NM</v>
      </c>
      <c r="E114" s="38" t="str">
        <f t="shared" ca="1" si="553"/>
        <v>NM</v>
      </c>
      <c r="F114" s="38" t="str">
        <f t="shared" ca="1" si="553"/>
        <v>NM</v>
      </c>
      <c r="G114" s="38" t="str">
        <f t="shared" ca="1" si="553"/>
        <v>NM</v>
      </c>
      <c r="H114" s="38" t="str">
        <f t="shared" ca="1" si="553"/>
        <v>NM</v>
      </c>
      <c r="I114" s="38" t="str">
        <f t="shared" ca="1" si="553"/>
        <v>NM</v>
      </c>
      <c r="J114" s="38" t="str">
        <f t="shared" ca="1" si="553"/>
        <v>NM</v>
      </c>
      <c r="K114" s="426" t="str">
        <f t="shared" ca="1" si="553"/>
        <v>NM</v>
      </c>
      <c r="L114" s="38" t="str">
        <f t="shared" ca="1" si="553"/>
        <v>NM</v>
      </c>
      <c r="M114" s="38" t="str">
        <f t="shared" ca="1" si="553"/>
        <v>NM</v>
      </c>
      <c r="N114" s="38" t="str">
        <f t="shared" ca="1" si="553"/>
        <v>NM</v>
      </c>
      <c r="O114" s="38" t="str">
        <f t="shared" ca="1" si="553"/>
        <v>NM</v>
      </c>
      <c r="P114" s="38" t="str">
        <f t="shared" ca="1" si="553"/>
        <v>NM</v>
      </c>
      <c r="Q114" s="38" t="str">
        <f t="shared" ca="1" si="553"/>
        <v>NM</v>
      </c>
      <c r="R114" s="426" t="str">
        <f t="shared" ca="1" si="553"/>
        <v>NM</v>
      </c>
      <c r="S114" s="38" t="str">
        <f t="shared" ca="1" si="553"/>
        <v>NM</v>
      </c>
      <c r="T114" s="38" t="str">
        <f t="shared" ca="1" si="553"/>
        <v>NM</v>
      </c>
      <c r="U114" s="38" t="str">
        <f t="shared" ca="1" si="553"/>
        <v>NM</v>
      </c>
      <c r="V114" s="38" t="str">
        <f t="shared" ca="1" si="553"/>
        <v>NM</v>
      </c>
      <c r="W114" s="38">
        <f t="shared" ca="1" si="553"/>
        <v>0</v>
      </c>
      <c r="X114" s="38">
        <f t="shared" ca="1" si="553"/>
        <v>0</v>
      </c>
      <c r="Y114" s="426" t="str">
        <f t="shared" ca="1" si="553"/>
        <v>NM</v>
      </c>
      <c r="Z114" s="38" t="str">
        <f t="shared" ca="1" si="553"/>
        <v>NM</v>
      </c>
      <c r="AA114" s="38" t="str">
        <f t="shared" ca="1" si="553"/>
        <v>NM</v>
      </c>
      <c r="AB114" s="38" t="str">
        <f t="shared" ca="1" si="553"/>
        <v>NM</v>
      </c>
      <c r="AC114" s="38" t="str">
        <f t="shared" ca="1" si="553"/>
        <v>NM</v>
      </c>
      <c r="AD114" s="38">
        <f t="shared" ca="1" si="553"/>
        <v>0</v>
      </c>
      <c r="AE114" s="38">
        <f t="shared" ca="1" si="553"/>
        <v>0</v>
      </c>
      <c r="AF114" s="426" t="str">
        <f t="shared" ca="1" si="553"/>
        <v>NM</v>
      </c>
      <c r="AG114" s="38" t="str">
        <f t="shared" ca="1" si="553"/>
        <v>NM</v>
      </c>
      <c r="AH114" s="38" t="str">
        <f t="shared" ca="1" si="553"/>
        <v>NM</v>
      </c>
      <c r="AI114" s="38" t="str">
        <f t="shared" ca="1" si="553"/>
        <v>NM</v>
      </c>
      <c r="AJ114" s="38" t="str">
        <f t="shared" ca="1" si="553"/>
        <v>NM</v>
      </c>
      <c r="AK114" s="38" t="str">
        <f t="shared" ca="1" si="553"/>
        <v>NM</v>
      </c>
      <c r="AL114" s="38">
        <f t="shared" ca="1" si="553"/>
        <v>0</v>
      </c>
      <c r="AM114" s="426" t="str">
        <f t="shared" ca="1" si="553"/>
        <v>NM</v>
      </c>
      <c r="AN114" s="38" t="str">
        <f t="shared" ref="AN114:AS114" ca="1" si="554">IFERROR(-AN10/AN83,"NM")</f>
        <v>NM</v>
      </c>
      <c r="AO114" s="38">
        <f t="shared" ca="1" si="554"/>
        <v>0</v>
      </c>
      <c r="AP114" s="38" t="str">
        <f t="shared" ca="1" si="554"/>
        <v>NM</v>
      </c>
      <c r="AQ114" s="38">
        <f t="shared" ca="1" si="554"/>
        <v>0</v>
      </c>
      <c r="AR114" s="38" t="str">
        <f t="shared" ca="1" si="554"/>
        <v>NM</v>
      </c>
      <c r="AS114" s="38">
        <f t="shared" ca="1" si="554"/>
        <v>0</v>
      </c>
      <c r="AT114" s="426" t="str">
        <f t="shared" ca="1" si="553"/>
        <v>NM</v>
      </c>
      <c r="AU114" s="38" t="str">
        <f t="shared" ca="1" si="553"/>
        <v>NM</v>
      </c>
      <c r="AV114" s="38">
        <f t="shared" ca="1" si="553"/>
        <v>0</v>
      </c>
      <c r="AW114" s="38" t="str">
        <f t="shared" ca="1" si="553"/>
        <v>NM</v>
      </c>
      <c r="AX114" s="38">
        <f t="shared" ca="1" si="553"/>
        <v>0</v>
      </c>
      <c r="AY114" s="38" t="str">
        <f ca="1">IFERROR(-AY10/AY83,"NM")</f>
        <v>NM</v>
      </c>
      <c r="AZ114" s="38">
        <f t="shared" ca="1" si="553"/>
        <v>0</v>
      </c>
      <c r="BA114" s="426" t="str">
        <f ca="1">IFERROR(-BA10/BA83,"NM")</f>
        <v>NM</v>
      </c>
      <c r="BB114" s="38" t="str">
        <f t="shared" ref="BB114:BO114" ca="1" si="555">IFERROR(-BB10/BB83,"NM")</f>
        <v>NM</v>
      </c>
      <c r="BC114" s="38">
        <f t="shared" ca="1" si="555"/>
        <v>0</v>
      </c>
      <c r="BD114" s="38" t="str">
        <f t="shared" ca="1" si="555"/>
        <v>NM</v>
      </c>
      <c r="BE114" s="38">
        <f t="shared" ca="1" si="555"/>
        <v>0</v>
      </c>
      <c r="BF114" s="38" t="str">
        <f t="shared" ca="1" si="555"/>
        <v>NM</v>
      </c>
      <c r="BG114" s="38" t="str">
        <f t="shared" ca="1" si="555"/>
        <v>NM</v>
      </c>
      <c r="BH114" s="426" t="str">
        <f t="shared" ca="1" si="555"/>
        <v>NM</v>
      </c>
      <c r="BI114" s="38" t="str">
        <f t="shared" ca="1" si="555"/>
        <v>NM</v>
      </c>
      <c r="BJ114" s="38" t="str">
        <f t="shared" ca="1" si="555"/>
        <v>NM</v>
      </c>
      <c r="BK114" s="38" t="str">
        <f t="shared" ca="1" si="555"/>
        <v>NM</v>
      </c>
      <c r="BL114" s="38" t="str">
        <f t="shared" ca="1" si="555"/>
        <v>NM</v>
      </c>
      <c r="BM114" s="38" t="str">
        <f t="shared" ca="1" si="555"/>
        <v>NM</v>
      </c>
      <c r="BN114" s="38" t="str">
        <f t="shared" ca="1" si="555"/>
        <v>NM</v>
      </c>
      <c r="BO114" s="426" t="str">
        <f t="shared" ca="1" si="555"/>
        <v>NM</v>
      </c>
      <c r="BP114" s="38" t="str">
        <f t="shared" ref="BP114:BV114" ca="1" si="556">IFERROR(-BP10/BP83,"NM")</f>
        <v>NM</v>
      </c>
      <c r="BQ114" s="38" t="str">
        <f t="shared" ca="1" si="556"/>
        <v>NM</v>
      </c>
      <c r="BR114" s="38" t="str">
        <f t="shared" ca="1" si="556"/>
        <v>NM</v>
      </c>
      <c r="BS114" s="38" t="str">
        <f t="shared" ca="1" si="556"/>
        <v>NM</v>
      </c>
      <c r="BT114" s="38" t="str">
        <f t="shared" ca="1" si="556"/>
        <v>NM</v>
      </c>
      <c r="BU114" s="38" t="str">
        <f t="shared" ca="1" si="556"/>
        <v>NM</v>
      </c>
      <c r="BV114" s="426" t="str">
        <f t="shared" ca="1" si="556"/>
        <v>NM</v>
      </c>
    </row>
    <row r="115" spans="1:74" s="6" customFormat="1" hidden="1" outlineLevel="1" x14ac:dyDescent="0.2">
      <c r="A115" s="44" t="s">
        <v>190</v>
      </c>
      <c r="B115" s="44"/>
      <c r="C115" s="44"/>
      <c r="D115" s="426">
        <f>365/365</f>
        <v>1</v>
      </c>
      <c r="E115" s="38">
        <f t="shared" ref="E115:F115" si="557">365/90</f>
        <v>4.0555555555555554</v>
      </c>
      <c r="F115" s="38">
        <f t="shared" si="557"/>
        <v>4.0555555555555554</v>
      </c>
      <c r="G115" s="38">
        <f>365/180</f>
        <v>2.0277777777777777</v>
      </c>
      <c r="H115" s="38">
        <f>365/90</f>
        <v>4.0555555555555554</v>
      </c>
      <c r="I115" s="38">
        <f>365/270</f>
        <v>1.3518518518518519</v>
      </c>
      <c r="J115" s="38">
        <f>365/90</f>
        <v>4.0555555555555554</v>
      </c>
      <c r="K115" s="426">
        <f>365/365</f>
        <v>1</v>
      </c>
      <c r="L115" s="38">
        <f t="shared" ref="L115:M115" si="558">365/90</f>
        <v>4.0555555555555554</v>
      </c>
      <c r="M115" s="38">
        <f t="shared" si="558"/>
        <v>4.0555555555555554</v>
      </c>
      <c r="N115" s="38">
        <f>365/180</f>
        <v>2.0277777777777777</v>
      </c>
      <c r="O115" s="38">
        <f>365/90</f>
        <v>4.0555555555555554</v>
      </c>
      <c r="P115" s="38">
        <f>365/270</f>
        <v>1.3518518518518519</v>
      </c>
      <c r="Q115" s="38">
        <f>365/90</f>
        <v>4.0555555555555554</v>
      </c>
      <c r="R115" s="426">
        <f>365/365</f>
        <v>1</v>
      </c>
      <c r="S115" s="38">
        <f t="shared" ref="S115:T115" si="559">365/90</f>
        <v>4.0555555555555554</v>
      </c>
      <c r="T115" s="38">
        <f t="shared" si="559"/>
        <v>4.0555555555555554</v>
      </c>
      <c r="U115" s="38">
        <f>365/180</f>
        <v>2.0277777777777777</v>
      </c>
      <c r="V115" s="38">
        <f>365/90</f>
        <v>4.0555555555555554</v>
      </c>
      <c r="W115" s="38">
        <f>365/270</f>
        <v>1.3518518518518519</v>
      </c>
      <c r="X115" s="38">
        <f>365/90</f>
        <v>4.0555555555555554</v>
      </c>
      <c r="Y115" s="426">
        <f>365/365</f>
        <v>1</v>
      </c>
      <c r="Z115" s="38">
        <f t="shared" ref="Z115:AA115" si="560">365/90</f>
        <v>4.0555555555555554</v>
      </c>
      <c r="AA115" s="38">
        <f t="shared" si="560"/>
        <v>4.0555555555555554</v>
      </c>
      <c r="AB115" s="38">
        <f>365/180</f>
        <v>2.0277777777777777</v>
      </c>
      <c r="AC115" s="38">
        <f>365/90</f>
        <v>4.0555555555555554</v>
      </c>
      <c r="AD115" s="38">
        <f>365/270</f>
        <v>1.3518518518518519</v>
      </c>
      <c r="AE115" s="38">
        <f>365/90</f>
        <v>4.0555555555555554</v>
      </c>
      <c r="AF115" s="426">
        <f>365/365</f>
        <v>1</v>
      </c>
      <c r="AG115" s="38">
        <f t="shared" ref="AG115:AH115" si="561">365/90</f>
        <v>4.0555555555555554</v>
      </c>
      <c r="AH115" s="38">
        <f t="shared" si="561"/>
        <v>4.0555555555555554</v>
      </c>
      <c r="AI115" s="38">
        <f>365/180</f>
        <v>2.0277777777777777</v>
      </c>
      <c r="AJ115" s="38">
        <f>365/90</f>
        <v>4.0555555555555554</v>
      </c>
      <c r="AK115" s="38">
        <f>365/270</f>
        <v>1.3518518518518519</v>
      </c>
      <c r="AL115" s="38">
        <f>365/90</f>
        <v>4.0555555555555554</v>
      </c>
      <c r="AM115" s="426">
        <f>365/365</f>
        <v>1</v>
      </c>
      <c r="AN115" s="38">
        <f t="shared" ref="AN115:AO115" si="562">365/90</f>
        <v>4.0555555555555554</v>
      </c>
      <c r="AO115" s="38">
        <f t="shared" si="562"/>
        <v>4.0555555555555554</v>
      </c>
      <c r="AP115" s="38">
        <f>365/180</f>
        <v>2.0277777777777777</v>
      </c>
      <c r="AQ115" s="38">
        <f>365/90</f>
        <v>4.0555555555555554</v>
      </c>
      <c r="AR115" s="38">
        <f>365/270</f>
        <v>1.3518518518518519</v>
      </c>
      <c r="AS115" s="38">
        <f>365/90</f>
        <v>4.0555555555555554</v>
      </c>
      <c r="AT115" s="426">
        <f>365/365</f>
        <v>1</v>
      </c>
      <c r="AU115" s="38">
        <f t="shared" ref="AU115:AV115" si="563">365/90</f>
        <v>4.0555555555555554</v>
      </c>
      <c r="AV115" s="38">
        <f t="shared" si="563"/>
        <v>4.0555555555555554</v>
      </c>
      <c r="AW115" s="38">
        <f>365/180</f>
        <v>2.0277777777777777</v>
      </c>
      <c r="AX115" s="38">
        <f>365/90</f>
        <v>4.0555555555555554</v>
      </c>
      <c r="AY115" s="38">
        <f>365/270</f>
        <v>1.3518518518518519</v>
      </c>
      <c r="AZ115" s="38">
        <f>365/90</f>
        <v>4.0555555555555554</v>
      </c>
      <c r="BA115" s="426">
        <f>365/365</f>
        <v>1</v>
      </c>
      <c r="BB115" s="38">
        <f t="shared" ref="BB115:BC115" si="564">365/90</f>
        <v>4.0555555555555554</v>
      </c>
      <c r="BC115" s="38">
        <f t="shared" si="564"/>
        <v>4.0555555555555554</v>
      </c>
      <c r="BD115" s="38">
        <f>365/180</f>
        <v>2.0277777777777777</v>
      </c>
      <c r="BE115" s="38">
        <f>365/90</f>
        <v>4.0555555555555554</v>
      </c>
      <c r="BF115" s="38">
        <f>365/270</f>
        <v>1.3518518518518519</v>
      </c>
      <c r="BG115" s="38">
        <f>365/90</f>
        <v>4.0555555555555554</v>
      </c>
      <c r="BH115" s="426">
        <f>365/365</f>
        <v>1</v>
      </c>
      <c r="BI115" s="38">
        <f t="shared" ref="BI115:BJ115" si="565">365/90</f>
        <v>4.0555555555555554</v>
      </c>
      <c r="BJ115" s="38">
        <f t="shared" si="565"/>
        <v>4.0555555555555554</v>
      </c>
      <c r="BK115" s="38">
        <f>365/180</f>
        <v>2.0277777777777777</v>
      </c>
      <c r="BL115" s="38">
        <f>365/90</f>
        <v>4.0555555555555554</v>
      </c>
      <c r="BM115" s="38">
        <f>365/270</f>
        <v>1.3518518518518519</v>
      </c>
      <c r="BN115" s="38">
        <f>365/90</f>
        <v>4.0555555555555554</v>
      </c>
      <c r="BO115" s="426">
        <f>365/365</f>
        <v>1</v>
      </c>
      <c r="BP115" s="38">
        <f t="shared" ref="BP115:BQ115" si="566">365/90</f>
        <v>4.0555555555555554</v>
      </c>
      <c r="BQ115" s="38">
        <f t="shared" si="566"/>
        <v>4.0555555555555554</v>
      </c>
      <c r="BR115" s="38">
        <f>365/180</f>
        <v>2.0277777777777777</v>
      </c>
      <c r="BS115" s="38">
        <f>365/90</f>
        <v>4.0555555555555554</v>
      </c>
      <c r="BT115" s="38">
        <f>365/270</f>
        <v>1.3518518518518519</v>
      </c>
      <c r="BU115" s="38">
        <f>365/90</f>
        <v>4.0555555555555554</v>
      </c>
      <c r="BV115" s="426">
        <f>365/365</f>
        <v>1</v>
      </c>
    </row>
    <row r="116" spans="1:74" s="6" customFormat="1" hidden="1" outlineLevel="1" x14ac:dyDescent="0.2">
      <c r="A116" s="44" t="s">
        <v>191</v>
      </c>
      <c r="B116" s="44"/>
      <c r="C116" s="44"/>
      <c r="D116" s="426" t="str">
        <f t="shared" ref="D116:AT116" ca="1" si="567">IFERROR(D114*D115,"NM")</f>
        <v>NM</v>
      </c>
      <c r="E116" s="38" t="str">
        <f t="shared" ref="E116" ca="1" si="568">IFERROR(E114*E115,"NM")</f>
        <v>NM</v>
      </c>
      <c r="F116" s="38" t="str">
        <f t="shared" ref="F116" ca="1" si="569">IFERROR(F114*F115,"NM")</f>
        <v>NM</v>
      </c>
      <c r="G116" s="38" t="str">
        <f t="shared" ref="G116" ca="1" si="570">IFERROR(G114*G115,"NM")</f>
        <v>NM</v>
      </c>
      <c r="H116" s="38" t="str">
        <f t="shared" ref="H116" ca="1" si="571">IFERROR(H114*H115,"NM")</f>
        <v>NM</v>
      </c>
      <c r="I116" s="38" t="str">
        <f t="shared" ref="I116" ca="1" si="572">IFERROR(I114*I115,"NM")</f>
        <v>NM</v>
      </c>
      <c r="J116" s="38" t="str">
        <f t="shared" ref="J116" ca="1" si="573">IFERROR(J114*J115,"NM")</f>
        <v>NM</v>
      </c>
      <c r="K116" s="426" t="str">
        <f t="shared" ca="1" si="567"/>
        <v>NM</v>
      </c>
      <c r="L116" s="38" t="str">
        <f t="shared" ref="L116" ca="1" si="574">IFERROR(L114*L115,"NM")</f>
        <v>NM</v>
      </c>
      <c r="M116" s="38" t="str">
        <f t="shared" ref="M116" ca="1" si="575">IFERROR(M114*M115,"NM")</f>
        <v>NM</v>
      </c>
      <c r="N116" s="38" t="str">
        <f t="shared" ref="N116" ca="1" si="576">IFERROR(N114*N115,"NM")</f>
        <v>NM</v>
      </c>
      <c r="O116" s="38" t="str">
        <f t="shared" ref="O116" ca="1" si="577">IFERROR(O114*O115,"NM")</f>
        <v>NM</v>
      </c>
      <c r="P116" s="38" t="str">
        <f t="shared" ref="P116" ca="1" si="578">IFERROR(P114*P115,"NM")</f>
        <v>NM</v>
      </c>
      <c r="Q116" s="38" t="str">
        <f t="shared" ref="Q116" ca="1" si="579">IFERROR(Q114*Q115,"NM")</f>
        <v>NM</v>
      </c>
      <c r="R116" s="426" t="str">
        <f t="shared" ca="1" si="567"/>
        <v>NM</v>
      </c>
      <c r="S116" s="38" t="str">
        <f t="shared" ref="S116" ca="1" si="580">IFERROR(S114*S115,"NM")</f>
        <v>NM</v>
      </c>
      <c r="T116" s="38" t="str">
        <f t="shared" ref="T116" ca="1" si="581">IFERROR(T114*T115,"NM")</f>
        <v>NM</v>
      </c>
      <c r="U116" s="38" t="str">
        <f t="shared" ref="U116" ca="1" si="582">IFERROR(U114*U115,"NM")</f>
        <v>NM</v>
      </c>
      <c r="V116" s="38" t="str">
        <f t="shared" ref="V116" ca="1" si="583">IFERROR(V114*V115,"NM")</f>
        <v>NM</v>
      </c>
      <c r="W116" s="38">
        <f t="shared" ref="W116" ca="1" si="584">IFERROR(W114*W115,"NM")</f>
        <v>0</v>
      </c>
      <c r="X116" s="38">
        <f t="shared" ref="X116" ca="1" si="585">IFERROR(X114*X115,"NM")</f>
        <v>0</v>
      </c>
      <c r="Y116" s="426" t="str">
        <f t="shared" ca="1" si="567"/>
        <v>NM</v>
      </c>
      <c r="Z116" s="38" t="str">
        <f t="shared" ref="Z116" ca="1" si="586">IFERROR(Z114*Z115,"NM")</f>
        <v>NM</v>
      </c>
      <c r="AA116" s="38" t="str">
        <f t="shared" ref="AA116" ca="1" si="587">IFERROR(AA114*AA115,"NM")</f>
        <v>NM</v>
      </c>
      <c r="AB116" s="38" t="str">
        <f t="shared" ref="AB116" ca="1" si="588">IFERROR(AB114*AB115,"NM")</f>
        <v>NM</v>
      </c>
      <c r="AC116" s="38" t="str">
        <f t="shared" ref="AC116" ca="1" si="589">IFERROR(AC114*AC115,"NM")</f>
        <v>NM</v>
      </c>
      <c r="AD116" s="38">
        <f t="shared" ref="AD116" ca="1" si="590">IFERROR(AD114*AD115,"NM")</f>
        <v>0</v>
      </c>
      <c r="AE116" s="38">
        <f t="shared" ref="AE116" ca="1" si="591">IFERROR(AE114*AE115,"NM")</f>
        <v>0</v>
      </c>
      <c r="AF116" s="426" t="str">
        <f t="shared" ca="1" si="567"/>
        <v>NM</v>
      </c>
      <c r="AG116" s="38" t="str">
        <f t="shared" ref="AG116" ca="1" si="592">IFERROR(AG114*AG115,"NM")</f>
        <v>NM</v>
      </c>
      <c r="AH116" s="38" t="str">
        <f t="shared" ref="AH116" ca="1" si="593">IFERROR(AH114*AH115,"NM")</f>
        <v>NM</v>
      </c>
      <c r="AI116" s="38" t="str">
        <f t="shared" ref="AI116" ca="1" si="594">IFERROR(AI114*AI115,"NM")</f>
        <v>NM</v>
      </c>
      <c r="AJ116" s="38" t="str">
        <f t="shared" ref="AJ116" ca="1" si="595">IFERROR(AJ114*AJ115,"NM")</f>
        <v>NM</v>
      </c>
      <c r="AK116" s="38" t="str">
        <f t="shared" ref="AK116" ca="1" si="596">IFERROR(AK114*AK115,"NM")</f>
        <v>NM</v>
      </c>
      <c r="AL116" s="38">
        <f t="shared" ref="AL116" ca="1" si="597">IFERROR(AL114*AL115,"NM")</f>
        <v>0</v>
      </c>
      <c r="AM116" s="426" t="str">
        <f t="shared" ca="1" si="567"/>
        <v>NM</v>
      </c>
      <c r="AN116" s="38" t="str">
        <f t="shared" ref="AN116" ca="1" si="598">IFERROR(AN114*AN115,"NM")</f>
        <v>NM</v>
      </c>
      <c r="AO116" s="38">
        <f t="shared" ref="AO116" ca="1" si="599">IFERROR(AO114*AO115,"NM")</f>
        <v>0</v>
      </c>
      <c r="AP116" s="38" t="str">
        <f t="shared" ref="AP116" ca="1" si="600">IFERROR(AP114*AP115,"NM")</f>
        <v>NM</v>
      </c>
      <c r="AQ116" s="38">
        <f t="shared" ref="AQ116" ca="1" si="601">IFERROR(AQ114*AQ115,"NM")</f>
        <v>0</v>
      </c>
      <c r="AR116" s="38" t="str">
        <f t="shared" ref="AR116" ca="1" si="602">IFERROR(AR114*AR115,"NM")</f>
        <v>NM</v>
      </c>
      <c r="AS116" s="38">
        <f t="shared" ref="AS116" ca="1" si="603">IFERROR(AS114*AS115,"NM")</f>
        <v>0</v>
      </c>
      <c r="AT116" s="426" t="str">
        <f t="shared" ca="1" si="567"/>
        <v>NM</v>
      </c>
      <c r="AU116" s="38" t="str">
        <f t="shared" ref="AU116" ca="1" si="604">IFERROR(AU114*AU115,"NM")</f>
        <v>NM</v>
      </c>
      <c r="AV116" s="38">
        <f t="shared" ref="AV116" ca="1" si="605">IFERROR(AV114*AV115,"NM")</f>
        <v>0</v>
      </c>
      <c r="AW116" s="38" t="str">
        <f t="shared" ref="AW116" ca="1" si="606">IFERROR(AW114*AW115,"NM")</f>
        <v>NM</v>
      </c>
      <c r="AX116" s="38">
        <f t="shared" ref="AX116" ca="1" si="607">IFERROR(AX114*AX115,"NM")</f>
        <v>0</v>
      </c>
      <c r="AY116" s="38" t="str">
        <f t="shared" ref="AY116:AZ116" ca="1" si="608">IFERROR(AY114*AY115,"NM")</f>
        <v>NM</v>
      </c>
      <c r="AZ116" s="38">
        <f t="shared" ca="1" si="608"/>
        <v>0</v>
      </c>
      <c r="BA116" s="426" t="str">
        <f ca="1">IFERROR(BA114*BA115,"NM")</f>
        <v>NM</v>
      </c>
      <c r="BB116" s="38" t="str">
        <f t="shared" ref="BB116:BU116" ca="1" si="609">IFERROR(BB114*BB115,"NM")</f>
        <v>NM</v>
      </c>
      <c r="BC116" s="38">
        <f t="shared" ca="1" si="609"/>
        <v>0</v>
      </c>
      <c r="BD116" s="38" t="str">
        <f t="shared" ca="1" si="609"/>
        <v>NM</v>
      </c>
      <c r="BE116" s="38">
        <f t="shared" ca="1" si="609"/>
        <v>0</v>
      </c>
      <c r="BF116" s="38" t="str">
        <f t="shared" ca="1" si="609"/>
        <v>NM</v>
      </c>
      <c r="BG116" s="38" t="str">
        <f t="shared" ca="1" si="609"/>
        <v>NM</v>
      </c>
      <c r="BH116" s="426" t="str">
        <f t="shared" ca="1" si="609"/>
        <v>NM</v>
      </c>
      <c r="BI116" s="38" t="str">
        <f t="shared" ref="BI116" ca="1" si="610">IFERROR(BI114*BI115,"NM")</f>
        <v>NM</v>
      </c>
      <c r="BJ116" s="38" t="str">
        <f t="shared" ref="BJ116" ca="1" si="611">IFERROR(BJ114*BJ115,"NM")</f>
        <v>NM</v>
      </c>
      <c r="BK116" s="38" t="str">
        <f t="shared" ref="BK116" ca="1" si="612">IFERROR(BK114*BK115,"NM")</f>
        <v>NM</v>
      </c>
      <c r="BL116" s="38" t="str">
        <f t="shared" ref="BL116" ca="1" si="613">IFERROR(BL114*BL115,"NM")</f>
        <v>NM</v>
      </c>
      <c r="BM116" s="38" t="str">
        <f t="shared" ref="BM116" ca="1" si="614">IFERROR(BM114*BM115,"NM")</f>
        <v>NM</v>
      </c>
      <c r="BN116" s="38" t="str">
        <f t="shared" ref="BN116" ca="1" si="615">IFERROR(BN114*BN115,"NM")</f>
        <v>NM</v>
      </c>
      <c r="BO116" s="426" t="str">
        <f t="shared" ca="1" si="609"/>
        <v>NM</v>
      </c>
      <c r="BP116" s="38" t="str">
        <f t="shared" ca="1" si="609"/>
        <v>NM</v>
      </c>
      <c r="BQ116" s="38" t="str">
        <f t="shared" ca="1" si="609"/>
        <v>NM</v>
      </c>
      <c r="BR116" s="38" t="str">
        <f t="shared" ca="1" si="609"/>
        <v>NM</v>
      </c>
      <c r="BS116" s="38" t="str">
        <f t="shared" ca="1" si="609"/>
        <v>NM</v>
      </c>
      <c r="BT116" s="38" t="str">
        <f t="shared" ca="1" si="609"/>
        <v>NM</v>
      </c>
      <c r="BU116" s="38" t="str">
        <f t="shared" ca="1" si="609"/>
        <v>NM</v>
      </c>
      <c r="BV116" s="426" t="str">
        <f t="shared" ref="BV116" ca="1" si="616">IFERROR(BV114*BV115,"NM")</f>
        <v>NM</v>
      </c>
    </row>
    <row r="117" spans="1:74" s="6" customFormat="1" collapsed="1" x14ac:dyDescent="0.2">
      <c r="A117" s="46" t="s">
        <v>86</v>
      </c>
      <c r="B117" s="46"/>
      <c r="C117" s="46"/>
      <c r="D117" s="391">
        <f ca="1">IFERROR(365/D116,0)</f>
        <v>0</v>
      </c>
      <c r="E117" s="90">
        <f ca="1">IFERROR(365/E116,0)</f>
        <v>0</v>
      </c>
      <c r="F117" s="90">
        <f t="shared" ref="F117" ca="1" si="617">IFERROR(365/F116,0)</f>
        <v>0</v>
      </c>
      <c r="G117" s="90">
        <f t="shared" ref="G117" ca="1" si="618">IFERROR(365/G116,0)</f>
        <v>0</v>
      </c>
      <c r="H117" s="90">
        <f t="shared" ref="H117" ca="1" si="619">IFERROR(365/H116,0)</f>
        <v>0</v>
      </c>
      <c r="I117" s="90">
        <f t="shared" ref="I117" ca="1" si="620">IFERROR(365/I116,0)</f>
        <v>0</v>
      </c>
      <c r="J117" s="90">
        <f t="shared" ref="J117" ca="1" si="621">IFERROR(365/J116,0)</f>
        <v>0</v>
      </c>
      <c r="K117" s="391">
        <f t="shared" ref="K117:BD117" ca="1" si="622">IFERROR(365/K116,0)</f>
        <v>0</v>
      </c>
      <c r="L117" s="90">
        <f ca="1">IFERROR(365/L116,0)</f>
        <v>0</v>
      </c>
      <c r="M117" s="90">
        <f t="shared" ref="M117" ca="1" si="623">IFERROR(365/M116,0)</f>
        <v>0</v>
      </c>
      <c r="N117" s="90">
        <f t="shared" ref="N117" ca="1" si="624">IFERROR(365/N116,0)</f>
        <v>0</v>
      </c>
      <c r="O117" s="90">
        <f t="shared" ref="O117" ca="1" si="625">IFERROR(365/O116,0)</f>
        <v>0</v>
      </c>
      <c r="P117" s="90">
        <f t="shared" ref="P117" ca="1" si="626">IFERROR(365/P116,0)</f>
        <v>0</v>
      </c>
      <c r="Q117" s="90">
        <f t="shared" ref="Q117" ca="1" si="627">IFERROR(365/Q116,0)</f>
        <v>0</v>
      </c>
      <c r="R117" s="391">
        <f t="shared" ca="1" si="622"/>
        <v>0</v>
      </c>
      <c r="S117" s="90">
        <f ca="1">IFERROR(365/S116,0)</f>
        <v>0</v>
      </c>
      <c r="T117" s="90">
        <f t="shared" ref="T117" ca="1" si="628">IFERROR(365/T116,0)</f>
        <v>0</v>
      </c>
      <c r="U117" s="90">
        <f t="shared" ref="U117" ca="1" si="629">IFERROR(365/U116,0)</f>
        <v>0</v>
      </c>
      <c r="V117" s="90">
        <f t="shared" ref="V117" ca="1" si="630">IFERROR(365/V116,0)</f>
        <v>0</v>
      </c>
      <c r="W117" s="90">
        <f t="shared" ref="W117" ca="1" si="631">IFERROR(365/W116,0)</f>
        <v>0</v>
      </c>
      <c r="X117" s="90">
        <f t="shared" ref="X117" ca="1" si="632">IFERROR(365/X116,0)</f>
        <v>0</v>
      </c>
      <c r="Y117" s="391">
        <f t="shared" ca="1" si="622"/>
        <v>0</v>
      </c>
      <c r="Z117" s="90">
        <f ca="1">IFERROR(365/Z116,0)</f>
        <v>0</v>
      </c>
      <c r="AA117" s="90">
        <f t="shared" ref="AA117" ca="1" si="633">IFERROR(365/AA116,0)</f>
        <v>0</v>
      </c>
      <c r="AB117" s="90">
        <f t="shared" ref="AB117" ca="1" si="634">IFERROR(365/AB116,0)</f>
        <v>0</v>
      </c>
      <c r="AC117" s="90">
        <f t="shared" ref="AC117" ca="1" si="635">IFERROR(365/AC116,0)</f>
        <v>0</v>
      </c>
      <c r="AD117" s="90">
        <f t="shared" ref="AD117" ca="1" si="636">IFERROR(365/AD116,0)</f>
        <v>0</v>
      </c>
      <c r="AE117" s="90">
        <f t="shared" ref="AE117" ca="1" si="637">IFERROR(365/AE116,0)</f>
        <v>0</v>
      </c>
      <c r="AF117" s="391">
        <f t="shared" ca="1" si="622"/>
        <v>0</v>
      </c>
      <c r="AG117" s="90">
        <f ca="1">IFERROR(365/AG116,0)</f>
        <v>0</v>
      </c>
      <c r="AH117" s="90">
        <f t="shared" ref="AH117" ca="1" si="638">IFERROR(365/AH116,0)</f>
        <v>0</v>
      </c>
      <c r="AI117" s="90">
        <f t="shared" ref="AI117" ca="1" si="639">IFERROR(365/AI116,0)</f>
        <v>0</v>
      </c>
      <c r="AJ117" s="90">
        <f t="shared" ref="AJ117" ca="1" si="640">IFERROR(365/AJ116,0)</f>
        <v>0</v>
      </c>
      <c r="AK117" s="90">
        <f t="shared" ref="AK117" ca="1" si="641">IFERROR(365/AK116,0)</f>
        <v>0</v>
      </c>
      <c r="AL117" s="90">
        <f t="shared" ref="AL117" ca="1" si="642">IFERROR(365/AL116,0)</f>
        <v>0</v>
      </c>
      <c r="AM117" s="391">
        <f t="shared" ca="1" si="622"/>
        <v>0</v>
      </c>
      <c r="AN117" s="90">
        <f ca="1">IFERROR(365/AN116,0)</f>
        <v>0</v>
      </c>
      <c r="AO117" s="90">
        <f t="shared" ref="AO117" ca="1" si="643">IFERROR(365/AO116,0)</f>
        <v>0</v>
      </c>
      <c r="AP117" s="90">
        <f t="shared" ref="AP117" ca="1" si="644">IFERROR(365/AP116,0)</f>
        <v>0</v>
      </c>
      <c r="AQ117" s="90">
        <f t="shared" ref="AQ117" ca="1" si="645">IFERROR(365/AQ116,0)</f>
        <v>0</v>
      </c>
      <c r="AR117" s="90">
        <f t="shared" ref="AR117" ca="1" si="646">IFERROR(365/AR116,0)</f>
        <v>0</v>
      </c>
      <c r="AS117" s="90">
        <f t="shared" ref="AS117" ca="1" si="647">IFERROR(365/AS116,0)</f>
        <v>0</v>
      </c>
      <c r="AT117" s="391">
        <f t="shared" ca="1" si="622"/>
        <v>0</v>
      </c>
      <c r="AU117" s="90">
        <f ca="1">IFERROR(365/AU116,0)</f>
        <v>0</v>
      </c>
      <c r="AV117" s="90">
        <f t="shared" ref="AV117" ca="1" si="648">IFERROR(365/AV116,0)</f>
        <v>0</v>
      </c>
      <c r="AW117" s="90">
        <f t="shared" ref="AW117" ca="1" si="649">IFERROR(365/AW116,0)</f>
        <v>0</v>
      </c>
      <c r="AX117" s="90">
        <f t="shared" ref="AX117" ca="1" si="650">IFERROR(365/AX116,0)</f>
        <v>0</v>
      </c>
      <c r="AY117" s="90">
        <f t="shared" ref="AY117:AZ117" ca="1" si="651">IFERROR(365/AY116,0)</f>
        <v>0</v>
      </c>
      <c r="AZ117" s="90">
        <f t="shared" ca="1" si="651"/>
        <v>0</v>
      </c>
      <c r="BA117" s="391">
        <f t="shared" ca="1" si="622"/>
        <v>0</v>
      </c>
      <c r="BB117" s="90">
        <f ca="1">IFERROR(365/BB116,0)</f>
        <v>0</v>
      </c>
      <c r="BC117" s="90">
        <f t="shared" ca="1" si="622"/>
        <v>0</v>
      </c>
      <c r="BD117" s="90">
        <f t="shared" ca="1" si="622"/>
        <v>0</v>
      </c>
      <c r="BE117" s="90">
        <f t="shared" ref="BE117" ca="1" si="652">IFERROR(365/BE116,0)</f>
        <v>0</v>
      </c>
      <c r="BF117" s="90">
        <f t="shared" ref="BF117" ca="1" si="653">IFERROR(365/BF116,0)</f>
        <v>0</v>
      </c>
      <c r="BG117" s="90">
        <f t="shared" ref="BG117" ca="1" si="654">IFERROR(365/BG116,0)</f>
        <v>0</v>
      </c>
      <c r="BH117" s="391">
        <f t="shared" ref="BH117" ca="1" si="655">IFERROR(365/BH116,0)</f>
        <v>0</v>
      </c>
      <c r="BI117" s="90">
        <f ca="1">IFERROR(365/BI116,0)</f>
        <v>0</v>
      </c>
      <c r="BJ117" s="90">
        <f t="shared" ref="BJ117" ca="1" si="656">IFERROR(365/BJ116,0)</f>
        <v>0</v>
      </c>
      <c r="BK117" s="90">
        <f t="shared" ref="BK117" ca="1" si="657">IFERROR(365/BK116,0)</f>
        <v>0</v>
      </c>
      <c r="BL117" s="90">
        <f t="shared" ref="BL117" ca="1" si="658">IFERROR(365/BL116,0)</f>
        <v>0</v>
      </c>
      <c r="BM117" s="90">
        <f t="shared" ref="BM117" ca="1" si="659">IFERROR(365/BM116,0)</f>
        <v>0</v>
      </c>
      <c r="BN117" s="90">
        <f t="shared" ref="BN117" ca="1" si="660">IFERROR(365/BN116,0)</f>
        <v>0</v>
      </c>
      <c r="BO117" s="391">
        <f t="shared" ref="BO117" ca="1" si="661">IFERROR(365/BO116,0)</f>
        <v>0</v>
      </c>
      <c r="BP117" s="90">
        <f ca="1">IFERROR(365/BP116,0)</f>
        <v>0</v>
      </c>
      <c r="BQ117" s="90">
        <f t="shared" ref="BQ117:BV117" ca="1" si="662">IFERROR(365/BQ116,0)</f>
        <v>0</v>
      </c>
      <c r="BR117" s="90">
        <f t="shared" ca="1" si="662"/>
        <v>0</v>
      </c>
      <c r="BS117" s="90">
        <f t="shared" ca="1" si="662"/>
        <v>0</v>
      </c>
      <c r="BT117" s="90">
        <f t="shared" ca="1" si="662"/>
        <v>0</v>
      </c>
      <c r="BU117" s="90">
        <f t="shared" ca="1" si="662"/>
        <v>0</v>
      </c>
      <c r="BV117" s="391">
        <f t="shared" ca="1" si="662"/>
        <v>0</v>
      </c>
    </row>
    <row r="118" spans="1:74" s="6" customFormat="1" hidden="1" outlineLevel="1" x14ac:dyDescent="0.2">
      <c r="A118" s="47" t="s">
        <v>192</v>
      </c>
      <c r="B118" s="47"/>
      <c r="C118" s="47"/>
      <c r="D118" s="426" t="str">
        <f t="shared" ref="D118:AY118" ca="1" si="663">IFERROR(D9/D84,"NM")</f>
        <v>NM</v>
      </c>
      <c r="E118" s="38" t="str">
        <f t="shared" ca="1" si="663"/>
        <v>NM</v>
      </c>
      <c r="F118" s="38" t="str">
        <f t="shared" ca="1" si="663"/>
        <v>NM</v>
      </c>
      <c r="G118" s="38" t="str">
        <f t="shared" ca="1" si="663"/>
        <v>NM</v>
      </c>
      <c r="H118" s="38" t="str">
        <f t="shared" ca="1" si="663"/>
        <v>NM</v>
      </c>
      <c r="I118" s="38" t="str">
        <f t="shared" ca="1" si="663"/>
        <v>NM</v>
      </c>
      <c r="J118" s="38" t="str">
        <f t="shared" ca="1" si="663"/>
        <v>NM</v>
      </c>
      <c r="K118" s="426" t="str">
        <f t="shared" ca="1" si="663"/>
        <v>NM</v>
      </c>
      <c r="L118" s="38" t="str">
        <f t="shared" ca="1" si="663"/>
        <v>NM</v>
      </c>
      <c r="M118" s="38" t="str">
        <f t="shared" ca="1" si="663"/>
        <v>NM</v>
      </c>
      <c r="N118" s="38" t="str">
        <f t="shared" ca="1" si="663"/>
        <v>NM</v>
      </c>
      <c r="O118" s="38" t="str">
        <f t="shared" ca="1" si="663"/>
        <v>NM</v>
      </c>
      <c r="P118" s="38" t="str">
        <f t="shared" ca="1" si="663"/>
        <v>NM</v>
      </c>
      <c r="Q118" s="38" t="str">
        <f t="shared" ca="1" si="663"/>
        <v>NM</v>
      </c>
      <c r="R118" s="426" t="str">
        <f t="shared" ca="1" si="663"/>
        <v>NM</v>
      </c>
      <c r="S118" s="38" t="str">
        <f t="shared" ca="1" si="663"/>
        <v>NM</v>
      </c>
      <c r="T118" s="38" t="str">
        <f t="shared" ca="1" si="663"/>
        <v>NM</v>
      </c>
      <c r="U118" s="38" t="str">
        <f t="shared" ca="1" si="663"/>
        <v>NM</v>
      </c>
      <c r="V118" s="38" t="str">
        <f t="shared" ca="1" si="663"/>
        <v>NM</v>
      </c>
      <c r="W118" s="38">
        <f t="shared" ca="1" si="663"/>
        <v>0</v>
      </c>
      <c r="X118" s="38">
        <f t="shared" ca="1" si="663"/>
        <v>0</v>
      </c>
      <c r="Y118" s="426" t="str">
        <f t="shared" ca="1" si="663"/>
        <v>NM</v>
      </c>
      <c r="Z118" s="38" t="str">
        <f t="shared" ca="1" si="663"/>
        <v>NM</v>
      </c>
      <c r="AA118" s="38" t="str">
        <f t="shared" ca="1" si="663"/>
        <v>NM</v>
      </c>
      <c r="AB118" s="38" t="str">
        <f t="shared" ca="1" si="663"/>
        <v>NM</v>
      </c>
      <c r="AC118" s="38" t="str">
        <f t="shared" ca="1" si="663"/>
        <v>NM</v>
      </c>
      <c r="AD118" s="38">
        <f t="shared" ca="1" si="663"/>
        <v>0</v>
      </c>
      <c r="AE118" s="38">
        <f t="shared" ca="1" si="663"/>
        <v>0</v>
      </c>
      <c r="AF118" s="426" t="str">
        <f t="shared" ca="1" si="663"/>
        <v>NM</v>
      </c>
      <c r="AG118" s="38" t="str">
        <f t="shared" ca="1" si="663"/>
        <v>NM</v>
      </c>
      <c r="AH118" s="38" t="str">
        <f t="shared" ca="1" si="663"/>
        <v>NM</v>
      </c>
      <c r="AI118" s="38" t="str">
        <f t="shared" ca="1" si="663"/>
        <v>NM</v>
      </c>
      <c r="AJ118" s="38" t="str">
        <f t="shared" ca="1" si="663"/>
        <v>NM</v>
      </c>
      <c r="AK118" s="38" t="str">
        <f t="shared" ca="1" si="663"/>
        <v>NM</v>
      </c>
      <c r="AL118" s="38">
        <f t="shared" ca="1" si="663"/>
        <v>0</v>
      </c>
      <c r="AM118" s="426" t="str">
        <f t="shared" ca="1" si="663"/>
        <v>NM</v>
      </c>
      <c r="AN118" s="38" t="str">
        <f t="shared" ca="1" si="663"/>
        <v>NM</v>
      </c>
      <c r="AO118" s="38">
        <f t="shared" ca="1" si="663"/>
        <v>0</v>
      </c>
      <c r="AP118" s="38" t="str">
        <f t="shared" ca="1" si="663"/>
        <v>NM</v>
      </c>
      <c r="AQ118" s="38">
        <f t="shared" ca="1" si="663"/>
        <v>0</v>
      </c>
      <c r="AR118" s="38" t="str">
        <f t="shared" ca="1" si="663"/>
        <v>NM</v>
      </c>
      <c r="AS118" s="38">
        <f t="shared" ca="1" si="663"/>
        <v>0</v>
      </c>
      <c r="AT118" s="426" t="str">
        <f t="shared" ca="1" si="663"/>
        <v>NM</v>
      </c>
      <c r="AU118" s="38" t="str">
        <f t="shared" ca="1" si="663"/>
        <v>NM</v>
      </c>
      <c r="AV118" s="38">
        <f t="shared" ca="1" si="663"/>
        <v>0</v>
      </c>
      <c r="AW118" s="38" t="str">
        <f t="shared" ca="1" si="663"/>
        <v>NM</v>
      </c>
      <c r="AX118" s="38">
        <f t="shared" ca="1" si="663"/>
        <v>0</v>
      </c>
      <c r="AY118" s="38" t="str">
        <f t="shared" ca="1" si="663"/>
        <v>NM</v>
      </c>
      <c r="AZ118" s="38">
        <f t="shared" ref="AZ118" ca="1" si="664">IFERROR(AZ9/AZ84,"NM")</f>
        <v>0</v>
      </c>
      <c r="BA118" s="426" t="str">
        <f ca="1">IFERROR(BA9/BA84,"NM")</f>
        <v>NM</v>
      </c>
      <c r="BB118" s="38" t="str">
        <f t="shared" ref="BB118:BU118" ca="1" si="665">IFERROR(BB9/BB84,"NM")</f>
        <v>NM</v>
      </c>
      <c r="BC118" s="38">
        <f t="shared" ca="1" si="665"/>
        <v>0</v>
      </c>
      <c r="BD118" s="38" t="str">
        <f t="shared" ca="1" si="665"/>
        <v>NM</v>
      </c>
      <c r="BE118" s="38">
        <f t="shared" ca="1" si="665"/>
        <v>0</v>
      </c>
      <c r="BF118" s="38" t="str">
        <f t="shared" ca="1" si="665"/>
        <v>NM</v>
      </c>
      <c r="BG118" s="38" t="str">
        <f t="shared" ca="1" si="665"/>
        <v>NM</v>
      </c>
      <c r="BH118" s="426" t="str">
        <f t="shared" ca="1" si="665"/>
        <v>NM</v>
      </c>
      <c r="BI118" s="38" t="str">
        <f t="shared" ref="BI118:BN118" ca="1" si="666">IFERROR(BI9/BI84,"NM")</f>
        <v>NM</v>
      </c>
      <c r="BJ118" s="38" t="str">
        <f t="shared" ca="1" si="666"/>
        <v>NM</v>
      </c>
      <c r="BK118" s="38" t="str">
        <f t="shared" ca="1" si="666"/>
        <v>NM</v>
      </c>
      <c r="BL118" s="38" t="str">
        <f t="shared" ca="1" si="666"/>
        <v>NM</v>
      </c>
      <c r="BM118" s="38" t="str">
        <f t="shared" ca="1" si="666"/>
        <v>NM</v>
      </c>
      <c r="BN118" s="38" t="str">
        <f t="shared" ca="1" si="666"/>
        <v>NM</v>
      </c>
      <c r="BO118" s="426" t="str">
        <f t="shared" ca="1" si="665"/>
        <v>NM</v>
      </c>
      <c r="BP118" s="38" t="str">
        <f t="shared" ca="1" si="665"/>
        <v>NM</v>
      </c>
      <c r="BQ118" s="38" t="str">
        <f t="shared" ca="1" si="665"/>
        <v>NM</v>
      </c>
      <c r="BR118" s="38" t="str">
        <f t="shared" ca="1" si="665"/>
        <v>NM</v>
      </c>
      <c r="BS118" s="38" t="str">
        <f t="shared" ca="1" si="665"/>
        <v>NM</v>
      </c>
      <c r="BT118" s="38" t="str">
        <f t="shared" ca="1" si="665"/>
        <v>NM</v>
      </c>
      <c r="BU118" s="38" t="str">
        <f t="shared" ca="1" si="665"/>
        <v>NM</v>
      </c>
      <c r="BV118" s="426" t="str">
        <f t="shared" ref="BV118" ca="1" si="667">IFERROR(BV9/BV84,"NM")</f>
        <v>NM</v>
      </c>
    </row>
    <row r="119" spans="1:74" s="6" customFormat="1" hidden="1" outlineLevel="1" x14ac:dyDescent="0.2">
      <c r="A119" s="47" t="s">
        <v>190</v>
      </c>
      <c r="B119" s="47"/>
      <c r="C119" s="47"/>
      <c r="D119" s="426">
        <f t="shared" ref="D119:BO119" si="668">365/365</f>
        <v>1</v>
      </c>
      <c r="E119" s="38">
        <f t="shared" ref="E119:F119" si="669">365/90</f>
        <v>4.0555555555555554</v>
      </c>
      <c r="F119" s="38">
        <f t="shared" si="669"/>
        <v>4.0555555555555554</v>
      </c>
      <c r="G119" s="38">
        <f>365/180</f>
        <v>2.0277777777777777</v>
      </c>
      <c r="H119" s="38">
        <f>365/90</f>
        <v>4.0555555555555554</v>
      </c>
      <c r="I119" s="38">
        <f>365/270</f>
        <v>1.3518518518518519</v>
      </c>
      <c r="J119" s="38">
        <f>365/90</f>
        <v>4.0555555555555554</v>
      </c>
      <c r="K119" s="426">
        <f t="shared" si="668"/>
        <v>1</v>
      </c>
      <c r="L119" s="38">
        <f t="shared" ref="L119:M119" si="670">365/90</f>
        <v>4.0555555555555554</v>
      </c>
      <c r="M119" s="38">
        <f t="shared" si="670"/>
        <v>4.0555555555555554</v>
      </c>
      <c r="N119" s="38">
        <f>365/180</f>
        <v>2.0277777777777777</v>
      </c>
      <c r="O119" s="38">
        <f>365/90</f>
        <v>4.0555555555555554</v>
      </c>
      <c r="P119" s="38">
        <f>365/270</f>
        <v>1.3518518518518519</v>
      </c>
      <c r="Q119" s="38">
        <f>365/90</f>
        <v>4.0555555555555554</v>
      </c>
      <c r="R119" s="426">
        <f t="shared" si="668"/>
        <v>1</v>
      </c>
      <c r="S119" s="38">
        <f t="shared" ref="S119:T119" si="671">365/90</f>
        <v>4.0555555555555554</v>
      </c>
      <c r="T119" s="38">
        <f t="shared" si="671"/>
        <v>4.0555555555555554</v>
      </c>
      <c r="U119" s="38">
        <f>365/180</f>
        <v>2.0277777777777777</v>
      </c>
      <c r="V119" s="38">
        <f>365/90</f>
        <v>4.0555555555555554</v>
      </c>
      <c r="W119" s="38">
        <f>365/270</f>
        <v>1.3518518518518519</v>
      </c>
      <c r="X119" s="38">
        <f>365/90</f>
        <v>4.0555555555555554</v>
      </c>
      <c r="Y119" s="426">
        <f t="shared" si="668"/>
        <v>1</v>
      </c>
      <c r="Z119" s="38">
        <f t="shared" ref="Z119:AA119" si="672">365/90</f>
        <v>4.0555555555555554</v>
      </c>
      <c r="AA119" s="38">
        <f t="shared" si="672"/>
        <v>4.0555555555555554</v>
      </c>
      <c r="AB119" s="38">
        <f>365/180</f>
        <v>2.0277777777777777</v>
      </c>
      <c r="AC119" s="38">
        <f>365/90</f>
        <v>4.0555555555555554</v>
      </c>
      <c r="AD119" s="38">
        <f>365/270</f>
        <v>1.3518518518518519</v>
      </c>
      <c r="AE119" s="38">
        <f>365/90</f>
        <v>4.0555555555555554</v>
      </c>
      <c r="AF119" s="426">
        <f t="shared" si="668"/>
        <v>1</v>
      </c>
      <c r="AG119" s="38">
        <f t="shared" ref="AG119:AH119" si="673">365/90</f>
        <v>4.0555555555555554</v>
      </c>
      <c r="AH119" s="38">
        <f t="shared" si="673"/>
        <v>4.0555555555555554</v>
      </c>
      <c r="AI119" s="38">
        <f>365/180</f>
        <v>2.0277777777777777</v>
      </c>
      <c r="AJ119" s="38">
        <f>365/90</f>
        <v>4.0555555555555554</v>
      </c>
      <c r="AK119" s="38">
        <f>365/270</f>
        <v>1.3518518518518519</v>
      </c>
      <c r="AL119" s="38">
        <f>365/90</f>
        <v>4.0555555555555554</v>
      </c>
      <c r="AM119" s="426">
        <f t="shared" si="668"/>
        <v>1</v>
      </c>
      <c r="AN119" s="38">
        <f t="shared" ref="AN119:AO119" si="674">365/90</f>
        <v>4.0555555555555554</v>
      </c>
      <c r="AO119" s="38">
        <f t="shared" si="674"/>
        <v>4.0555555555555554</v>
      </c>
      <c r="AP119" s="38">
        <f>365/180</f>
        <v>2.0277777777777777</v>
      </c>
      <c r="AQ119" s="38">
        <f>365/90</f>
        <v>4.0555555555555554</v>
      </c>
      <c r="AR119" s="38">
        <f>365/270</f>
        <v>1.3518518518518519</v>
      </c>
      <c r="AS119" s="38">
        <f>365/90</f>
        <v>4.0555555555555554</v>
      </c>
      <c r="AT119" s="426">
        <f t="shared" si="668"/>
        <v>1</v>
      </c>
      <c r="AU119" s="38">
        <f t="shared" ref="AU119:AV119" si="675">365/90</f>
        <v>4.0555555555555554</v>
      </c>
      <c r="AV119" s="38">
        <f t="shared" si="675"/>
        <v>4.0555555555555554</v>
      </c>
      <c r="AW119" s="38">
        <f>365/180</f>
        <v>2.0277777777777777</v>
      </c>
      <c r="AX119" s="38">
        <f>365/90</f>
        <v>4.0555555555555554</v>
      </c>
      <c r="AY119" s="38">
        <f>365/270</f>
        <v>1.3518518518518519</v>
      </c>
      <c r="AZ119" s="38">
        <f>365/90</f>
        <v>4.0555555555555554</v>
      </c>
      <c r="BA119" s="426">
        <f t="shared" si="668"/>
        <v>1</v>
      </c>
      <c r="BB119" s="38">
        <f t="shared" ref="BB119:BC119" si="676">365/90</f>
        <v>4.0555555555555554</v>
      </c>
      <c r="BC119" s="38">
        <f t="shared" si="676"/>
        <v>4.0555555555555554</v>
      </c>
      <c r="BD119" s="38">
        <f>365/180</f>
        <v>2.0277777777777777</v>
      </c>
      <c r="BE119" s="38">
        <f>365/90</f>
        <v>4.0555555555555554</v>
      </c>
      <c r="BF119" s="38">
        <f>365/270</f>
        <v>1.3518518518518519</v>
      </c>
      <c r="BG119" s="38">
        <f>365/90</f>
        <v>4.0555555555555554</v>
      </c>
      <c r="BH119" s="426">
        <f t="shared" si="668"/>
        <v>1</v>
      </c>
      <c r="BI119" s="38">
        <f t="shared" ref="BI119:BJ119" si="677">365/90</f>
        <v>4.0555555555555554</v>
      </c>
      <c r="BJ119" s="38">
        <f t="shared" si="677"/>
        <v>4.0555555555555554</v>
      </c>
      <c r="BK119" s="38">
        <f>365/180</f>
        <v>2.0277777777777777</v>
      </c>
      <c r="BL119" s="38">
        <f>365/90</f>
        <v>4.0555555555555554</v>
      </c>
      <c r="BM119" s="38">
        <f>365/270</f>
        <v>1.3518518518518519</v>
      </c>
      <c r="BN119" s="38">
        <f>365/90</f>
        <v>4.0555555555555554</v>
      </c>
      <c r="BO119" s="426">
        <f t="shared" si="668"/>
        <v>1</v>
      </c>
      <c r="BP119" s="38">
        <f t="shared" ref="BP119:BQ119" si="678">365/90</f>
        <v>4.0555555555555554</v>
      </c>
      <c r="BQ119" s="38">
        <f t="shared" si="678"/>
        <v>4.0555555555555554</v>
      </c>
      <c r="BR119" s="38">
        <f>365/180</f>
        <v>2.0277777777777777</v>
      </c>
      <c r="BS119" s="38">
        <f>365/90</f>
        <v>4.0555555555555554</v>
      </c>
      <c r="BT119" s="38">
        <f>365/270</f>
        <v>1.3518518518518519</v>
      </c>
      <c r="BU119" s="38">
        <f>365/90</f>
        <v>4.0555555555555554</v>
      </c>
      <c r="BV119" s="426">
        <f t="shared" ref="BV119" si="679">365/365</f>
        <v>1</v>
      </c>
    </row>
    <row r="120" spans="1:74" s="6" customFormat="1" hidden="1" outlineLevel="1" x14ac:dyDescent="0.2">
      <c r="A120" s="47" t="s">
        <v>193</v>
      </c>
      <c r="B120" s="47"/>
      <c r="C120" s="47"/>
      <c r="D120" s="426" t="str">
        <f t="shared" ref="D120" ca="1" si="680">IFERROR(D118*D119,"NM")</f>
        <v>NM</v>
      </c>
      <c r="E120" s="38" t="str">
        <f t="shared" ref="E120" ca="1" si="681">IFERROR(E118*E119,"NM")</f>
        <v>NM</v>
      </c>
      <c r="F120" s="38" t="str">
        <f t="shared" ref="F120" ca="1" si="682">IFERROR(F118*F119,"NM")</f>
        <v>NM</v>
      </c>
      <c r="G120" s="38" t="str">
        <f t="shared" ref="G120" ca="1" si="683">IFERROR(G118*G119,"NM")</f>
        <v>NM</v>
      </c>
      <c r="H120" s="38" t="str">
        <f t="shared" ref="H120" ca="1" si="684">IFERROR(H118*H119,"NM")</f>
        <v>NM</v>
      </c>
      <c r="I120" s="38" t="str">
        <f t="shared" ref="I120" ca="1" si="685">IFERROR(I118*I119,"NM")</f>
        <v>NM</v>
      </c>
      <c r="J120" s="38" t="str">
        <f t="shared" ref="J120" ca="1" si="686">IFERROR(J118*J119,"NM")</f>
        <v>NM</v>
      </c>
      <c r="K120" s="426" t="str">
        <f t="shared" ref="K120" ca="1" si="687">IFERROR(K118*K119,"NM")</f>
        <v>NM</v>
      </c>
      <c r="L120" s="38" t="str">
        <f t="shared" ref="L120" ca="1" si="688">IFERROR(L118*L119,"NM")</f>
        <v>NM</v>
      </c>
      <c r="M120" s="38" t="str">
        <f t="shared" ref="M120" ca="1" si="689">IFERROR(M118*M119,"NM")</f>
        <v>NM</v>
      </c>
      <c r="N120" s="38" t="str">
        <f t="shared" ref="N120" ca="1" si="690">IFERROR(N118*N119,"NM")</f>
        <v>NM</v>
      </c>
      <c r="O120" s="38" t="str">
        <f t="shared" ref="O120" ca="1" si="691">IFERROR(O118*O119,"NM")</f>
        <v>NM</v>
      </c>
      <c r="P120" s="38" t="str">
        <f t="shared" ref="P120" ca="1" si="692">IFERROR(P118*P119,"NM")</f>
        <v>NM</v>
      </c>
      <c r="Q120" s="38" t="str">
        <f t="shared" ref="Q120" ca="1" si="693">IFERROR(Q118*Q119,"NM")</f>
        <v>NM</v>
      </c>
      <c r="R120" s="426" t="str">
        <f t="shared" ref="R120" ca="1" si="694">IFERROR(R118*R119,"NM")</f>
        <v>NM</v>
      </c>
      <c r="S120" s="38" t="str">
        <f t="shared" ref="S120" ca="1" si="695">IFERROR(S118*S119,"NM")</f>
        <v>NM</v>
      </c>
      <c r="T120" s="38" t="str">
        <f t="shared" ref="T120" ca="1" si="696">IFERROR(T118*T119,"NM")</f>
        <v>NM</v>
      </c>
      <c r="U120" s="38" t="str">
        <f t="shared" ref="U120" ca="1" si="697">IFERROR(U118*U119,"NM")</f>
        <v>NM</v>
      </c>
      <c r="V120" s="38" t="str">
        <f t="shared" ref="V120" ca="1" si="698">IFERROR(V118*V119,"NM")</f>
        <v>NM</v>
      </c>
      <c r="W120" s="38">
        <f t="shared" ref="W120" ca="1" si="699">IFERROR(W118*W119,"NM")</f>
        <v>0</v>
      </c>
      <c r="X120" s="38">
        <f t="shared" ref="X120" ca="1" si="700">IFERROR(X118*X119,"NM")</f>
        <v>0</v>
      </c>
      <c r="Y120" s="426" t="str">
        <f t="shared" ref="Y120" ca="1" si="701">IFERROR(Y118*Y119,"NM")</f>
        <v>NM</v>
      </c>
      <c r="Z120" s="38" t="str">
        <f t="shared" ref="Z120" ca="1" si="702">IFERROR(Z118*Z119,"NM")</f>
        <v>NM</v>
      </c>
      <c r="AA120" s="38" t="str">
        <f t="shared" ref="AA120" ca="1" si="703">IFERROR(AA118*AA119,"NM")</f>
        <v>NM</v>
      </c>
      <c r="AB120" s="38" t="str">
        <f t="shared" ref="AB120" ca="1" si="704">IFERROR(AB118*AB119,"NM")</f>
        <v>NM</v>
      </c>
      <c r="AC120" s="38" t="str">
        <f t="shared" ref="AC120" ca="1" si="705">IFERROR(AC118*AC119,"NM")</f>
        <v>NM</v>
      </c>
      <c r="AD120" s="38">
        <f t="shared" ref="AD120" ca="1" si="706">IFERROR(AD118*AD119,"NM")</f>
        <v>0</v>
      </c>
      <c r="AE120" s="38">
        <f t="shared" ref="AE120" ca="1" si="707">IFERROR(AE118*AE119,"NM")</f>
        <v>0</v>
      </c>
      <c r="AF120" s="426" t="str">
        <f t="shared" ref="AF120" ca="1" si="708">IFERROR(AF118*AF119,"NM")</f>
        <v>NM</v>
      </c>
      <c r="AG120" s="38" t="str">
        <f t="shared" ref="AG120" ca="1" si="709">IFERROR(AG118*AG119,"NM")</f>
        <v>NM</v>
      </c>
      <c r="AH120" s="38" t="str">
        <f t="shared" ref="AH120" ca="1" si="710">IFERROR(AH118*AH119,"NM")</f>
        <v>NM</v>
      </c>
      <c r="AI120" s="38" t="str">
        <f t="shared" ref="AI120" ca="1" si="711">IFERROR(AI118*AI119,"NM")</f>
        <v>NM</v>
      </c>
      <c r="AJ120" s="38" t="str">
        <f t="shared" ref="AJ120" ca="1" si="712">IFERROR(AJ118*AJ119,"NM")</f>
        <v>NM</v>
      </c>
      <c r="AK120" s="38" t="str">
        <f t="shared" ref="AK120" ca="1" si="713">IFERROR(AK118*AK119,"NM")</f>
        <v>NM</v>
      </c>
      <c r="AL120" s="38">
        <f t="shared" ref="AL120" ca="1" si="714">IFERROR(AL118*AL119,"NM")</f>
        <v>0</v>
      </c>
      <c r="AM120" s="426" t="str">
        <f t="shared" ref="AM120" ca="1" si="715">IFERROR(AM118*AM119,"NM")</f>
        <v>NM</v>
      </c>
      <c r="AN120" s="38" t="str">
        <f t="shared" ref="AN120" ca="1" si="716">IFERROR(AN118*AN119,"NM")</f>
        <v>NM</v>
      </c>
      <c r="AO120" s="38">
        <f t="shared" ref="AO120" ca="1" si="717">IFERROR(AO118*AO119,"NM")</f>
        <v>0</v>
      </c>
      <c r="AP120" s="38" t="str">
        <f t="shared" ref="AP120" ca="1" si="718">IFERROR(AP118*AP119,"NM")</f>
        <v>NM</v>
      </c>
      <c r="AQ120" s="38">
        <f t="shared" ref="AQ120" ca="1" si="719">IFERROR(AQ118*AQ119,"NM")</f>
        <v>0</v>
      </c>
      <c r="AR120" s="38" t="str">
        <f t="shared" ref="AR120" ca="1" si="720">IFERROR(AR118*AR119,"NM")</f>
        <v>NM</v>
      </c>
      <c r="AS120" s="38">
        <f t="shared" ref="AS120" ca="1" si="721">IFERROR(AS118*AS119,"NM")</f>
        <v>0</v>
      </c>
      <c r="AT120" s="426" t="str">
        <f t="shared" ref="AT120" ca="1" si="722">IFERROR(AT118*AT119,"NM")</f>
        <v>NM</v>
      </c>
      <c r="AU120" s="38" t="str">
        <f t="shared" ref="AU120" ca="1" si="723">IFERROR(AU118*AU119,"NM")</f>
        <v>NM</v>
      </c>
      <c r="AV120" s="38">
        <f t="shared" ref="AV120" ca="1" si="724">IFERROR(AV118*AV119,"NM")</f>
        <v>0</v>
      </c>
      <c r="AW120" s="38" t="str">
        <f t="shared" ref="AW120" ca="1" si="725">IFERROR(AW118*AW119,"NM")</f>
        <v>NM</v>
      </c>
      <c r="AX120" s="38">
        <f t="shared" ref="AX120" ca="1" si="726">IFERROR(AX118*AX119,"NM")</f>
        <v>0</v>
      </c>
      <c r="AY120" s="38" t="str">
        <f t="shared" ref="AY120:AZ120" ca="1" si="727">IFERROR(AY118*AY119,"NM")</f>
        <v>NM</v>
      </c>
      <c r="AZ120" s="38">
        <f t="shared" ca="1" si="727"/>
        <v>0</v>
      </c>
      <c r="BA120" s="426" t="str">
        <f t="shared" ref="BA120" ca="1" si="728">IFERROR(BA118*BA119,"NM")</f>
        <v>NM</v>
      </c>
      <c r="BB120" s="38" t="str">
        <f t="shared" ref="BB120" ca="1" si="729">IFERROR(BB118*BB119,"NM")</f>
        <v>NM</v>
      </c>
      <c r="BC120" s="38">
        <f t="shared" ref="BC120" ca="1" si="730">IFERROR(BC118*BC119,"NM")</f>
        <v>0</v>
      </c>
      <c r="BD120" s="38" t="str">
        <f t="shared" ref="BD120" ca="1" si="731">IFERROR(BD118*BD119,"NM")</f>
        <v>NM</v>
      </c>
      <c r="BE120" s="38">
        <f t="shared" ref="BE120" ca="1" si="732">IFERROR(BE118*BE119,"NM")</f>
        <v>0</v>
      </c>
      <c r="BF120" s="38" t="str">
        <f t="shared" ref="BF120" ca="1" si="733">IFERROR(BF118*BF119,"NM")</f>
        <v>NM</v>
      </c>
      <c r="BG120" s="38" t="str">
        <f t="shared" ref="BG120" ca="1" si="734">IFERROR(BG118*BG119,"NM")</f>
        <v>NM</v>
      </c>
      <c r="BH120" s="426" t="str">
        <f t="shared" ref="BH120" ca="1" si="735">IFERROR(BH118*BH119,"NM")</f>
        <v>NM</v>
      </c>
      <c r="BI120" s="38" t="str">
        <f t="shared" ref="BI120" ca="1" si="736">IFERROR(BI118*BI119,"NM")</f>
        <v>NM</v>
      </c>
      <c r="BJ120" s="38" t="str">
        <f t="shared" ref="BJ120" ca="1" si="737">IFERROR(BJ118*BJ119,"NM")</f>
        <v>NM</v>
      </c>
      <c r="BK120" s="38" t="str">
        <f t="shared" ref="BK120" ca="1" si="738">IFERROR(BK118*BK119,"NM")</f>
        <v>NM</v>
      </c>
      <c r="BL120" s="38" t="str">
        <f t="shared" ref="BL120" ca="1" si="739">IFERROR(BL118*BL119,"NM")</f>
        <v>NM</v>
      </c>
      <c r="BM120" s="38" t="str">
        <f t="shared" ref="BM120" ca="1" si="740">IFERROR(BM118*BM119,"NM")</f>
        <v>NM</v>
      </c>
      <c r="BN120" s="38" t="str">
        <f t="shared" ref="BN120" ca="1" si="741">IFERROR(BN118*BN119,"NM")</f>
        <v>NM</v>
      </c>
      <c r="BO120" s="426" t="str">
        <f t="shared" ref="BO120:BU120" ca="1" si="742">IFERROR(BO118*BO119,"NM")</f>
        <v>NM</v>
      </c>
      <c r="BP120" s="38" t="str">
        <f t="shared" ca="1" si="742"/>
        <v>NM</v>
      </c>
      <c r="BQ120" s="38" t="str">
        <f t="shared" ca="1" si="742"/>
        <v>NM</v>
      </c>
      <c r="BR120" s="38" t="str">
        <f t="shared" ca="1" si="742"/>
        <v>NM</v>
      </c>
      <c r="BS120" s="38" t="str">
        <f t="shared" ca="1" si="742"/>
        <v>NM</v>
      </c>
      <c r="BT120" s="38" t="str">
        <f t="shared" ca="1" si="742"/>
        <v>NM</v>
      </c>
      <c r="BU120" s="38" t="str">
        <f t="shared" ca="1" si="742"/>
        <v>NM</v>
      </c>
      <c r="BV120" s="426" t="str">
        <f t="shared" ref="BV120" ca="1" si="743">IFERROR(BV118*BV119,"NM")</f>
        <v>NM</v>
      </c>
    </row>
    <row r="121" spans="1:74" s="6" customFormat="1" collapsed="1" x14ac:dyDescent="0.2">
      <c r="A121" s="46" t="s">
        <v>90</v>
      </c>
      <c r="B121" s="46"/>
      <c r="C121" s="46"/>
      <c r="D121" s="391">
        <f ca="1">IFERROR(365/D120,0)</f>
        <v>0</v>
      </c>
      <c r="E121" s="90">
        <f t="shared" ref="E121" ca="1" si="744">IFERROR(365/E120,0)</f>
        <v>0</v>
      </c>
      <c r="F121" s="90">
        <f t="shared" ref="F121" ca="1" si="745">IFERROR(365/F120,0)</f>
        <v>0</v>
      </c>
      <c r="G121" s="90">
        <f t="shared" ref="G121" ca="1" si="746">IFERROR(365/G120,0)</f>
        <v>0</v>
      </c>
      <c r="H121" s="90">
        <f t="shared" ref="H121" ca="1" si="747">IFERROR(365/H120,0)</f>
        <v>0</v>
      </c>
      <c r="I121" s="90">
        <f t="shared" ref="I121" ca="1" si="748">IFERROR(365/I120,0)</f>
        <v>0</v>
      </c>
      <c r="J121" s="90">
        <f t="shared" ref="J121" ca="1" si="749">IFERROR(365/J120,0)</f>
        <v>0</v>
      </c>
      <c r="K121" s="391">
        <f t="shared" ref="K121:BA121" ca="1" si="750">IFERROR(365/K120,0)</f>
        <v>0</v>
      </c>
      <c r="L121" s="90">
        <f t="shared" ref="L121" ca="1" si="751">IFERROR(365/L120,0)</f>
        <v>0</v>
      </c>
      <c r="M121" s="90">
        <f t="shared" ref="M121" ca="1" si="752">IFERROR(365/M120,0)</f>
        <v>0</v>
      </c>
      <c r="N121" s="90">
        <f t="shared" ref="N121" ca="1" si="753">IFERROR(365/N120,0)</f>
        <v>0</v>
      </c>
      <c r="O121" s="90">
        <f t="shared" ref="O121" ca="1" si="754">IFERROR(365/O120,0)</f>
        <v>0</v>
      </c>
      <c r="P121" s="90">
        <f t="shared" ref="P121" ca="1" si="755">IFERROR(365/P120,0)</f>
        <v>0</v>
      </c>
      <c r="Q121" s="90">
        <f t="shared" ref="Q121" ca="1" si="756">IFERROR(365/Q120,0)</f>
        <v>0</v>
      </c>
      <c r="R121" s="391">
        <f t="shared" ca="1" si="750"/>
        <v>0</v>
      </c>
      <c r="S121" s="90">
        <f t="shared" ref="S121" ca="1" si="757">IFERROR(365/S120,0)</f>
        <v>0</v>
      </c>
      <c r="T121" s="90">
        <f t="shared" ref="T121" ca="1" si="758">IFERROR(365/T120,0)</f>
        <v>0</v>
      </c>
      <c r="U121" s="90">
        <f t="shared" ref="U121" ca="1" si="759">IFERROR(365/U120,0)</f>
        <v>0</v>
      </c>
      <c r="V121" s="90">
        <f t="shared" ref="V121" ca="1" si="760">IFERROR(365/V120,0)</f>
        <v>0</v>
      </c>
      <c r="W121" s="90">
        <f t="shared" ref="W121" ca="1" si="761">IFERROR(365/W120,0)</f>
        <v>0</v>
      </c>
      <c r="X121" s="90">
        <f t="shared" ref="X121" ca="1" si="762">IFERROR(365/X120,0)</f>
        <v>0</v>
      </c>
      <c r="Y121" s="391">
        <f t="shared" ca="1" si="750"/>
        <v>0</v>
      </c>
      <c r="Z121" s="90">
        <f t="shared" ref="Z121" ca="1" si="763">IFERROR(365/Z120,0)</f>
        <v>0</v>
      </c>
      <c r="AA121" s="90">
        <f t="shared" ref="AA121" ca="1" si="764">IFERROR(365/AA120,0)</f>
        <v>0</v>
      </c>
      <c r="AB121" s="90">
        <f t="shared" ref="AB121" ca="1" si="765">IFERROR(365/AB120,0)</f>
        <v>0</v>
      </c>
      <c r="AC121" s="90">
        <f t="shared" ref="AC121" ca="1" si="766">IFERROR(365/AC120,0)</f>
        <v>0</v>
      </c>
      <c r="AD121" s="90">
        <f t="shared" ref="AD121" ca="1" si="767">IFERROR(365/AD120,0)</f>
        <v>0</v>
      </c>
      <c r="AE121" s="90">
        <f t="shared" ref="AE121" ca="1" si="768">IFERROR(365/AE120,0)</f>
        <v>0</v>
      </c>
      <c r="AF121" s="391">
        <f t="shared" ca="1" si="750"/>
        <v>0</v>
      </c>
      <c r="AG121" s="90">
        <f t="shared" ref="AG121" ca="1" si="769">IFERROR(365/AG120,0)</f>
        <v>0</v>
      </c>
      <c r="AH121" s="90">
        <f t="shared" ref="AH121" ca="1" si="770">IFERROR(365/AH120,0)</f>
        <v>0</v>
      </c>
      <c r="AI121" s="90">
        <f t="shared" ref="AI121" ca="1" si="771">IFERROR(365/AI120,0)</f>
        <v>0</v>
      </c>
      <c r="AJ121" s="90">
        <f t="shared" ref="AJ121" ca="1" si="772">IFERROR(365/AJ120,0)</f>
        <v>0</v>
      </c>
      <c r="AK121" s="90">
        <f t="shared" ref="AK121" ca="1" si="773">IFERROR(365/AK120,0)</f>
        <v>0</v>
      </c>
      <c r="AL121" s="90">
        <f t="shared" ref="AL121" ca="1" si="774">IFERROR(365/AL120,0)</f>
        <v>0</v>
      </c>
      <c r="AM121" s="391">
        <f t="shared" ca="1" si="750"/>
        <v>0</v>
      </c>
      <c r="AN121" s="90">
        <f t="shared" ref="AN121" ca="1" si="775">IFERROR(365/AN120,0)</f>
        <v>0</v>
      </c>
      <c r="AO121" s="90">
        <f t="shared" ref="AO121" ca="1" si="776">IFERROR(365/AO120,0)</f>
        <v>0</v>
      </c>
      <c r="AP121" s="90">
        <f t="shared" ref="AP121" ca="1" si="777">IFERROR(365/AP120,0)</f>
        <v>0</v>
      </c>
      <c r="AQ121" s="90">
        <f t="shared" ref="AQ121" ca="1" si="778">IFERROR(365/AQ120,0)</f>
        <v>0</v>
      </c>
      <c r="AR121" s="90">
        <f t="shared" ref="AR121" ca="1" si="779">IFERROR(365/AR120,0)</f>
        <v>0</v>
      </c>
      <c r="AS121" s="90">
        <f t="shared" ref="AS121" ca="1" si="780">IFERROR(365/AS120,0)</f>
        <v>0</v>
      </c>
      <c r="AT121" s="391">
        <f t="shared" ca="1" si="750"/>
        <v>0</v>
      </c>
      <c r="AU121" s="90">
        <f t="shared" ref="AU121" ca="1" si="781">IFERROR(365/AU120,0)</f>
        <v>0</v>
      </c>
      <c r="AV121" s="90">
        <f t="shared" ref="AV121" ca="1" si="782">IFERROR(365/AV120,0)</f>
        <v>0</v>
      </c>
      <c r="AW121" s="90">
        <f t="shared" ref="AW121" ca="1" si="783">IFERROR(365/AW120,0)</f>
        <v>0</v>
      </c>
      <c r="AX121" s="90">
        <f t="shared" ref="AX121" ca="1" si="784">IFERROR(365/AX120,0)</f>
        <v>0</v>
      </c>
      <c r="AY121" s="90">
        <f t="shared" ref="AY121:AZ121" ca="1" si="785">IFERROR(365/AY120,0)</f>
        <v>0</v>
      </c>
      <c r="AZ121" s="90">
        <f t="shared" ca="1" si="785"/>
        <v>0</v>
      </c>
      <c r="BA121" s="391">
        <f t="shared" ca="1" si="750"/>
        <v>0</v>
      </c>
      <c r="BB121" s="90">
        <f t="shared" ref="BB121" ca="1" si="786">IFERROR(365/BB120,0)</f>
        <v>0</v>
      </c>
      <c r="BC121" s="90">
        <f t="shared" ref="BC121" ca="1" si="787">IFERROR(365/BC120,0)</f>
        <v>0</v>
      </c>
      <c r="BD121" s="90">
        <f t="shared" ref="BD121" ca="1" si="788">IFERROR(365/BD120,0)</f>
        <v>0</v>
      </c>
      <c r="BE121" s="90">
        <f t="shared" ref="BE121" ca="1" si="789">IFERROR(365/BE120,0)</f>
        <v>0</v>
      </c>
      <c r="BF121" s="90">
        <f t="shared" ref="BF121" ca="1" si="790">IFERROR(365/BF120,0)</f>
        <v>0</v>
      </c>
      <c r="BG121" s="90">
        <f t="shared" ref="BG121" ca="1" si="791">IFERROR(365/BG120,0)</f>
        <v>0</v>
      </c>
      <c r="BH121" s="391">
        <f t="shared" ref="BH121" ca="1" si="792">IFERROR(365/BH120,0)</f>
        <v>0</v>
      </c>
      <c r="BI121" s="90">
        <f t="shared" ref="BI121" ca="1" si="793">IFERROR(365/BI120,0)</f>
        <v>0</v>
      </c>
      <c r="BJ121" s="90">
        <f t="shared" ref="BJ121" ca="1" si="794">IFERROR(365/BJ120,0)</f>
        <v>0</v>
      </c>
      <c r="BK121" s="90">
        <f t="shared" ref="BK121" ca="1" si="795">IFERROR(365/BK120,0)</f>
        <v>0</v>
      </c>
      <c r="BL121" s="90">
        <f t="shared" ref="BL121" ca="1" si="796">IFERROR(365/BL120,0)</f>
        <v>0</v>
      </c>
      <c r="BM121" s="90">
        <f t="shared" ref="BM121" ca="1" si="797">IFERROR(365/BM120,0)</f>
        <v>0</v>
      </c>
      <c r="BN121" s="90">
        <f t="shared" ref="BN121" ca="1" si="798">IFERROR(365/BN120,0)</f>
        <v>0</v>
      </c>
      <c r="BO121" s="391">
        <f t="shared" ref="BO121:BU121" ca="1" si="799">IFERROR(365/BO120,0)</f>
        <v>0</v>
      </c>
      <c r="BP121" s="90">
        <f t="shared" ca="1" si="799"/>
        <v>0</v>
      </c>
      <c r="BQ121" s="90">
        <f t="shared" ca="1" si="799"/>
        <v>0</v>
      </c>
      <c r="BR121" s="90">
        <f t="shared" ca="1" si="799"/>
        <v>0</v>
      </c>
      <c r="BS121" s="90">
        <f t="shared" ca="1" si="799"/>
        <v>0</v>
      </c>
      <c r="BT121" s="90">
        <f t="shared" ca="1" si="799"/>
        <v>0</v>
      </c>
      <c r="BU121" s="90">
        <f t="shared" ca="1" si="799"/>
        <v>0</v>
      </c>
      <c r="BV121" s="391">
        <f t="shared" ref="BV121" ca="1" si="800">IFERROR(365/BV120,0)</f>
        <v>0</v>
      </c>
    </row>
    <row r="122" spans="1:74" s="6" customFormat="1" hidden="1" outlineLevel="1" x14ac:dyDescent="0.2">
      <c r="A122" s="47" t="s">
        <v>194</v>
      </c>
      <c r="B122" s="47"/>
      <c r="C122" s="47"/>
      <c r="D122" s="426" t="str">
        <f t="shared" ref="D122" ca="1" si="801">IFERROR(-D10/D92,"N/A")</f>
        <v>N/A</v>
      </c>
      <c r="E122" s="38" t="str">
        <f ca="1">IFERROR(-E10/E92,"NM")</f>
        <v>NM</v>
      </c>
      <c r="F122" s="38" t="str">
        <f t="shared" ref="F122:J122" ca="1" si="802">IFERROR(-F10/F92,"NM")</f>
        <v>NM</v>
      </c>
      <c r="G122" s="38" t="str">
        <f t="shared" ca="1" si="802"/>
        <v>NM</v>
      </c>
      <c r="H122" s="38" t="str">
        <f t="shared" ca="1" si="802"/>
        <v>NM</v>
      </c>
      <c r="I122" s="38" t="str">
        <f t="shared" ca="1" si="802"/>
        <v>NM</v>
      </c>
      <c r="J122" s="38" t="str">
        <f t="shared" ca="1" si="802"/>
        <v>NM</v>
      </c>
      <c r="K122" s="426" t="str">
        <f t="shared" ref="K122" ca="1" si="803">IFERROR(-K10/K92,"N/A")</f>
        <v>N/A</v>
      </c>
      <c r="L122" s="38" t="str">
        <f ca="1">IFERROR(-L10/L92,"NM")</f>
        <v>NM</v>
      </c>
      <c r="M122" s="38" t="str">
        <f t="shared" ref="M122:Q122" ca="1" si="804">IFERROR(-M10/M92,"NM")</f>
        <v>NM</v>
      </c>
      <c r="N122" s="38" t="str">
        <f t="shared" ca="1" si="804"/>
        <v>NM</v>
      </c>
      <c r="O122" s="38" t="str">
        <f t="shared" ca="1" si="804"/>
        <v>NM</v>
      </c>
      <c r="P122" s="38" t="str">
        <f t="shared" ca="1" si="804"/>
        <v>NM</v>
      </c>
      <c r="Q122" s="38" t="str">
        <f t="shared" ca="1" si="804"/>
        <v>NM</v>
      </c>
      <c r="R122" s="426" t="str">
        <f t="shared" ref="R122" ca="1" si="805">IFERROR(-R10/R92,"N/A")</f>
        <v>N/A</v>
      </c>
      <c r="S122" s="38" t="str">
        <f ca="1">IFERROR(-S10/S92,"NM")</f>
        <v>NM</v>
      </c>
      <c r="T122" s="38" t="str">
        <f t="shared" ref="T122:X122" ca="1" si="806">IFERROR(-T10/T92,"NM")</f>
        <v>NM</v>
      </c>
      <c r="U122" s="38" t="str">
        <f t="shared" ca="1" si="806"/>
        <v>NM</v>
      </c>
      <c r="V122" s="38" t="str">
        <f t="shared" ca="1" si="806"/>
        <v>NM</v>
      </c>
      <c r="W122" s="38">
        <f t="shared" ca="1" si="806"/>
        <v>0</v>
      </c>
      <c r="X122" s="38">
        <f t="shared" ca="1" si="806"/>
        <v>0</v>
      </c>
      <c r="Y122" s="426" t="str">
        <f t="shared" ref="Y122" ca="1" si="807">IFERROR(-Y10/Y92,"N/A")</f>
        <v>N/A</v>
      </c>
      <c r="Z122" s="38" t="str">
        <f ca="1">IFERROR(-Z10/Z92,"NM")</f>
        <v>NM</v>
      </c>
      <c r="AA122" s="38" t="str">
        <f t="shared" ref="AA122:AE122" ca="1" si="808">IFERROR(-AA10/AA92,"NM")</f>
        <v>NM</v>
      </c>
      <c r="AB122" s="38" t="str">
        <f t="shared" ca="1" si="808"/>
        <v>NM</v>
      </c>
      <c r="AC122" s="38" t="str">
        <f t="shared" ca="1" si="808"/>
        <v>NM</v>
      </c>
      <c r="AD122" s="38">
        <f t="shared" ca="1" si="808"/>
        <v>0</v>
      </c>
      <c r="AE122" s="38">
        <f t="shared" ca="1" si="808"/>
        <v>0</v>
      </c>
      <c r="AF122" s="426" t="str">
        <f t="shared" ref="AF122" ca="1" si="809">IFERROR(-AF10/AF92,"N/A")</f>
        <v>N/A</v>
      </c>
      <c r="AG122" s="38" t="str">
        <f ca="1">IFERROR(-AG10/AG92,"NM")</f>
        <v>NM</v>
      </c>
      <c r="AH122" s="38" t="str">
        <f t="shared" ref="AH122:AL122" ca="1" si="810">IFERROR(-AH10/AH92,"NM")</f>
        <v>NM</v>
      </c>
      <c r="AI122" s="38" t="str">
        <f t="shared" ca="1" si="810"/>
        <v>NM</v>
      </c>
      <c r="AJ122" s="38" t="str">
        <f t="shared" ca="1" si="810"/>
        <v>NM</v>
      </c>
      <c r="AK122" s="38" t="str">
        <f t="shared" ca="1" si="810"/>
        <v>NM</v>
      </c>
      <c r="AL122" s="38">
        <f t="shared" ca="1" si="810"/>
        <v>0</v>
      </c>
      <c r="AM122" s="426" t="str">
        <f t="shared" ref="AM122" ca="1" si="811">IFERROR(-AM10/AM92,"N/A")</f>
        <v>N/A</v>
      </c>
      <c r="AN122" s="38" t="str">
        <f ca="1">IFERROR(-AN10/AN92,"NM")</f>
        <v>NM</v>
      </c>
      <c r="AO122" s="38">
        <f t="shared" ref="AO122:AS122" ca="1" si="812">IFERROR(-AO10/AO92,"NM")</f>
        <v>0</v>
      </c>
      <c r="AP122" s="38" t="str">
        <f t="shared" ca="1" si="812"/>
        <v>NM</v>
      </c>
      <c r="AQ122" s="38">
        <f t="shared" ca="1" si="812"/>
        <v>0</v>
      </c>
      <c r="AR122" s="38" t="str">
        <f t="shared" ca="1" si="812"/>
        <v>NM</v>
      </c>
      <c r="AS122" s="38">
        <f t="shared" ca="1" si="812"/>
        <v>0</v>
      </c>
      <c r="AT122" s="426" t="str">
        <f t="shared" ref="AT122" ca="1" si="813">IFERROR(-AT10/AT92,"N/A")</f>
        <v>N/A</v>
      </c>
      <c r="AU122" s="38" t="str">
        <f ca="1">IFERROR(-AU10/AU92,"NM")</f>
        <v>NM</v>
      </c>
      <c r="AV122" s="38">
        <f t="shared" ref="AV122:AZ122" ca="1" si="814">IFERROR(-AV10/AV92,"NM")</f>
        <v>0</v>
      </c>
      <c r="AW122" s="38" t="str">
        <f t="shared" ca="1" si="814"/>
        <v>NM</v>
      </c>
      <c r="AX122" s="38">
        <f t="shared" ca="1" si="814"/>
        <v>0</v>
      </c>
      <c r="AY122" s="38" t="str">
        <f t="shared" ca="1" si="814"/>
        <v>NM</v>
      </c>
      <c r="AZ122" s="38">
        <f t="shared" ca="1" si="814"/>
        <v>0</v>
      </c>
      <c r="BA122" s="426" t="str">
        <f t="shared" ref="BA122" ca="1" si="815">IFERROR(-BA10/BA92,"N/A")</f>
        <v>N/A</v>
      </c>
      <c r="BB122" s="38" t="str">
        <f ca="1">IFERROR(-BB10/BB92,"NM")</f>
        <v>NM</v>
      </c>
      <c r="BC122" s="38">
        <f t="shared" ref="BC122:BG122" ca="1" si="816">IFERROR(-BC10/BC92,"NM")</f>
        <v>0</v>
      </c>
      <c r="BD122" s="38" t="str">
        <f t="shared" ca="1" si="816"/>
        <v>NM</v>
      </c>
      <c r="BE122" s="38">
        <f t="shared" ca="1" si="816"/>
        <v>0</v>
      </c>
      <c r="BF122" s="38" t="str">
        <f t="shared" ca="1" si="816"/>
        <v>NM</v>
      </c>
      <c r="BG122" s="38" t="str">
        <f t="shared" ca="1" si="816"/>
        <v>NM</v>
      </c>
      <c r="BH122" s="426" t="str">
        <f t="shared" ref="BH122" ca="1" si="817">IFERROR(-BH10/BH92,"N/A")</f>
        <v>N/A</v>
      </c>
      <c r="BI122" s="38" t="str">
        <f ca="1">IFERROR(-BI10/BI92,"NM")</f>
        <v>NM</v>
      </c>
      <c r="BJ122" s="38" t="str">
        <f t="shared" ref="BJ122:BN122" ca="1" si="818">IFERROR(-BJ10/BJ92,"NM")</f>
        <v>NM</v>
      </c>
      <c r="BK122" s="38" t="str">
        <f t="shared" ca="1" si="818"/>
        <v>NM</v>
      </c>
      <c r="BL122" s="38" t="str">
        <f t="shared" ca="1" si="818"/>
        <v>NM</v>
      </c>
      <c r="BM122" s="38" t="str">
        <f t="shared" ca="1" si="818"/>
        <v>NM</v>
      </c>
      <c r="BN122" s="38" t="str">
        <f t="shared" ca="1" si="818"/>
        <v>NM</v>
      </c>
      <c r="BO122" s="426" t="str">
        <f t="shared" ref="BO122" ca="1" si="819">IFERROR(-BO10/BO92,"N/A")</f>
        <v>N/A</v>
      </c>
      <c r="BP122" s="38" t="str">
        <f ca="1">IFERROR(-BP10/BP92,"NM")</f>
        <v>NM</v>
      </c>
      <c r="BQ122" s="38" t="str">
        <f t="shared" ref="BQ122:BU122" ca="1" si="820">IFERROR(-BQ10/BQ92,"NM")</f>
        <v>NM</v>
      </c>
      <c r="BR122" s="38" t="str">
        <f t="shared" ca="1" si="820"/>
        <v>NM</v>
      </c>
      <c r="BS122" s="38" t="str">
        <f t="shared" ca="1" si="820"/>
        <v>NM</v>
      </c>
      <c r="BT122" s="38" t="str">
        <f t="shared" ca="1" si="820"/>
        <v>NM</v>
      </c>
      <c r="BU122" s="38" t="str">
        <f t="shared" ca="1" si="820"/>
        <v>NM</v>
      </c>
      <c r="BV122" s="426" t="str">
        <f t="shared" ref="BV122" ca="1" si="821">IFERROR(-BV10/BV92,"N/A")</f>
        <v>N/A</v>
      </c>
    </row>
    <row r="123" spans="1:74" s="6" customFormat="1" hidden="1" outlineLevel="1" x14ac:dyDescent="0.2">
      <c r="A123" s="47" t="s">
        <v>190</v>
      </c>
      <c r="B123" s="47"/>
      <c r="C123" s="47"/>
      <c r="D123" s="426">
        <f>365/365</f>
        <v>1</v>
      </c>
      <c r="E123" s="38">
        <f t="shared" ref="E123:F123" si="822">365/90</f>
        <v>4.0555555555555554</v>
      </c>
      <c r="F123" s="38">
        <f t="shared" si="822"/>
        <v>4.0555555555555554</v>
      </c>
      <c r="G123" s="38">
        <f>365/180</f>
        <v>2.0277777777777777</v>
      </c>
      <c r="H123" s="38">
        <f>365/90</f>
        <v>4.0555555555555554</v>
      </c>
      <c r="I123" s="38">
        <f>365/270</f>
        <v>1.3518518518518519</v>
      </c>
      <c r="J123" s="38">
        <f>365/90</f>
        <v>4.0555555555555554</v>
      </c>
      <c r="K123" s="426">
        <f>365/365</f>
        <v>1</v>
      </c>
      <c r="L123" s="38">
        <f t="shared" ref="L123:M123" si="823">365/90</f>
        <v>4.0555555555555554</v>
      </c>
      <c r="M123" s="38">
        <f t="shared" si="823"/>
        <v>4.0555555555555554</v>
      </c>
      <c r="N123" s="38">
        <f>365/180</f>
        <v>2.0277777777777777</v>
      </c>
      <c r="O123" s="38">
        <f>365/90</f>
        <v>4.0555555555555554</v>
      </c>
      <c r="P123" s="38">
        <f>365/270</f>
        <v>1.3518518518518519</v>
      </c>
      <c r="Q123" s="38">
        <f>365/90</f>
        <v>4.0555555555555554</v>
      </c>
      <c r="R123" s="426">
        <f>365/365</f>
        <v>1</v>
      </c>
      <c r="S123" s="38">
        <f t="shared" ref="S123:T123" si="824">365/90</f>
        <v>4.0555555555555554</v>
      </c>
      <c r="T123" s="38">
        <f t="shared" si="824"/>
        <v>4.0555555555555554</v>
      </c>
      <c r="U123" s="38">
        <f>365/180</f>
        <v>2.0277777777777777</v>
      </c>
      <c r="V123" s="38">
        <f>365/90</f>
        <v>4.0555555555555554</v>
      </c>
      <c r="W123" s="38">
        <f>365/270</f>
        <v>1.3518518518518519</v>
      </c>
      <c r="X123" s="38">
        <f>365/90</f>
        <v>4.0555555555555554</v>
      </c>
      <c r="Y123" s="426">
        <f>365/365</f>
        <v>1</v>
      </c>
      <c r="Z123" s="38">
        <f t="shared" ref="Z123:AA123" si="825">365/90</f>
        <v>4.0555555555555554</v>
      </c>
      <c r="AA123" s="38">
        <f t="shared" si="825"/>
        <v>4.0555555555555554</v>
      </c>
      <c r="AB123" s="38">
        <f>365/180</f>
        <v>2.0277777777777777</v>
      </c>
      <c r="AC123" s="38">
        <f>365/90</f>
        <v>4.0555555555555554</v>
      </c>
      <c r="AD123" s="38">
        <f>365/270</f>
        <v>1.3518518518518519</v>
      </c>
      <c r="AE123" s="38">
        <f>365/90</f>
        <v>4.0555555555555554</v>
      </c>
      <c r="AF123" s="426">
        <f>365/365</f>
        <v>1</v>
      </c>
      <c r="AG123" s="38">
        <f t="shared" ref="AG123:AH123" si="826">365/90</f>
        <v>4.0555555555555554</v>
      </c>
      <c r="AH123" s="38">
        <f t="shared" si="826"/>
        <v>4.0555555555555554</v>
      </c>
      <c r="AI123" s="38">
        <f>365/180</f>
        <v>2.0277777777777777</v>
      </c>
      <c r="AJ123" s="38">
        <f>365/90</f>
        <v>4.0555555555555554</v>
      </c>
      <c r="AK123" s="38">
        <f>365/270</f>
        <v>1.3518518518518519</v>
      </c>
      <c r="AL123" s="38">
        <f>365/90</f>
        <v>4.0555555555555554</v>
      </c>
      <c r="AM123" s="426">
        <f>365/365</f>
        <v>1</v>
      </c>
      <c r="AN123" s="38">
        <f t="shared" ref="AN123:AO123" si="827">365/90</f>
        <v>4.0555555555555554</v>
      </c>
      <c r="AO123" s="38">
        <f t="shared" si="827"/>
        <v>4.0555555555555554</v>
      </c>
      <c r="AP123" s="38">
        <f>365/180</f>
        <v>2.0277777777777777</v>
      </c>
      <c r="AQ123" s="38">
        <f>365/90</f>
        <v>4.0555555555555554</v>
      </c>
      <c r="AR123" s="38">
        <f>365/270</f>
        <v>1.3518518518518519</v>
      </c>
      <c r="AS123" s="38">
        <f>365/90</f>
        <v>4.0555555555555554</v>
      </c>
      <c r="AT123" s="426">
        <f>365/365</f>
        <v>1</v>
      </c>
      <c r="AU123" s="38">
        <f t="shared" ref="AU123:AV123" si="828">365/90</f>
        <v>4.0555555555555554</v>
      </c>
      <c r="AV123" s="38">
        <f t="shared" si="828"/>
        <v>4.0555555555555554</v>
      </c>
      <c r="AW123" s="38">
        <f>365/180</f>
        <v>2.0277777777777777</v>
      </c>
      <c r="AX123" s="38">
        <f>365/90</f>
        <v>4.0555555555555554</v>
      </c>
      <c r="AY123" s="38">
        <f>365/270</f>
        <v>1.3518518518518519</v>
      </c>
      <c r="AZ123" s="38">
        <f>365/90</f>
        <v>4.0555555555555554</v>
      </c>
      <c r="BA123" s="426">
        <f>365/365</f>
        <v>1</v>
      </c>
      <c r="BB123" s="38">
        <f t="shared" ref="BB123:BC123" si="829">365/90</f>
        <v>4.0555555555555554</v>
      </c>
      <c r="BC123" s="38">
        <f t="shared" si="829"/>
        <v>4.0555555555555554</v>
      </c>
      <c r="BD123" s="38">
        <f>365/180</f>
        <v>2.0277777777777777</v>
      </c>
      <c r="BE123" s="38">
        <f>365/90</f>
        <v>4.0555555555555554</v>
      </c>
      <c r="BF123" s="38">
        <f>365/270</f>
        <v>1.3518518518518519</v>
      </c>
      <c r="BG123" s="38">
        <f>365/90</f>
        <v>4.0555555555555554</v>
      </c>
      <c r="BH123" s="426">
        <f>365/365</f>
        <v>1</v>
      </c>
      <c r="BI123" s="38">
        <f t="shared" ref="BI123:BJ123" si="830">365/90</f>
        <v>4.0555555555555554</v>
      </c>
      <c r="BJ123" s="38">
        <f t="shared" si="830"/>
        <v>4.0555555555555554</v>
      </c>
      <c r="BK123" s="38">
        <f>365/180</f>
        <v>2.0277777777777777</v>
      </c>
      <c r="BL123" s="38">
        <f>365/90</f>
        <v>4.0555555555555554</v>
      </c>
      <c r="BM123" s="38">
        <f>365/270</f>
        <v>1.3518518518518519</v>
      </c>
      <c r="BN123" s="38">
        <f>365/90</f>
        <v>4.0555555555555554</v>
      </c>
      <c r="BO123" s="426">
        <f>365/365</f>
        <v>1</v>
      </c>
      <c r="BP123" s="38">
        <f t="shared" ref="BP123:BQ123" si="831">365/90</f>
        <v>4.0555555555555554</v>
      </c>
      <c r="BQ123" s="38">
        <f t="shared" si="831"/>
        <v>4.0555555555555554</v>
      </c>
      <c r="BR123" s="38">
        <f>365/180</f>
        <v>2.0277777777777777</v>
      </c>
      <c r="BS123" s="38">
        <f>365/90</f>
        <v>4.0555555555555554</v>
      </c>
      <c r="BT123" s="38">
        <f>365/270</f>
        <v>1.3518518518518519</v>
      </c>
      <c r="BU123" s="38">
        <f>365/90</f>
        <v>4.0555555555555554</v>
      </c>
      <c r="BV123" s="426">
        <f>365/365</f>
        <v>1</v>
      </c>
    </row>
    <row r="124" spans="1:74" s="6" customFormat="1" hidden="1" outlineLevel="1" x14ac:dyDescent="0.2">
      <c r="A124" s="47" t="s">
        <v>195</v>
      </c>
      <c r="B124" s="47"/>
      <c r="C124" s="47"/>
      <c r="D124" s="426" t="str">
        <f ca="1">IFERROR(D122*D123,"NM")</f>
        <v>NM</v>
      </c>
      <c r="E124" s="38" t="str">
        <f ca="1">IFERROR(E122*E123,"NM")</f>
        <v>NM</v>
      </c>
      <c r="F124" s="38" t="str">
        <f t="shared" ref="F124:J124" ca="1" si="832">IFERROR(F122*F123,"NM")</f>
        <v>NM</v>
      </c>
      <c r="G124" s="38" t="str">
        <f t="shared" ca="1" si="832"/>
        <v>NM</v>
      </c>
      <c r="H124" s="38" t="str">
        <f t="shared" ca="1" si="832"/>
        <v>NM</v>
      </c>
      <c r="I124" s="38" t="str">
        <f t="shared" ca="1" si="832"/>
        <v>NM</v>
      </c>
      <c r="J124" s="38" t="str">
        <f t="shared" ca="1" si="832"/>
        <v>NM</v>
      </c>
      <c r="K124" s="426" t="str">
        <f ca="1">IFERROR(K122*K123,"NM")</f>
        <v>NM</v>
      </c>
      <c r="L124" s="38" t="str">
        <f ca="1">IFERROR(L122*L123,"NM")</f>
        <v>NM</v>
      </c>
      <c r="M124" s="38" t="str">
        <f t="shared" ref="M124" ca="1" si="833">IFERROR(M122*M123,"NM")</f>
        <v>NM</v>
      </c>
      <c r="N124" s="38" t="str">
        <f t="shared" ref="N124" ca="1" si="834">IFERROR(N122*N123,"NM")</f>
        <v>NM</v>
      </c>
      <c r="O124" s="38" t="str">
        <f t="shared" ref="O124" ca="1" si="835">IFERROR(O122*O123,"NM")</f>
        <v>NM</v>
      </c>
      <c r="P124" s="38" t="str">
        <f t="shared" ref="P124" ca="1" si="836">IFERROR(P122*P123,"NM")</f>
        <v>NM</v>
      </c>
      <c r="Q124" s="38" t="str">
        <f t="shared" ref="Q124" ca="1" si="837">IFERROR(Q122*Q123,"NM")</f>
        <v>NM</v>
      </c>
      <c r="R124" s="426" t="str">
        <f ca="1">IFERROR(R122*R123,"NM")</f>
        <v>NM</v>
      </c>
      <c r="S124" s="38" t="str">
        <f ca="1">IFERROR(S122*S123,"NM")</f>
        <v>NM</v>
      </c>
      <c r="T124" s="38" t="str">
        <f t="shared" ref="T124" ca="1" si="838">IFERROR(T122*T123,"NM")</f>
        <v>NM</v>
      </c>
      <c r="U124" s="38" t="str">
        <f t="shared" ref="U124" ca="1" si="839">IFERROR(U122*U123,"NM")</f>
        <v>NM</v>
      </c>
      <c r="V124" s="38" t="str">
        <f t="shared" ref="V124" ca="1" si="840">IFERROR(V122*V123,"NM")</f>
        <v>NM</v>
      </c>
      <c r="W124" s="38">
        <f t="shared" ref="W124" ca="1" si="841">IFERROR(W122*W123,"NM")</f>
        <v>0</v>
      </c>
      <c r="X124" s="38">
        <f t="shared" ref="X124" ca="1" si="842">IFERROR(X122*X123,"NM")</f>
        <v>0</v>
      </c>
      <c r="Y124" s="426" t="str">
        <f ca="1">IFERROR(Y122*Y123,"NM")</f>
        <v>NM</v>
      </c>
      <c r="Z124" s="38" t="str">
        <f ca="1">IFERROR(Z122*Z123,"NM")</f>
        <v>NM</v>
      </c>
      <c r="AA124" s="38" t="str">
        <f t="shared" ref="AA124" ca="1" si="843">IFERROR(AA122*AA123,"NM")</f>
        <v>NM</v>
      </c>
      <c r="AB124" s="38" t="str">
        <f t="shared" ref="AB124" ca="1" si="844">IFERROR(AB122*AB123,"NM")</f>
        <v>NM</v>
      </c>
      <c r="AC124" s="38" t="str">
        <f t="shared" ref="AC124" ca="1" si="845">IFERROR(AC122*AC123,"NM")</f>
        <v>NM</v>
      </c>
      <c r="AD124" s="38">
        <f t="shared" ref="AD124" ca="1" si="846">IFERROR(AD122*AD123,"NM")</f>
        <v>0</v>
      </c>
      <c r="AE124" s="38">
        <f t="shared" ref="AE124" ca="1" si="847">IFERROR(AE122*AE123,"NM")</f>
        <v>0</v>
      </c>
      <c r="AF124" s="426" t="str">
        <f ca="1">IFERROR(AF122*AF123,"NM")</f>
        <v>NM</v>
      </c>
      <c r="AG124" s="38" t="str">
        <f ca="1">IFERROR(AG122*AG123,"NM")</f>
        <v>NM</v>
      </c>
      <c r="AH124" s="38" t="str">
        <f t="shared" ref="AH124" ca="1" si="848">IFERROR(AH122*AH123,"NM")</f>
        <v>NM</v>
      </c>
      <c r="AI124" s="38" t="str">
        <f t="shared" ref="AI124" ca="1" si="849">IFERROR(AI122*AI123,"NM")</f>
        <v>NM</v>
      </c>
      <c r="AJ124" s="38" t="str">
        <f t="shared" ref="AJ124" ca="1" si="850">IFERROR(AJ122*AJ123,"NM")</f>
        <v>NM</v>
      </c>
      <c r="AK124" s="38" t="str">
        <f t="shared" ref="AK124" ca="1" si="851">IFERROR(AK122*AK123,"NM")</f>
        <v>NM</v>
      </c>
      <c r="AL124" s="38">
        <f t="shared" ref="AL124" ca="1" si="852">IFERROR(AL122*AL123,"NM")</f>
        <v>0</v>
      </c>
      <c r="AM124" s="426" t="str">
        <f ca="1">IFERROR(AM122*AM123,"NM")</f>
        <v>NM</v>
      </c>
      <c r="AN124" s="38" t="str">
        <f ca="1">IFERROR(AN122*AN123,"NM")</f>
        <v>NM</v>
      </c>
      <c r="AO124" s="38">
        <f t="shared" ref="AO124" ca="1" si="853">IFERROR(AO122*AO123,"NM")</f>
        <v>0</v>
      </c>
      <c r="AP124" s="38" t="str">
        <f t="shared" ref="AP124" ca="1" si="854">IFERROR(AP122*AP123,"NM")</f>
        <v>NM</v>
      </c>
      <c r="AQ124" s="38">
        <f t="shared" ref="AQ124" ca="1" si="855">IFERROR(AQ122*AQ123,"NM")</f>
        <v>0</v>
      </c>
      <c r="AR124" s="38" t="str">
        <f t="shared" ref="AR124" ca="1" si="856">IFERROR(AR122*AR123,"NM")</f>
        <v>NM</v>
      </c>
      <c r="AS124" s="38">
        <f t="shared" ref="AS124" ca="1" si="857">IFERROR(AS122*AS123,"NM")</f>
        <v>0</v>
      </c>
      <c r="AT124" s="426" t="str">
        <f ca="1">IFERROR(AT122*AT123,"NM")</f>
        <v>NM</v>
      </c>
      <c r="AU124" s="38" t="str">
        <f ca="1">IFERROR(AU122*AU123,"NM")</f>
        <v>NM</v>
      </c>
      <c r="AV124" s="38">
        <f t="shared" ref="AV124" ca="1" si="858">IFERROR(AV122*AV123,"NM")</f>
        <v>0</v>
      </c>
      <c r="AW124" s="38" t="str">
        <f t="shared" ref="AW124" ca="1" si="859">IFERROR(AW122*AW123,"NM")</f>
        <v>NM</v>
      </c>
      <c r="AX124" s="38">
        <f t="shared" ref="AX124" ca="1" si="860">IFERROR(AX122*AX123,"NM")</f>
        <v>0</v>
      </c>
      <c r="AY124" s="38" t="str">
        <f t="shared" ref="AY124:AZ124" ca="1" si="861">IFERROR(AY122*AY123,"NM")</f>
        <v>NM</v>
      </c>
      <c r="AZ124" s="38">
        <f t="shared" ca="1" si="861"/>
        <v>0</v>
      </c>
      <c r="BA124" s="426" t="str">
        <f ca="1">IFERROR(BA122*BA123,"NM")</f>
        <v>NM</v>
      </c>
      <c r="BB124" s="38" t="str">
        <f ca="1">IFERROR(BB122*BB123,"NM")</f>
        <v>NM</v>
      </c>
      <c r="BC124" s="38">
        <f t="shared" ref="BC124" ca="1" si="862">IFERROR(BC122*BC123,"NM")</f>
        <v>0</v>
      </c>
      <c r="BD124" s="38" t="str">
        <f t="shared" ref="BD124" ca="1" si="863">IFERROR(BD122*BD123,"NM")</f>
        <v>NM</v>
      </c>
      <c r="BE124" s="38">
        <f t="shared" ref="BE124" ca="1" si="864">IFERROR(BE122*BE123,"NM")</f>
        <v>0</v>
      </c>
      <c r="BF124" s="38" t="str">
        <f t="shared" ref="BF124" ca="1" si="865">IFERROR(BF122*BF123,"NM")</f>
        <v>NM</v>
      </c>
      <c r="BG124" s="38" t="str">
        <f t="shared" ref="BG124" ca="1" si="866">IFERROR(BG122*BG123,"NM")</f>
        <v>NM</v>
      </c>
      <c r="BH124" s="426" t="str">
        <f ca="1">IFERROR(BH122*BH123,"NM")</f>
        <v>NM</v>
      </c>
      <c r="BI124" s="38" t="str">
        <f ca="1">IFERROR(BI122*BI123,"NM")</f>
        <v>NM</v>
      </c>
      <c r="BJ124" s="38" t="str">
        <f t="shared" ref="BJ124" ca="1" si="867">IFERROR(BJ122*BJ123,"NM")</f>
        <v>NM</v>
      </c>
      <c r="BK124" s="38" t="str">
        <f t="shared" ref="BK124" ca="1" si="868">IFERROR(BK122*BK123,"NM")</f>
        <v>NM</v>
      </c>
      <c r="BL124" s="38" t="str">
        <f t="shared" ref="BL124" ca="1" si="869">IFERROR(BL122*BL123,"NM")</f>
        <v>NM</v>
      </c>
      <c r="BM124" s="38" t="str">
        <f t="shared" ref="BM124" ca="1" si="870">IFERROR(BM122*BM123,"NM")</f>
        <v>NM</v>
      </c>
      <c r="BN124" s="38" t="str">
        <f t="shared" ref="BN124" ca="1" si="871">IFERROR(BN122*BN123,"NM")</f>
        <v>NM</v>
      </c>
      <c r="BO124" s="426" t="str">
        <f ca="1">IFERROR(BO122*BO123,"NM")</f>
        <v>NM</v>
      </c>
      <c r="BP124" s="38" t="str">
        <f ca="1">IFERROR(BP122*BP123,"NM")</f>
        <v>NM</v>
      </c>
      <c r="BQ124" s="38" t="str">
        <f t="shared" ref="BQ124:BU124" ca="1" si="872">IFERROR(BQ122*BQ123,"NM")</f>
        <v>NM</v>
      </c>
      <c r="BR124" s="38" t="str">
        <f t="shared" ca="1" si="872"/>
        <v>NM</v>
      </c>
      <c r="BS124" s="38" t="str">
        <f t="shared" ca="1" si="872"/>
        <v>NM</v>
      </c>
      <c r="BT124" s="38" t="str">
        <f t="shared" ca="1" si="872"/>
        <v>NM</v>
      </c>
      <c r="BU124" s="38" t="str">
        <f t="shared" ca="1" si="872"/>
        <v>NM</v>
      </c>
      <c r="BV124" s="426" t="str">
        <f ca="1">IFERROR(BV122*BV123,"NM")</f>
        <v>NM</v>
      </c>
    </row>
    <row r="125" spans="1:74" s="6" customFormat="1" collapsed="1" x14ac:dyDescent="0.2">
      <c r="A125" s="46" t="s">
        <v>91</v>
      </c>
      <c r="B125" s="46"/>
      <c r="C125" s="46"/>
      <c r="D125" s="391">
        <f ca="1">IFERROR(365/D124,0)</f>
        <v>0</v>
      </c>
      <c r="E125" s="90">
        <f ca="1">IFERROR(365/E124,0)</f>
        <v>0</v>
      </c>
      <c r="F125" s="90">
        <f t="shared" ref="F125:J125" ca="1" si="873">IFERROR(365/F124,0)</f>
        <v>0</v>
      </c>
      <c r="G125" s="90">
        <f t="shared" ca="1" si="873"/>
        <v>0</v>
      </c>
      <c r="H125" s="90">
        <f t="shared" ca="1" si="873"/>
        <v>0</v>
      </c>
      <c r="I125" s="90">
        <f t="shared" ca="1" si="873"/>
        <v>0</v>
      </c>
      <c r="J125" s="90">
        <f t="shared" ca="1" si="873"/>
        <v>0</v>
      </c>
      <c r="K125" s="391">
        <f ca="1">IFERROR(365/K124,0)</f>
        <v>0</v>
      </c>
      <c r="L125" s="90">
        <f ca="1">IFERROR(365/L124,0)</f>
        <v>0</v>
      </c>
      <c r="M125" s="90">
        <f t="shared" ref="M125" ca="1" si="874">IFERROR(365/M124,0)</f>
        <v>0</v>
      </c>
      <c r="N125" s="90">
        <f t="shared" ref="N125" ca="1" si="875">IFERROR(365/N124,0)</f>
        <v>0</v>
      </c>
      <c r="O125" s="90">
        <f t="shared" ref="O125" ca="1" si="876">IFERROR(365/O124,0)</f>
        <v>0</v>
      </c>
      <c r="P125" s="90">
        <f t="shared" ref="P125" ca="1" si="877">IFERROR(365/P124,0)</f>
        <v>0</v>
      </c>
      <c r="Q125" s="90">
        <f t="shared" ref="Q125" ca="1" si="878">IFERROR(365/Q124,0)</f>
        <v>0</v>
      </c>
      <c r="R125" s="391">
        <f ca="1">IFERROR(365/R124,0)</f>
        <v>0</v>
      </c>
      <c r="S125" s="90">
        <f ca="1">IFERROR(365/S124,0)</f>
        <v>0</v>
      </c>
      <c r="T125" s="90">
        <f t="shared" ref="T125" ca="1" si="879">IFERROR(365/T124,0)</f>
        <v>0</v>
      </c>
      <c r="U125" s="90">
        <f t="shared" ref="U125" ca="1" si="880">IFERROR(365/U124,0)</f>
        <v>0</v>
      </c>
      <c r="V125" s="90">
        <f t="shared" ref="V125" ca="1" si="881">IFERROR(365/V124,0)</f>
        <v>0</v>
      </c>
      <c r="W125" s="90">
        <f t="shared" ref="W125" ca="1" si="882">IFERROR(365/W124,0)</f>
        <v>0</v>
      </c>
      <c r="X125" s="90">
        <f t="shared" ref="X125" ca="1" si="883">IFERROR(365/X124,0)</f>
        <v>0</v>
      </c>
      <c r="Y125" s="391">
        <f ca="1">IFERROR(365/Y124,0)</f>
        <v>0</v>
      </c>
      <c r="Z125" s="90">
        <f ca="1">IFERROR(365/Z124,0)</f>
        <v>0</v>
      </c>
      <c r="AA125" s="90">
        <f t="shared" ref="AA125" ca="1" si="884">IFERROR(365/AA124,0)</f>
        <v>0</v>
      </c>
      <c r="AB125" s="90">
        <f t="shared" ref="AB125" ca="1" si="885">IFERROR(365/AB124,0)</f>
        <v>0</v>
      </c>
      <c r="AC125" s="90">
        <f t="shared" ref="AC125" ca="1" si="886">IFERROR(365/AC124,0)</f>
        <v>0</v>
      </c>
      <c r="AD125" s="90">
        <f t="shared" ref="AD125" ca="1" si="887">IFERROR(365/AD124,0)</f>
        <v>0</v>
      </c>
      <c r="AE125" s="90">
        <f t="shared" ref="AE125" ca="1" si="888">IFERROR(365/AE124,0)</f>
        <v>0</v>
      </c>
      <c r="AF125" s="391">
        <f ca="1">IFERROR(365/AF124,0)</f>
        <v>0</v>
      </c>
      <c r="AG125" s="90">
        <f ca="1">IFERROR(365/AG124,0)</f>
        <v>0</v>
      </c>
      <c r="AH125" s="90">
        <f t="shared" ref="AH125" ca="1" si="889">IFERROR(365/AH124,0)</f>
        <v>0</v>
      </c>
      <c r="AI125" s="90">
        <f t="shared" ref="AI125" ca="1" si="890">IFERROR(365/AI124,0)</f>
        <v>0</v>
      </c>
      <c r="AJ125" s="90">
        <f t="shared" ref="AJ125" ca="1" si="891">IFERROR(365/AJ124,0)</f>
        <v>0</v>
      </c>
      <c r="AK125" s="90">
        <f t="shared" ref="AK125" ca="1" si="892">IFERROR(365/AK124,0)</f>
        <v>0</v>
      </c>
      <c r="AL125" s="90">
        <f t="shared" ref="AL125" ca="1" si="893">IFERROR(365/AL124,0)</f>
        <v>0</v>
      </c>
      <c r="AM125" s="391">
        <f ca="1">IFERROR(365/AM124,0)</f>
        <v>0</v>
      </c>
      <c r="AN125" s="90">
        <f ca="1">IFERROR(365/AN124,0)</f>
        <v>0</v>
      </c>
      <c r="AO125" s="90">
        <f t="shared" ref="AO125" ca="1" si="894">IFERROR(365/AO124,0)</f>
        <v>0</v>
      </c>
      <c r="AP125" s="90">
        <f t="shared" ref="AP125" ca="1" si="895">IFERROR(365/AP124,0)</f>
        <v>0</v>
      </c>
      <c r="AQ125" s="90">
        <f t="shared" ref="AQ125" ca="1" si="896">IFERROR(365/AQ124,0)</f>
        <v>0</v>
      </c>
      <c r="AR125" s="90">
        <f t="shared" ref="AR125" ca="1" si="897">IFERROR(365/AR124,0)</f>
        <v>0</v>
      </c>
      <c r="AS125" s="90">
        <f t="shared" ref="AS125" ca="1" si="898">IFERROR(365/AS124,0)</f>
        <v>0</v>
      </c>
      <c r="AT125" s="391">
        <f ca="1">IFERROR(365/AT124,0)</f>
        <v>0</v>
      </c>
      <c r="AU125" s="90">
        <f ca="1">IFERROR(365/AU124,0)</f>
        <v>0</v>
      </c>
      <c r="AV125" s="90">
        <f t="shared" ref="AV125" ca="1" si="899">IFERROR(365/AV124,0)</f>
        <v>0</v>
      </c>
      <c r="AW125" s="90">
        <f t="shared" ref="AW125" ca="1" si="900">IFERROR(365/AW124,0)</f>
        <v>0</v>
      </c>
      <c r="AX125" s="90">
        <f t="shared" ref="AX125" ca="1" si="901">IFERROR(365/AX124,0)</f>
        <v>0</v>
      </c>
      <c r="AY125" s="90">
        <f t="shared" ref="AY125:AZ125" ca="1" si="902">IFERROR(365/AY124,0)</f>
        <v>0</v>
      </c>
      <c r="AZ125" s="90">
        <f t="shared" ca="1" si="902"/>
        <v>0</v>
      </c>
      <c r="BA125" s="391">
        <f ca="1">IFERROR(365/BA124,0)</f>
        <v>0</v>
      </c>
      <c r="BB125" s="90">
        <f ca="1">IFERROR(365/BB124,0)</f>
        <v>0</v>
      </c>
      <c r="BC125" s="90">
        <f t="shared" ref="BC125" ca="1" si="903">IFERROR(365/BC124,0)</f>
        <v>0</v>
      </c>
      <c r="BD125" s="90">
        <f t="shared" ref="BD125" ca="1" si="904">IFERROR(365/BD124,0)</f>
        <v>0</v>
      </c>
      <c r="BE125" s="90">
        <f t="shared" ref="BE125" ca="1" si="905">IFERROR(365/BE124,0)</f>
        <v>0</v>
      </c>
      <c r="BF125" s="90">
        <f t="shared" ref="BF125" ca="1" si="906">IFERROR(365/BF124,0)</f>
        <v>0</v>
      </c>
      <c r="BG125" s="90">
        <f t="shared" ref="BG125" ca="1" si="907">IFERROR(365/BG124,0)</f>
        <v>0</v>
      </c>
      <c r="BH125" s="391">
        <f ca="1">IFERROR(365/BH124,0)</f>
        <v>0</v>
      </c>
      <c r="BI125" s="90">
        <f ca="1">IFERROR(365/BI124,0)</f>
        <v>0</v>
      </c>
      <c r="BJ125" s="90">
        <f t="shared" ref="BJ125" ca="1" si="908">IFERROR(365/BJ124,0)</f>
        <v>0</v>
      </c>
      <c r="BK125" s="90">
        <f t="shared" ref="BK125" ca="1" si="909">IFERROR(365/BK124,0)</f>
        <v>0</v>
      </c>
      <c r="BL125" s="90">
        <f t="shared" ref="BL125" ca="1" si="910">IFERROR(365/BL124,0)</f>
        <v>0</v>
      </c>
      <c r="BM125" s="90">
        <f t="shared" ref="BM125" ca="1" si="911">IFERROR(365/BM124,0)</f>
        <v>0</v>
      </c>
      <c r="BN125" s="90">
        <f t="shared" ref="BN125" ca="1" si="912">IFERROR(365/BN124,0)</f>
        <v>0</v>
      </c>
      <c r="BO125" s="391">
        <f ca="1">IFERROR(365/BO124,0)</f>
        <v>0</v>
      </c>
      <c r="BP125" s="90">
        <f ca="1">IFERROR(365/BP124,0)</f>
        <v>0</v>
      </c>
      <c r="BQ125" s="90">
        <f t="shared" ref="BQ125:BU125" ca="1" si="913">IFERROR(365/BQ124,0)</f>
        <v>0</v>
      </c>
      <c r="BR125" s="90">
        <f t="shared" ca="1" si="913"/>
        <v>0</v>
      </c>
      <c r="BS125" s="90">
        <f t="shared" ca="1" si="913"/>
        <v>0</v>
      </c>
      <c r="BT125" s="90">
        <f t="shared" ca="1" si="913"/>
        <v>0</v>
      </c>
      <c r="BU125" s="90">
        <f t="shared" ca="1" si="913"/>
        <v>0</v>
      </c>
      <c r="BV125" s="391">
        <f ca="1">IFERROR(365/BV124,0)</f>
        <v>0</v>
      </c>
    </row>
    <row r="126" spans="1:74" s="6" customFormat="1" x14ac:dyDescent="0.2">
      <c r="A126" s="79" t="s">
        <v>196</v>
      </c>
      <c r="B126" s="80"/>
      <c r="C126" s="80"/>
      <c r="D126" s="427">
        <f ca="1">IFERROR(D117+D121-D125,"NM")</f>
        <v>0</v>
      </c>
      <c r="E126" s="96">
        <f t="shared" ref="E126:BD126" ca="1" si="914">IFERROR(E117+E121-E125,"NM")</f>
        <v>0</v>
      </c>
      <c r="F126" s="96">
        <f t="shared" ca="1" si="914"/>
        <v>0</v>
      </c>
      <c r="G126" s="96">
        <f t="shared" ca="1" si="914"/>
        <v>0</v>
      </c>
      <c r="H126" s="96">
        <f t="shared" ca="1" si="914"/>
        <v>0</v>
      </c>
      <c r="I126" s="96">
        <f t="shared" ca="1" si="914"/>
        <v>0</v>
      </c>
      <c r="J126" s="96">
        <f t="shared" ca="1" si="914"/>
        <v>0</v>
      </c>
      <c r="K126" s="427">
        <f t="shared" ca="1" si="914"/>
        <v>0</v>
      </c>
      <c r="L126" s="96">
        <f t="shared" ca="1" si="914"/>
        <v>0</v>
      </c>
      <c r="M126" s="96">
        <f t="shared" ca="1" si="914"/>
        <v>0</v>
      </c>
      <c r="N126" s="96">
        <f t="shared" ca="1" si="914"/>
        <v>0</v>
      </c>
      <c r="O126" s="96">
        <f t="shared" ca="1" si="914"/>
        <v>0</v>
      </c>
      <c r="P126" s="96">
        <f t="shared" ca="1" si="914"/>
        <v>0</v>
      </c>
      <c r="Q126" s="96">
        <f t="shared" ca="1" si="914"/>
        <v>0</v>
      </c>
      <c r="R126" s="427">
        <f t="shared" ca="1" si="914"/>
        <v>0</v>
      </c>
      <c r="S126" s="96">
        <f t="shared" ca="1" si="914"/>
        <v>0</v>
      </c>
      <c r="T126" s="96">
        <f t="shared" ca="1" si="914"/>
        <v>0</v>
      </c>
      <c r="U126" s="96">
        <f t="shared" ca="1" si="914"/>
        <v>0</v>
      </c>
      <c r="V126" s="96">
        <f t="shared" ca="1" si="914"/>
        <v>0</v>
      </c>
      <c r="W126" s="96">
        <f t="shared" ca="1" si="914"/>
        <v>0</v>
      </c>
      <c r="X126" s="96">
        <f t="shared" ca="1" si="914"/>
        <v>0</v>
      </c>
      <c r="Y126" s="427">
        <f t="shared" ca="1" si="914"/>
        <v>0</v>
      </c>
      <c r="Z126" s="96">
        <f t="shared" ca="1" si="914"/>
        <v>0</v>
      </c>
      <c r="AA126" s="96">
        <f t="shared" ca="1" si="914"/>
        <v>0</v>
      </c>
      <c r="AB126" s="96">
        <f t="shared" ca="1" si="914"/>
        <v>0</v>
      </c>
      <c r="AC126" s="96">
        <f t="shared" ca="1" si="914"/>
        <v>0</v>
      </c>
      <c r="AD126" s="96">
        <f t="shared" ca="1" si="914"/>
        <v>0</v>
      </c>
      <c r="AE126" s="96">
        <f t="shared" ca="1" si="914"/>
        <v>0</v>
      </c>
      <c r="AF126" s="427">
        <f t="shared" ca="1" si="914"/>
        <v>0</v>
      </c>
      <c r="AG126" s="96">
        <f t="shared" ca="1" si="914"/>
        <v>0</v>
      </c>
      <c r="AH126" s="96">
        <f t="shared" ca="1" si="914"/>
        <v>0</v>
      </c>
      <c r="AI126" s="96">
        <f t="shared" ca="1" si="914"/>
        <v>0</v>
      </c>
      <c r="AJ126" s="96">
        <f t="shared" ca="1" si="914"/>
        <v>0</v>
      </c>
      <c r="AK126" s="96">
        <f t="shared" ca="1" si="914"/>
        <v>0</v>
      </c>
      <c r="AL126" s="96">
        <f t="shared" ca="1" si="914"/>
        <v>0</v>
      </c>
      <c r="AM126" s="427">
        <f t="shared" ca="1" si="914"/>
        <v>0</v>
      </c>
      <c r="AN126" s="96">
        <f t="shared" ca="1" si="914"/>
        <v>0</v>
      </c>
      <c r="AO126" s="96">
        <f t="shared" ca="1" si="914"/>
        <v>0</v>
      </c>
      <c r="AP126" s="96">
        <f t="shared" ca="1" si="914"/>
        <v>0</v>
      </c>
      <c r="AQ126" s="96">
        <f t="shared" ca="1" si="914"/>
        <v>0</v>
      </c>
      <c r="AR126" s="96">
        <f t="shared" ca="1" si="914"/>
        <v>0</v>
      </c>
      <c r="AS126" s="96">
        <f t="shared" ca="1" si="914"/>
        <v>0</v>
      </c>
      <c r="AT126" s="427">
        <f t="shared" ca="1" si="914"/>
        <v>0</v>
      </c>
      <c r="AU126" s="96">
        <f t="shared" ca="1" si="914"/>
        <v>0</v>
      </c>
      <c r="AV126" s="96">
        <f t="shared" ca="1" si="914"/>
        <v>0</v>
      </c>
      <c r="AW126" s="96">
        <f t="shared" ca="1" si="914"/>
        <v>0</v>
      </c>
      <c r="AX126" s="96">
        <f t="shared" ca="1" si="914"/>
        <v>0</v>
      </c>
      <c r="AY126" s="96">
        <f t="shared" ca="1" si="914"/>
        <v>0</v>
      </c>
      <c r="AZ126" s="96">
        <f t="shared" ca="1" si="914"/>
        <v>0</v>
      </c>
      <c r="BA126" s="427">
        <f t="shared" ca="1" si="914"/>
        <v>0</v>
      </c>
      <c r="BB126" s="96">
        <f t="shared" ca="1" si="914"/>
        <v>0</v>
      </c>
      <c r="BC126" s="96">
        <f t="shared" ca="1" si="914"/>
        <v>0</v>
      </c>
      <c r="BD126" s="96">
        <f t="shared" ca="1" si="914"/>
        <v>0</v>
      </c>
      <c r="BE126" s="96">
        <f t="shared" ref="BE126" ca="1" si="915">IFERROR(BE117+BE121-BE125,"NM")</f>
        <v>0</v>
      </c>
      <c r="BF126" s="96">
        <f t="shared" ref="BF126" ca="1" si="916">IFERROR(BF117+BF121-BF125,"NM")</f>
        <v>0</v>
      </c>
      <c r="BG126" s="96">
        <f t="shared" ref="BG126" ca="1" si="917">IFERROR(BG117+BG121-BG125,"NM")</f>
        <v>0</v>
      </c>
      <c r="BH126" s="427">
        <f t="shared" ref="BH126" ca="1" si="918">IFERROR(BH117+BH121-BH125,"NM")</f>
        <v>0</v>
      </c>
      <c r="BI126" s="96">
        <f t="shared" ref="BI126" ca="1" si="919">IFERROR(BI117+BI121-BI125,"NM")</f>
        <v>0</v>
      </c>
      <c r="BJ126" s="96">
        <f t="shared" ref="BJ126" ca="1" si="920">IFERROR(BJ117+BJ121-BJ125,"NM")</f>
        <v>0</v>
      </c>
      <c r="BK126" s="96">
        <f t="shared" ref="BK126" ca="1" si="921">IFERROR(BK117+BK121-BK125,"NM")</f>
        <v>0</v>
      </c>
      <c r="BL126" s="96">
        <f t="shared" ref="BL126" ca="1" si="922">IFERROR(BL117+BL121-BL125,"NM")</f>
        <v>0</v>
      </c>
      <c r="BM126" s="96">
        <f t="shared" ref="BM126" ca="1" si="923">IFERROR(BM117+BM121-BM125,"NM")</f>
        <v>0</v>
      </c>
      <c r="BN126" s="96">
        <f t="shared" ref="BN126:BT126" ca="1" si="924">IFERROR(BN117+BN121-BN125,"NM")</f>
        <v>0</v>
      </c>
      <c r="BO126" s="427">
        <f t="shared" ca="1" si="924"/>
        <v>0</v>
      </c>
      <c r="BP126" s="96">
        <f t="shared" ca="1" si="924"/>
        <v>0</v>
      </c>
      <c r="BQ126" s="96">
        <f t="shared" ca="1" si="924"/>
        <v>0</v>
      </c>
      <c r="BR126" s="96">
        <f t="shared" ca="1" si="924"/>
        <v>0</v>
      </c>
      <c r="BS126" s="96">
        <f t="shared" ca="1" si="924"/>
        <v>0</v>
      </c>
      <c r="BT126" s="96">
        <f t="shared" ca="1" si="924"/>
        <v>0</v>
      </c>
      <c r="BU126" s="96">
        <f t="shared" ref="BU126:BV126" ca="1" si="925">IFERROR(BU117+BU121-BU125,"NM")</f>
        <v>0</v>
      </c>
      <c r="BV126" s="427">
        <f t="shared" ca="1" si="925"/>
        <v>0</v>
      </c>
    </row>
    <row r="127" spans="1:74" s="6" customFormat="1" x14ac:dyDescent="0.2">
      <c r="A127" s="42"/>
      <c r="B127" s="42"/>
      <c r="C127" s="42"/>
      <c r="D127" s="414"/>
      <c r="E127" s="43"/>
      <c r="F127" s="43"/>
      <c r="G127" s="43"/>
      <c r="H127" s="43"/>
      <c r="I127" s="43"/>
      <c r="J127" s="43"/>
      <c r="K127" s="414"/>
      <c r="L127" s="43"/>
      <c r="M127" s="43"/>
      <c r="N127" s="43"/>
      <c r="O127" s="43"/>
      <c r="P127" s="43"/>
      <c r="Q127" s="43"/>
      <c r="R127" s="414"/>
      <c r="S127" s="43"/>
      <c r="T127" s="43"/>
      <c r="U127" s="43"/>
      <c r="V127" s="43"/>
      <c r="W127" s="43"/>
      <c r="X127" s="43"/>
      <c r="Y127" s="414"/>
      <c r="Z127" s="43"/>
      <c r="AA127" s="43"/>
      <c r="AB127" s="43"/>
      <c r="AC127" s="43"/>
      <c r="AD127" s="43"/>
      <c r="AE127" s="43"/>
      <c r="AF127" s="414"/>
      <c r="AG127" s="43"/>
      <c r="AH127" s="43"/>
      <c r="AI127" s="43"/>
      <c r="AJ127" s="43"/>
      <c r="AK127" s="43"/>
      <c r="AL127" s="43"/>
      <c r="AM127" s="414"/>
      <c r="AN127" s="43"/>
      <c r="AO127" s="43"/>
      <c r="AP127" s="43"/>
      <c r="AQ127" s="43"/>
      <c r="AR127" s="43"/>
      <c r="AS127" s="43"/>
      <c r="AT127" s="414"/>
      <c r="AU127" s="7"/>
      <c r="AV127" s="7"/>
      <c r="AW127" s="7"/>
      <c r="AX127" s="7"/>
      <c r="AY127" s="7"/>
      <c r="BA127" s="414"/>
      <c r="BB127" s="7"/>
      <c r="BC127" s="7"/>
      <c r="BD127" s="7"/>
      <c r="BE127" s="7"/>
      <c r="BF127" s="7"/>
      <c r="BG127" s="7"/>
      <c r="BH127" s="414"/>
      <c r="BI127" s="7"/>
      <c r="BJ127" s="7"/>
      <c r="BK127" s="7"/>
      <c r="BL127" s="7"/>
      <c r="BM127" s="7"/>
      <c r="BN127" s="7"/>
      <c r="BO127" s="414"/>
      <c r="BP127" s="7"/>
      <c r="BQ127" s="7"/>
      <c r="BR127" s="7"/>
      <c r="BS127" s="7"/>
      <c r="BT127" s="7"/>
      <c r="BU127" s="7"/>
      <c r="BV127" s="414"/>
    </row>
    <row r="128" spans="1:74" s="6" customFormat="1" x14ac:dyDescent="0.2">
      <c r="A128" s="2" t="s">
        <v>197</v>
      </c>
      <c r="B128" s="2"/>
      <c r="C128" s="2"/>
      <c r="D128" s="402">
        <f t="shared" ref="D128:BA128" ca="1" si="926">D9</f>
        <v>0</v>
      </c>
      <c r="E128" s="41">
        <f t="shared" ca="1" si="926"/>
        <v>0</v>
      </c>
      <c r="F128" s="41">
        <f t="shared" ca="1" si="926"/>
        <v>0</v>
      </c>
      <c r="G128" s="41">
        <f t="shared" ca="1" si="926"/>
        <v>0</v>
      </c>
      <c r="H128" s="41">
        <f t="shared" ca="1" si="926"/>
        <v>0</v>
      </c>
      <c r="I128" s="41">
        <f t="shared" ref="I128" ca="1" si="927">I9</f>
        <v>0</v>
      </c>
      <c r="J128" s="41">
        <f t="shared" ca="1" si="926"/>
        <v>0</v>
      </c>
      <c r="K128" s="402">
        <f t="shared" ca="1" si="926"/>
        <v>0</v>
      </c>
      <c r="L128" s="41">
        <f t="shared" ca="1" si="926"/>
        <v>0</v>
      </c>
      <c r="M128" s="41">
        <f t="shared" ca="1" si="926"/>
        <v>0</v>
      </c>
      <c r="N128" s="41">
        <f t="shared" ca="1" si="926"/>
        <v>0</v>
      </c>
      <c r="O128" s="41">
        <f t="shared" ca="1" si="926"/>
        <v>0</v>
      </c>
      <c r="P128" s="41">
        <f t="shared" ref="P128" ca="1" si="928">P9</f>
        <v>0</v>
      </c>
      <c r="Q128" s="41">
        <f t="shared" ca="1" si="926"/>
        <v>0</v>
      </c>
      <c r="R128" s="402">
        <f t="shared" ca="1" si="926"/>
        <v>0</v>
      </c>
      <c r="S128" s="41">
        <f t="shared" ca="1" si="926"/>
        <v>0</v>
      </c>
      <c r="T128" s="41">
        <f t="shared" ca="1" si="926"/>
        <v>0</v>
      </c>
      <c r="U128" s="41">
        <f t="shared" ca="1" si="926"/>
        <v>0</v>
      </c>
      <c r="V128" s="41">
        <f t="shared" ca="1" si="926"/>
        <v>0</v>
      </c>
      <c r="W128" s="41">
        <f t="shared" ref="W128" ca="1" si="929">W9</f>
        <v>0</v>
      </c>
      <c r="X128" s="41">
        <f t="shared" ca="1" si="926"/>
        <v>0</v>
      </c>
      <c r="Y128" s="402">
        <f t="shared" ca="1" si="926"/>
        <v>0</v>
      </c>
      <c r="Z128" s="41">
        <f t="shared" ca="1" si="926"/>
        <v>0</v>
      </c>
      <c r="AA128" s="41">
        <f t="shared" ca="1" si="926"/>
        <v>0</v>
      </c>
      <c r="AB128" s="41">
        <f t="shared" ca="1" si="926"/>
        <v>0</v>
      </c>
      <c r="AC128" s="41">
        <f t="shared" ca="1" si="926"/>
        <v>0</v>
      </c>
      <c r="AD128" s="41">
        <f t="shared" ref="AD128" ca="1" si="930">AD9</f>
        <v>0</v>
      </c>
      <c r="AE128" s="41">
        <f t="shared" ca="1" si="926"/>
        <v>0</v>
      </c>
      <c r="AF128" s="402">
        <f t="shared" ca="1" si="926"/>
        <v>0</v>
      </c>
      <c r="AG128" s="41">
        <f t="shared" ca="1" si="926"/>
        <v>0</v>
      </c>
      <c r="AH128" s="41">
        <f t="shared" ca="1" si="926"/>
        <v>0</v>
      </c>
      <c r="AI128" s="41">
        <f t="shared" ca="1" si="926"/>
        <v>0</v>
      </c>
      <c r="AJ128" s="41">
        <f t="shared" ca="1" si="926"/>
        <v>0</v>
      </c>
      <c r="AK128" s="41">
        <f t="shared" ref="AK128" ca="1" si="931">AK9</f>
        <v>0</v>
      </c>
      <c r="AL128" s="41">
        <f t="shared" ca="1" si="926"/>
        <v>0</v>
      </c>
      <c r="AM128" s="402">
        <f t="shared" ca="1" si="926"/>
        <v>0</v>
      </c>
      <c r="AN128" s="41">
        <f t="shared" ca="1" si="926"/>
        <v>0</v>
      </c>
      <c r="AO128" s="41">
        <f t="shared" ca="1" si="926"/>
        <v>0</v>
      </c>
      <c r="AP128" s="41">
        <f t="shared" ca="1" si="926"/>
        <v>0</v>
      </c>
      <c r="AQ128" s="41">
        <f t="shared" ca="1" si="926"/>
        <v>0</v>
      </c>
      <c r="AR128" s="41">
        <f t="shared" ref="AR128" ca="1" si="932">AR9</f>
        <v>0</v>
      </c>
      <c r="AS128" s="41">
        <f t="shared" ca="1" si="926"/>
        <v>0</v>
      </c>
      <c r="AT128" s="402">
        <f t="shared" ca="1" si="926"/>
        <v>0</v>
      </c>
      <c r="AU128" s="41">
        <f t="shared" ca="1" si="926"/>
        <v>0</v>
      </c>
      <c r="AV128" s="41">
        <f t="shared" ca="1" si="926"/>
        <v>0</v>
      </c>
      <c r="AW128" s="41">
        <f t="shared" ca="1" si="926"/>
        <v>0</v>
      </c>
      <c r="AX128" s="41">
        <f t="shared" ca="1" si="926"/>
        <v>0</v>
      </c>
      <c r="AY128" s="41">
        <f t="shared" ref="AY128" ca="1" si="933">AY9</f>
        <v>0</v>
      </c>
      <c r="AZ128" s="41">
        <f t="shared" ca="1" si="926"/>
        <v>0</v>
      </c>
      <c r="BA128" s="402">
        <f t="shared" ca="1" si="926"/>
        <v>0</v>
      </c>
      <c r="BB128" s="41">
        <f t="shared" ref="BB128" ca="1" si="934">BB9</f>
        <v>0</v>
      </c>
      <c r="BC128" s="41">
        <f t="shared" ref="BC128:BD128" ca="1" si="935">BC9</f>
        <v>0</v>
      </c>
      <c r="BD128" s="41">
        <f t="shared" ca="1" si="935"/>
        <v>0</v>
      </c>
      <c r="BE128" s="41">
        <f t="shared" ref="BE128:BK128" ca="1" si="936">BE9</f>
        <v>0</v>
      </c>
      <c r="BF128" s="41">
        <f t="shared" ca="1" si="936"/>
        <v>0</v>
      </c>
      <c r="BG128" s="41">
        <f t="shared" ca="1" si="936"/>
        <v>0</v>
      </c>
      <c r="BH128" s="402">
        <f t="shared" ca="1" si="936"/>
        <v>0</v>
      </c>
      <c r="BI128" s="41">
        <f t="shared" ca="1" si="936"/>
        <v>0</v>
      </c>
      <c r="BJ128" s="41">
        <f t="shared" ca="1" si="936"/>
        <v>0</v>
      </c>
      <c r="BK128" s="41">
        <f t="shared" ca="1" si="936"/>
        <v>0</v>
      </c>
      <c r="BL128" s="41">
        <f t="shared" ref="BL128:BR128" ca="1" si="937">BL9</f>
        <v>0</v>
      </c>
      <c r="BM128" s="41">
        <f t="shared" ca="1" si="937"/>
        <v>0</v>
      </c>
      <c r="BN128" s="41">
        <f t="shared" ca="1" si="937"/>
        <v>0</v>
      </c>
      <c r="BO128" s="402">
        <f t="shared" ca="1" si="937"/>
        <v>0</v>
      </c>
      <c r="BP128" s="41">
        <f t="shared" ca="1" si="937"/>
        <v>0</v>
      </c>
      <c r="BQ128" s="41">
        <f t="shared" ca="1" si="937"/>
        <v>0</v>
      </c>
      <c r="BR128" s="41">
        <f t="shared" ca="1" si="937"/>
        <v>0</v>
      </c>
      <c r="BS128" s="41">
        <f t="shared" ref="BS128:BV128" ca="1" si="938">BS9</f>
        <v>0</v>
      </c>
      <c r="BT128" s="41">
        <f t="shared" ca="1" si="938"/>
        <v>0</v>
      </c>
      <c r="BU128" s="41">
        <f t="shared" ca="1" si="938"/>
        <v>0</v>
      </c>
      <c r="BV128" s="402">
        <f t="shared" ca="1" si="938"/>
        <v>0</v>
      </c>
    </row>
    <row r="129" spans="1:74" s="10" customFormat="1" x14ac:dyDescent="0.2">
      <c r="A129" s="45" t="s">
        <v>87</v>
      </c>
      <c r="B129" s="45"/>
      <c r="C129" s="45"/>
      <c r="D129" s="428" t="str">
        <f ca="1">IFERROR((D83+D84-D92)/D128,"N/A")</f>
        <v>N/A</v>
      </c>
      <c r="E129" s="97" t="str">
        <f t="shared" ref="E129:BA129" ca="1" si="939">IFERROR((E83+E84-E92)/E128,"N/A")</f>
        <v>N/A</v>
      </c>
      <c r="F129" s="97" t="str">
        <f t="shared" ca="1" si="939"/>
        <v>N/A</v>
      </c>
      <c r="G129" s="97" t="str">
        <f t="shared" ca="1" si="939"/>
        <v>N/A</v>
      </c>
      <c r="H129" s="97" t="str">
        <f t="shared" ca="1" si="939"/>
        <v>N/A</v>
      </c>
      <c r="I129" s="97" t="str">
        <f t="shared" ref="I129" ca="1" si="940">IFERROR((I83+I84-I92)/I128,"N/A")</f>
        <v>N/A</v>
      </c>
      <c r="J129" s="97" t="str">
        <f t="shared" ca="1" si="939"/>
        <v>N/A</v>
      </c>
      <c r="K129" s="428" t="str">
        <f t="shared" ca="1" si="939"/>
        <v>N/A</v>
      </c>
      <c r="L129" s="97" t="str">
        <f t="shared" ca="1" si="939"/>
        <v>N/A</v>
      </c>
      <c r="M129" s="97" t="str">
        <f t="shared" ca="1" si="939"/>
        <v>N/A</v>
      </c>
      <c r="N129" s="97" t="str">
        <f t="shared" ca="1" si="939"/>
        <v>N/A</v>
      </c>
      <c r="O129" s="97" t="str">
        <f t="shared" ca="1" si="939"/>
        <v>N/A</v>
      </c>
      <c r="P129" s="97" t="str">
        <f t="shared" ref="P129" ca="1" si="941">IFERROR((P83+P84-P92)/P128,"N/A")</f>
        <v>N/A</v>
      </c>
      <c r="Q129" s="97" t="str">
        <f t="shared" ca="1" si="939"/>
        <v>N/A</v>
      </c>
      <c r="R129" s="428" t="str">
        <f t="shared" ca="1" si="939"/>
        <v>N/A</v>
      </c>
      <c r="S129" s="97" t="str">
        <f t="shared" ca="1" si="939"/>
        <v>N/A</v>
      </c>
      <c r="T129" s="97" t="str">
        <f t="shared" ca="1" si="939"/>
        <v>N/A</v>
      </c>
      <c r="U129" s="97" t="str">
        <f t="shared" ca="1" si="939"/>
        <v>N/A</v>
      </c>
      <c r="V129" s="97" t="str">
        <f t="shared" ca="1" si="939"/>
        <v>N/A</v>
      </c>
      <c r="W129" s="97" t="str">
        <f t="shared" ref="W129" ca="1" si="942">IFERROR((W83+W84-W92)/W128,"N/A")</f>
        <v>N/A</v>
      </c>
      <c r="X129" s="97" t="str">
        <f t="shared" ca="1" si="939"/>
        <v>N/A</v>
      </c>
      <c r="Y129" s="428" t="str">
        <f t="shared" ca="1" si="939"/>
        <v>N/A</v>
      </c>
      <c r="Z129" s="97" t="str">
        <f t="shared" ca="1" si="939"/>
        <v>N/A</v>
      </c>
      <c r="AA129" s="97" t="str">
        <f t="shared" ca="1" si="939"/>
        <v>N/A</v>
      </c>
      <c r="AB129" s="97" t="str">
        <f t="shared" ca="1" si="939"/>
        <v>N/A</v>
      </c>
      <c r="AC129" s="97" t="str">
        <f t="shared" ca="1" si="939"/>
        <v>N/A</v>
      </c>
      <c r="AD129" s="97" t="str">
        <f t="shared" ref="AD129" ca="1" si="943">IFERROR((AD83+AD84-AD92)/AD128,"N/A")</f>
        <v>N/A</v>
      </c>
      <c r="AE129" s="97" t="str">
        <f t="shared" ca="1" si="939"/>
        <v>N/A</v>
      </c>
      <c r="AF129" s="428" t="str">
        <f t="shared" ca="1" si="939"/>
        <v>N/A</v>
      </c>
      <c r="AG129" s="97" t="str">
        <f t="shared" ca="1" si="939"/>
        <v>N/A</v>
      </c>
      <c r="AH129" s="97" t="str">
        <f t="shared" ca="1" si="939"/>
        <v>N/A</v>
      </c>
      <c r="AI129" s="97" t="str">
        <f t="shared" ca="1" si="939"/>
        <v>N/A</v>
      </c>
      <c r="AJ129" s="97" t="str">
        <f t="shared" ca="1" si="939"/>
        <v>N/A</v>
      </c>
      <c r="AK129" s="97" t="str">
        <f t="shared" ref="AK129" ca="1" si="944">IFERROR((AK83+AK84-AK92)/AK128,"N/A")</f>
        <v>N/A</v>
      </c>
      <c r="AL129" s="97" t="str">
        <f t="shared" ca="1" si="939"/>
        <v>N/A</v>
      </c>
      <c r="AM129" s="428" t="str">
        <f t="shared" ca="1" si="939"/>
        <v>N/A</v>
      </c>
      <c r="AN129" s="97" t="str">
        <f t="shared" ca="1" si="939"/>
        <v>N/A</v>
      </c>
      <c r="AO129" s="97" t="str">
        <f t="shared" ca="1" si="939"/>
        <v>N/A</v>
      </c>
      <c r="AP129" s="97" t="str">
        <f t="shared" ca="1" si="939"/>
        <v>N/A</v>
      </c>
      <c r="AQ129" s="97" t="str">
        <f t="shared" ca="1" si="939"/>
        <v>N/A</v>
      </c>
      <c r="AR129" s="97" t="str">
        <f t="shared" ref="AR129" ca="1" si="945">IFERROR((AR83+AR84-AR92)/AR128,"N/A")</f>
        <v>N/A</v>
      </c>
      <c r="AS129" s="97" t="str">
        <f t="shared" ca="1" si="939"/>
        <v>N/A</v>
      </c>
      <c r="AT129" s="428" t="str">
        <f t="shared" ca="1" si="939"/>
        <v>N/A</v>
      </c>
      <c r="AU129" s="97" t="str">
        <f t="shared" ca="1" si="939"/>
        <v>N/A</v>
      </c>
      <c r="AV129" s="97" t="str">
        <f t="shared" ca="1" si="939"/>
        <v>N/A</v>
      </c>
      <c r="AW129" s="97" t="str">
        <f t="shared" ca="1" si="939"/>
        <v>N/A</v>
      </c>
      <c r="AX129" s="97" t="str">
        <f t="shared" ca="1" si="939"/>
        <v>N/A</v>
      </c>
      <c r="AY129" s="97" t="str">
        <f t="shared" ref="AY129" ca="1" si="946">IFERROR((AY83+AY84-AY92)/AY128,"N/A")</f>
        <v>N/A</v>
      </c>
      <c r="AZ129" s="97" t="str">
        <f t="shared" ca="1" si="939"/>
        <v>N/A</v>
      </c>
      <c r="BA129" s="428" t="str">
        <f t="shared" ca="1" si="939"/>
        <v>N/A</v>
      </c>
      <c r="BB129" s="97" t="str">
        <f t="shared" ref="BB129" ca="1" si="947">IFERROR((BB83+BB84-BB92)/BB128,"N/A")</f>
        <v>N/A</v>
      </c>
      <c r="BC129" s="97" t="str">
        <f t="shared" ref="BC129:BD129" ca="1" si="948">IFERROR((BC83+BC84-BC92)/BC128,"N/A")</f>
        <v>N/A</v>
      </c>
      <c r="BD129" s="97" t="str">
        <f t="shared" ca="1" si="948"/>
        <v>N/A</v>
      </c>
      <c r="BE129" s="97" t="str">
        <f t="shared" ref="BE129:BK129" ca="1" si="949">IFERROR((BE83+BE84-BE92)/BE128,"N/A")</f>
        <v>N/A</v>
      </c>
      <c r="BF129" s="97" t="str">
        <f t="shared" ca="1" si="949"/>
        <v>N/A</v>
      </c>
      <c r="BG129" s="97" t="str">
        <f t="shared" ca="1" si="949"/>
        <v>N/A</v>
      </c>
      <c r="BH129" s="428" t="str">
        <f t="shared" ca="1" si="949"/>
        <v>N/A</v>
      </c>
      <c r="BI129" s="97" t="str">
        <f t="shared" ca="1" si="949"/>
        <v>N/A</v>
      </c>
      <c r="BJ129" s="97" t="str">
        <f t="shared" ca="1" si="949"/>
        <v>N/A</v>
      </c>
      <c r="BK129" s="97" t="str">
        <f t="shared" ca="1" si="949"/>
        <v>N/A</v>
      </c>
      <c r="BL129" s="97" t="str">
        <f t="shared" ref="BL129:BR129" ca="1" si="950">IFERROR((BL83+BL84-BL92)/BL128,"N/A")</f>
        <v>N/A</v>
      </c>
      <c r="BM129" s="97" t="str">
        <f t="shared" ca="1" si="950"/>
        <v>N/A</v>
      </c>
      <c r="BN129" s="97" t="str">
        <f t="shared" ca="1" si="950"/>
        <v>N/A</v>
      </c>
      <c r="BO129" s="428" t="str">
        <f t="shared" ca="1" si="950"/>
        <v>N/A</v>
      </c>
      <c r="BP129" s="97" t="str">
        <f t="shared" ca="1" si="950"/>
        <v>N/A</v>
      </c>
      <c r="BQ129" s="97" t="str">
        <f t="shared" ca="1" si="950"/>
        <v>N/A</v>
      </c>
      <c r="BR129" s="97" t="str">
        <f t="shared" ca="1" si="950"/>
        <v>N/A</v>
      </c>
      <c r="BS129" s="97" t="str">
        <f t="shared" ref="BS129:BV129" ca="1" si="951">IFERROR((BS83+BS84-BS92)/BS128,"N/A")</f>
        <v>N/A</v>
      </c>
      <c r="BT129" s="97" t="str">
        <f t="shared" ca="1" si="951"/>
        <v>N/A</v>
      </c>
      <c r="BU129" s="97" t="str">
        <f t="shared" ca="1" si="951"/>
        <v>N/A</v>
      </c>
      <c r="BV129" s="428" t="str">
        <f t="shared" ca="1" si="951"/>
        <v>N/A</v>
      </c>
    </row>
    <row r="130" spans="1:74" s="318" customFormat="1" x14ac:dyDescent="0.2">
      <c r="A130" s="318" t="s">
        <v>198</v>
      </c>
      <c r="D130" s="429" t="str">
        <f ca="1">IFERROR((D95+D100-D87)/(D90-D87),"N/A")</f>
        <v>N/A</v>
      </c>
      <c r="E130" s="319" t="str">
        <f t="shared" ref="E130:BA130" ca="1" si="952">IFERROR((E95+E100-E87)/(E90-E87),"N/A")</f>
        <v>N/A</v>
      </c>
      <c r="F130" s="319" t="str">
        <f t="shared" ca="1" si="952"/>
        <v>N/A</v>
      </c>
      <c r="G130" s="319" t="str">
        <f t="shared" ca="1" si="952"/>
        <v>N/A</v>
      </c>
      <c r="H130" s="319" t="str">
        <f t="shared" ca="1" si="952"/>
        <v>N/A</v>
      </c>
      <c r="I130" s="319" t="str">
        <f t="shared" ref="I130" ca="1" si="953">IFERROR((I95+I100-I87)/(I90-I87),"N/A")</f>
        <v>N/A</v>
      </c>
      <c r="J130" s="319" t="str">
        <f t="shared" ca="1" si="952"/>
        <v>N/A</v>
      </c>
      <c r="K130" s="429" t="str">
        <f t="shared" ca="1" si="952"/>
        <v>N/A</v>
      </c>
      <c r="L130" s="319" t="str">
        <f t="shared" ca="1" si="952"/>
        <v>N/A</v>
      </c>
      <c r="M130" s="319" t="str">
        <f t="shared" ca="1" si="952"/>
        <v>N/A</v>
      </c>
      <c r="N130" s="319" t="str">
        <f t="shared" ca="1" si="952"/>
        <v>N/A</v>
      </c>
      <c r="O130" s="319" t="str">
        <f t="shared" ca="1" si="952"/>
        <v>N/A</v>
      </c>
      <c r="P130" s="319" t="str">
        <f t="shared" ref="P130" ca="1" si="954">IFERROR((P95+P100-P87)/(P90-P87),"N/A")</f>
        <v>N/A</v>
      </c>
      <c r="Q130" s="319" t="str">
        <f t="shared" ca="1" si="952"/>
        <v>N/A</v>
      </c>
      <c r="R130" s="429" t="str">
        <f t="shared" ca="1" si="952"/>
        <v>N/A</v>
      </c>
      <c r="S130" s="319" t="str">
        <f t="shared" ca="1" si="952"/>
        <v>N/A</v>
      </c>
      <c r="T130" s="319" t="str">
        <f t="shared" ca="1" si="952"/>
        <v>N/A</v>
      </c>
      <c r="U130" s="319" t="str">
        <f t="shared" ca="1" si="952"/>
        <v>N/A</v>
      </c>
      <c r="V130" s="319" t="str">
        <f t="shared" ca="1" si="952"/>
        <v>N/A</v>
      </c>
      <c r="W130" s="319">
        <f t="shared" ref="W130" ca="1" si="955">IFERROR((W95+W100-W87)/(W90-W87),"N/A")</f>
        <v>0.7138368896452415</v>
      </c>
      <c r="X130" s="319">
        <f t="shared" ca="1" si="952"/>
        <v>0.7138368896452415</v>
      </c>
      <c r="Y130" s="429" t="str">
        <f t="shared" ca="1" si="952"/>
        <v>N/A</v>
      </c>
      <c r="Z130" s="319" t="str">
        <f t="shared" ca="1" si="952"/>
        <v>N/A</v>
      </c>
      <c r="AA130" s="319" t="str">
        <f t="shared" ca="1" si="952"/>
        <v>N/A</v>
      </c>
      <c r="AB130" s="319" t="str">
        <f t="shared" ca="1" si="952"/>
        <v>N/A</v>
      </c>
      <c r="AC130" s="319" t="str">
        <f t="shared" ca="1" si="952"/>
        <v>N/A</v>
      </c>
      <c r="AD130" s="319">
        <f t="shared" ref="AD130" ca="1" si="956">IFERROR((AD95+AD100-AD87)/(AD90-AD87),"N/A")</f>
        <v>0.66720554272517318</v>
      </c>
      <c r="AE130" s="319">
        <f t="shared" ca="1" si="952"/>
        <v>0.66720554272517318</v>
      </c>
      <c r="AF130" s="429" t="str">
        <f t="shared" ca="1" si="952"/>
        <v>N/A</v>
      </c>
      <c r="AG130" s="319" t="str">
        <f t="shared" ca="1" si="952"/>
        <v>N/A</v>
      </c>
      <c r="AH130" s="319" t="str">
        <f t="shared" ca="1" si="952"/>
        <v>N/A</v>
      </c>
      <c r="AI130" s="319" t="str">
        <f t="shared" ca="1" si="952"/>
        <v>N/A</v>
      </c>
      <c r="AJ130" s="319" t="str">
        <f t="shared" ca="1" si="952"/>
        <v>N/A</v>
      </c>
      <c r="AK130" s="319" t="str">
        <f t="shared" ref="AK130" ca="1" si="957">IFERROR((AK95+AK100-AK87)/(AK90-AK87),"N/A")</f>
        <v>N/A</v>
      </c>
      <c r="AL130" s="319">
        <f t="shared" ca="1" si="952"/>
        <v>0.51817700052994176</v>
      </c>
      <c r="AM130" s="429" t="str">
        <f t="shared" ca="1" si="952"/>
        <v>N/A</v>
      </c>
      <c r="AN130" s="319" t="str">
        <f t="shared" ca="1" si="952"/>
        <v>N/A</v>
      </c>
      <c r="AO130" s="319">
        <f t="shared" ca="1" si="952"/>
        <v>0.49029272708983002</v>
      </c>
      <c r="AP130" s="319" t="str">
        <f t="shared" ca="1" si="952"/>
        <v>N/A</v>
      </c>
      <c r="AQ130" s="319">
        <f t="shared" ca="1" si="952"/>
        <v>0.28671119529458677</v>
      </c>
      <c r="AR130" s="319" t="str">
        <f t="shared" ref="AR130" ca="1" si="958">IFERROR((AR95+AR100-AR87)/(AR90-AR87),"N/A")</f>
        <v>N/A</v>
      </c>
      <c r="AS130" s="319">
        <f t="shared" ca="1" si="952"/>
        <v>0.2579004011349183</v>
      </c>
      <c r="AT130" s="429" t="str">
        <f t="shared" ca="1" si="952"/>
        <v>N/A</v>
      </c>
      <c r="AU130" s="319" t="str">
        <f t="shared" ca="1" si="952"/>
        <v>N/A</v>
      </c>
      <c r="AV130" s="319">
        <f t="shared" ca="1" si="952"/>
        <v>0.28181904852702833</v>
      </c>
      <c r="AW130" s="319" t="str">
        <f t="shared" ca="1" si="952"/>
        <v>N/A</v>
      </c>
      <c r="AX130" s="319">
        <f t="shared" ca="1" si="952"/>
        <v>0.24820007578628267</v>
      </c>
      <c r="AY130" s="319" t="str">
        <f t="shared" ref="AY130" ca="1" si="959">IFERROR((AY95+AY100-AY87)/(AY90-AY87),"N/A")</f>
        <v>N/A</v>
      </c>
      <c r="AZ130" s="319">
        <f t="shared" ca="1" si="952"/>
        <v>0.22328999434708874</v>
      </c>
      <c r="BA130" s="429" t="str">
        <f t="shared" ca="1" si="952"/>
        <v>N/A</v>
      </c>
      <c r="BB130" s="319" t="str">
        <f t="shared" ref="BB130" ca="1" si="960">IFERROR((BB95+BB100-BB87)/(BB90-BB87),"N/A")</f>
        <v>N/A</v>
      </c>
      <c r="BC130" s="319">
        <f t="shared" ref="BC130:BD130" ca="1" si="961">IFERROR((BC95+BC100-BC87)/(BC90-BC87),"N/A")</f>
        <v>0.25115248226950354</v>
      </c>
      <c r="BD130" s="319" t="str">
        <f t="shared" ca="1" si="961"/>
        <v>N/A</v>
      </c>
      <c r="BE130" s="319">
        <f t="shared" ref="BE130:BK130" ca="1" si="962">IFERROR((BE95+BE100-BE87)/(BE90-BE87),"N/A")</f>
        <v>0.23354827312074905</v>
      </c>
      <c r="BF130" s="319" t="str">
        <f t="shared" ca="1" si="962"/>
        <v>N/A</v>
      </c>
      <c r="BG130" s="319" t="str">
        <f t="shared" ca="1" si="962"/>
        <v>N/A</v>
      </c>
      <c r="BH130" s="429" t="str">
        <f t="shared" ca="1" si="962"/>
        <v>N/A</v>
      </c>
      <c r="BI130" s="319" t="str">
        <f t="shared" ca="1" si="962"/>
        <v>N/A</v>
      </c>
      <c r="BJ130" s="319" t="str">
        <f t="shared" si="962"/>
        <v>N/A</v>
      </c>
      <c r="BK130" s="319" t="str">
        <f t="shared" si="962"/>
        <v>N/A</v>
      </c>
      <c r="BL130" s="319" t="str">
        <f t="shared" ref="BL130:BR130" si="963">IFERROR((BL95+BL100-BL87)/(BL90-BL87),"N/A")</f>
        <v>N/A</v>
      </c>
      <c r="BM130" s="319" t="str">
        <f t="shared" si="963"/>
        <v>N/A</v>
      </c>
      <c r="BN130" s="319" t="str">
        <f t="shared" si="963"/>
        <v>N/A</v>
      </c>
      <c r="BO130" s="429" t="str">
        <f t="shared" si="963"/>
        <v>N/A</v>
      </c>
      <c r="BP130" s="319" t="str">
        <f t="shared" si="963"/>
        <v>N/A</v>
      </c>
      <c r="BQ130" s="319" t="str">
        <f t="shared" si="963"/>
        <v>N/A</v>
      </c>
      <c r="BR130" s="319" t="str">
        <f t="shared" si="963"/>
        <v>N/A</v>
      </c>
      <c r="BS130" s="319" t="str">
        <f t="shared" ref="BS130:BV130" si="964">IFERROR((BS95+BS100-BS87)/(BS90-BS87),"N/A")</f>
        <v>N/A</v>
      </c>
      <c r="BT130" s="319" t="str">
        <f t="shared" si="964"/>
        <v>N/A</v>
      </c>
      <c r="BU130" s="319" t="str">
        <f t="shared" si="964"/>
        <v>N/A</v>
      </c>
      <c r="BV130" s="429" t="str">
        <f t="shared" si="964"/>
        <v>N/A</v>
      </c>
    </row>
    <row r="131" spans="1:74" s="10" customFormat="1" x14ac:dyDescent="0.2">
      <c r="A131" s="10" t="s">
        <v>201</v>
      </c>
      <c r="D131" s="426" t="str">
        <f ca="1">IFERROR((D95+D100-D87)/(D95+D100-D87+D106),"N/A")</f>
        <v>N/A</v>
      </c>
      <c r="E131" s="38" t="str">
        <f t="shared" ref="E131:BA131" ca="1" si="965">IFERROR((E95+E100-E87)/(E95+E100-E87+E106),"N/A")</f>
        <v>N/A</v>
      </c>
      <c r="F131" s="38" t="str">
        <f t="shared" ca="1" si="965"/>
        <v>N/A</v>
      </c>
      <c r="G131" s="38" t="str">
        <f t="shared" ca="1" si="965"/>
        <v>N/A</v>
      </c>
      <c r="H131" s="38" t="str">
        <f t="shared" ca="1" si="965"/>
        <v>N/A</v>
      </c>
      <c r="I131" s="38" t="str">
        <f t="shared" ref="I131" ca="1" si="966">IFERROR((I95+I100-I87)/(I95+I100-I87+I106),"N/A")</f>
        <v>N/A</v>
      </c>
      <c r="J131" s="38" t="str">
        <f t="shared" ca="1" si="965"/>
        <v>N/A</v>
      </c>
      <c r="K131" s="426" t="str">
        <f t="shared" ca="1" si="965"/>
        <v>N/A</v>
      </c>
      <c r="L131" s="38" t="str">
        <f t="shared" ca="1" si="965"/>
        <v>N/A</v>
      </c>
      <c r="M131" s="38" t="str">
        <f t="shared" ca="1" si="965"/>
        <v>N/A</v>
      </c>
      <c r="N131" s="38" t="str">
        <f t="shared" ca="1" si="965"/>
        <v>N/A</v>
      </c>
      <c r="O131" s="38" t="str">
        <f t="shared" ca="1" si="965"/>
        <v>N/A</v>
      </c>
      <c r="P131" s="38" t="str">
        <f t="shared" ref="P131" ca="1" si="967">IFERROR((P95+P100-P87)/(P95+P100-P87+P106),"N/A")</f>
        <v>N/A</v>
      </c>
      <c r="Q131" s="38" t="str">
        <f t="shared" ca="1" si="965"/>
        <v>N/A</v>
      </c>
      <c r="R131" s="426" t="str">
        <f t="shared" ca="1" si="965"/>
        <v>N/A</v>
      </c>
      <c r="S131" s="38" t="str">
        <f t="shared" ca="1" si="965"/>
        <v>N/A</v>
      </c>
      <c r="T131" s="38" t="str">
        <f t="shared" ca="1" si="965"/>
        <v>N/A</v>
      </c>
      <c r="U131" s="38" t="str">
        <f t="shared" ca="1" si="965"/>
        <v>N/A</v>
      </c>
      <c r="V131" s="38" t="str">
        <f t="shared" ca="1" si="965"/>
        <v>N/A</v>
      </c>
      <c r="W131" s="38">
        <f t="shared" ref="W131" ca="1" si="968">IFERROR((W95+W100-W87)/(W95+W100-W87+W106),"N/A")</f>
        <v>1.5638084313163179</v>
      </c>
      <c r="X131" s="38">
        <f t="shared" ca="1" si="965"/>
        <v>1.5638084313163179</v>
      </c>
      <c r="Y131" s="426">
        <f t="shared" ca="1" si="965"/>
        <v>1</v>
      </c>
      <c r="Z131" s="38" t="str">
        <f t="shared" ca="1" si="965"/>
        <v>N/A</v>
      </c>
      <c r="AA131" s="38" t="str">
        <f t="shared" ca="1" si="965"/>
        <v>N/A</v>
      </c>
      <c r="AB131" s="38" t="str">
        <f t="shared" ca="1" si="965"/>
        <v>N/A</v>
      </c>
      <c r="AC131" s="38" t="str">
        <f t="shared" ca="1" si="965"/>
        <v>N/A</v>
      </c>
      <c r="AD131" s="38">
        <f t="shared" ref="AD131" ca="1" si="969">IFERROR((AD95+AD100-AD87)/(AD95+AD100-AD87+AD106),"N/A")</f>
        <v>0.95725646123260433</v>
      </c>
      <c r="AE131" s="38">
        <f t="shared" ca="1" si="965"/>
        <v>0.95725646123260433</v>
      </c>
      <c r="AF131" s="426">
        <f t="shared" ca="1" si="965"/>
        <v>1</v>
      </c>
      <c r="AG131" s="38" t="str">
        <f t="shared" ca="1" si="965"/>
        <v>N/A</v>
      </c>
      <c r="AH131" s="38" t="str">
        <f t="shared" ca="1" si="965"/>
        <v>N/A</v>
      </c>
      <c r="AI131" s="38" t="str">
        <f t="shared" ca="1" si="965"/>
        <v>N/A</v>
      </c>
      <c r="AJ131" s="38" t="str">
        <f t="shared" ca="1" si="965"/>
        <v>N/A</v>
      </c>
      <c r="AK131" s="38" t="str">
        <f t="shared" ref="AK131" ca="1" si="970">IFERROR((AK95+AK100-AK87)/(AK95+AK100-AK87+AK106),"N/A")</f>
        <v>N/A</v>
      </c>
      <c r="AL131" s="38">
        <f t="shared" ca="1" si="965"/>
        <v>0.75716276908781166</v>
      </c>
      <c r="AM131" s="426">
        <f t="shared" ca="1" si="965"/>
        <v>1</v>
      </c>
      <c r="AN131" s="38">
        <f t="shared" ca="1" si="965"/>
        <v>1</v>
      </c>
      <c r="AO131" s="38">
        <f t="shared" ca="1" si="965"/>
        <v>0.77377361485950147</v>
      </c>
      <c r="AP131" s="38">
        <f t="shared" ca="1" si="965"/>
        <v>1</v>
      </c>
      <c r="AQ131" s="38">
        <f t="shared" ca="1" si="965"/>
        <v>0.64920993227990975</v>
      </c>
      <c r="AR131" s="38">
        <f t="shared" ref="AR131" ca="1" si="971">IFERROR((AR95+AR100-AR87)/(AR95+AR100-AR87+AR106),"N/A")</f>
        <v>1</v>
      </c>
      <c r="AS131" s="38">
        <f t="shared" ca="1" si="965"/>
        <v>0.56896179581264839</v>
      </c>
      <c r="AT131" s="426">
        <f t="shared" ca="1" si="965"/>
        <v>1</v>
      </c>
      <c r="AU131" s="38">
        <f t="shared" ca="1" si="965"/>
        <v>1</v>
      </c>
      <c r="AV131" s="38">
        <f t="shared" ca="1" si="965"/>
        <v>0.57689305230288834</v>
      </c>
      <c r="AW131" s="38">
        <f t="shared" ca="1" si="965"/>
        <v>1</v>
      </c>
      <c r="AX131" s="38">
        <f t="shared" ca="1" si="965"/>
        <v>0.52180840470025891</v>
      </c>
      <c r="AY131" s="38">
        <f t="shared" ref="AY131" ca="1" si="972">IFERROR((AY95+AY100-AY87)/(AY95+AY100-AY87+AY106),"N/A")</f>
        <v>1</v>
      </c>
      <c r="AZ131" s="38">
        <f t="shared" ca="1" si="965"/>
        <v>0.48190321268808461</v>
      </c>
      <c r="BA131" s="426">
        <f t="shared" ca="1" si="965"/>
        <v>1</v>
      </c>
      <c r="BB131" s="38">
        <f t="shared" ref="BB131" ca="1" si="973">IFERROR((BB95+BB100-BB87)/(BB95+BB100-BB87+BB106),"N/A")</f>
        <v>1</v>
      </c>
      <c r="BC131" s="38">
        <f t="shared" ref="BC131:BD131" ca="1" si="974">IFERROR((BC95+BC100-BC87)/(BC95+BC100-BC87+BC106),"N/A")</f>
        <v>0.51602914389799637</v>
      </c>
      <c r="BD131" s="38">
        <f t="shared" ca="1" si="974"/>
        <v>1</v>
      </c>
      <c r="BE131" s="38">
        <f t="shared" ref="BE131:BK131" ca="1" si="975">IFERROR((BE95+BE100-BE87)/(BE95+BE100-BE87+BE106),"N/A")</f>
        <v>0.47631057467123039</v>
      </c>
      <c r="BF131" s="38">
        <f t="shared" ca="1" si="975"/>
        <v>1</v>
      </c>
      <c r="BG131" s="38" t="str">
        <f t="shared" ca="1" si="975"/>
        <v>N/A</v>
      </c>
      <c r="BH131" s="426" t="str">
        <f t="shared" ca="1" si="975"/>
        <v>N/A</v>
      </c>
      <c r="BI131" s="38" t="str">
        <f t="shared" ca="1" si="975"/>
        <v>N/A</v>
      </c>
      <c r="BJ131" s="38" t="str">
        <f t="shared" si="975"/>
        <v>N/A</v>
      </c>
      <c r="BK131" s="38" t="str">
        <f t="shared" si="975"/>
        <v>N/A</v>
      </c>
      <c r="BL131" s="38" t="str">
        <f t="shared" ref="BL131:BR131" si="976">IFERROR((BL95+BL100-BL87)/(BL95+BL100-BL87+BL106),"N/A")</f>
        <v>N/A</v>
      </c>
      <c r="BM131" s="38" t="str">
        <f t="shared" si="976"/>
        <v>N/A</v>
      </c>
      <c r="BN131" s="38" t="str">
        <f t="shared" si="976"/>
        <v>N/A</v>
      </c>
      <c r="BO131" s="426" t="str">
        <f t="shared" si="976"/>
        <v>N/A</v>
      </c>
      <c r="BP131" s="38" t="str">
        <f t="shared" si="976"/>
        <v>N/A</v>
      </c>
      <c r="BQ131" s="38" t="str">
        <f t="shared" si="976"/>
        <v>N/A</v>
      </c>
      <c r="BR131" s="38" t="str">
        <f t="shared" si="976"/>
        <v>N/A</v>
      </c>
      <c r="BS131" s="38" t="str">
        <f t="shared" ref="BS131:BV131" si="977">IFERROR((BS95+BS100-BS87)/(BS95+BS100-BS87+BS106),"N/A")</f>
        <v>N/A</v>
      </c>
      <c r="BT131" s="38" t="str">
        <f t="shared" si="977"/>
        <v>N/A</v>
      </c>
      <c r="BU131" s="38" t="str">
        <f t="shared" si="977"/>
        <v>N/A</v>
      </c>
      <c r="BV131" s="426" t="str">
        <f t="shared" si="977"/>
        <v>N/A</v>
      </c>
    </row>
    <row r="132" spans="1:74" s="14" customFormat="1" x14ac:dyDescent="0.2">
      <c r="A132" s="14" t="s">
        <v>245</v>
      </c>
      <c r="D132" s="419" t="str">
        <f ca="1">IFERROR(-D56/D59,"N/A")</f>
        <v>N/A</v>
      </c>
      <c r="E132" s="13" t="str">
        <f t="shared" ref="E132:BA132" ca="1" si="978">IFERROR(-E56/E59,"N/A")</f>
        <v>N/A</v>
      </c>
      <c r="F132" s="13" t="str">
        <f t="shared" ca="1" si="978"/>
        <v>N/A</v>
      </c>
      <c r="G132" s="13" t="str">
        <f t="shared" ca="1" si="978"/>
        <v>N/A</v>
      </c>
      <c r="H132" s="13" t="str">
        <f t="shared" ca="1" si="978"/>
        <v>N/A</v>
      </c>
      <c r="I132" s="13" t="str">
        <f t="shared" ref="I132" ca="1" si="979">IFERROR(-I56/I59,"N/A")</f>
        <v>N/A</v>
      </c>
      <c r="J132" s="13" t="str">
        <f t="shared" ca="1" si="978"/>
        <v>N/A</v>
      </c>
      <c r="K132" s="419" t="str">
        <f t="shared" ca="1" si="978"/>
        <v>N/A</v>
      </c>
      <c r="L132" s="13" t="str">
        <f t="shared" ca="1" si="978"/>
        <v>N/A</v>
      </c>
      <c r="M132" s="13" t="str">
        <f t="shared" ca="1" si="978"/>
        <v>N/A</v>
      </c>
      <c r="N132" s="13" t="str">
        <f t="shared" ca="1" si="978"/>
        <v>N/A</v>
      </c>
      <c r="O132" s="13" t="str">
        <f t="shared" ca="1" si="978"/>
        <v>N/A</v>
      </c>
      <c r="P132" s="13" t="str">
        <f t="shared" ref="P132" ca="1" si="980">IFERROR(-P56/P59,"N/A")</f>
        <v>N/A</v>
      </c>
      <c r="Q132" s="13" t="str">
        <f t="shared" ca="1" si="978"/>
        <v>N/A</v>
      </c>
      <c r="R132" s="419" t="str">
        <f t="shared" ca="1" si="978"/>
        <v>N/A</v>
      </c>
      <c r="S132" s="13" t="str">
        <f t="shared" ca="1" si="978"/>
        <v>N/A</v>
      </c>
      <c r="T132" s="13" t="str">
        <f t="shared" ca="1" si="978"/>
        <v>N/A</v>
      </c>
      <c r="U132" s="13" t="str">
        <f t="shared" ca="1" si="978"/>
        <v>N/A</v>
      </c>
      <c r="V132" s="13" t="str">
        <f t="shared" ca="1" si="978"/>
        <v>N/A</v>
      </c>
      <c r="W132" s="13" t="str">
        <f t="shared" ref="W132" ca="1" si="981">IFERROR(-W56/W59,"N/A")</f>
        <v>N/A</v>
      </c>
      <c r="X132" s="13" t="str">
        <f t="shared" ca="1" si="978"/>
        <v>N/A</v>
      </c>
      <c r="Y132" s="419">
        <f t="shared" ca="1" si="978"/>
        <v>0</v>
      </c>
      <c r="Z132" s="13" t="str">
        <f t="shared" ca="1" si="978"/>
        <v>N/A</v>
      </c>
      <c r="AA132" s="13" t="str">
        <f t="shared" ca="1" si="978"/>
        <v>N/A</v>
      </c>
      <c r="AB132" s="13" t="str">
        <f t="shared" ca="1" si="978"/>
        <v>N/A</v>
      </c>
      <c r="AC132" s="13" t="str">
        <f t="shared" ca="1" si="978"/>
        <v>N/A</v>
      </c>
      <c r="AD132" s="13" t="str">
        <f t="shared" ref="AD132" ca="1" si="982">IFERROR(-AD56/AD59,"N/A")</f>
        <v>N/A</v>
      </c>
      <c r="AE132" s="13" t="str">
        <f t="shared" ca="1" si="978"/>
        <v>N/A</v>
      </c>
      <c r="AF132" s="419">
        <f t="shared" ca="1" si="978"/>
        <v>0</v>
      </c>
      <c r="AG132" s="13" t="str">
        <f t="shared" ca="1" si="978"/>
        <v>N/A</v>
      </c>
      <c r="AH132" s="13" t="str">
        <f t="shared" ca="1" si="978"/>
        <v>N/A</v>
      </c>
      <c r="AI132" s="13" t="str">
        <f t="shared" ca="1" si="978"/>
        <v>N/A</v>
      </c>
      <c r="AJ132" s="13" t="str">
        <f t="shared" ca="1" si="978"/>
        <v>N/A</v>
      </c>
      <c r="AK132" s="13" t="str">
        <f t="shared" ref="AK132" ca="1" si="983">IFERROR(-AK56/AK59,"N/A")</f>
        <v>N/A</v>
      </c>
      <c r="AL132" s="13" t="str">
        <f t="shared" ca="1" si="978"/>
        <v>N/A</v>
      </c>
      <c r="AM132" s="419">
        <f t="shared" ca="1" si="978"/>
        <v>0</v>
      </c>
      <c r="AN132" s="13">
        <f t="shared" ca="1" si="978"/>
        <v>0</v>
      </c>
      <c r="AO132" s="13">
        <f t="shared" ca="1" si="978"/>
        <v>0</v>
      </c>
      <c r="AP132" s="13">
        <f t="shared" ca="1" si="978"/>
        <v>0</v>
      </c>
      <c r="AQ132" s="13">
        <f t="shared" ca="1" si="978"/>
        <v>0</v>
      </c>
      <c r="AR132" s="13">
        <f t="shared" ref="AR132" ca="1" si="984">IFERROR(-AR56/AR59,"N/A")</f>
        <v>0</v>
      </c>
      <c r="AS132" s="13">
        <f t="shared" ca="1" si="978"/>
        <v>0</v>
      </c>
      <c r="AT132" s="419">
        <f t="shared" ca="1" si="978"/>
        <v>0</v>
      </c>
      <c r="AU132" s="13">
        <f t="shared" ca="1" si="978"/>
        <v>0</v>
      </c>
      <c r="AV132" s="13">
        <f t="shared" ca="1" si="978"/>
        <v>0</v>
      </c>
      <c r="AW132" s="13">
        <f t="shared" ca="1" si="978"/>
        <v>0</v>
      </c>
      <c r="AX132" s="13">
        <f t="shared" ca="1" si="978"/>
        <v>0</v>
      </c>
      <c r="AY132" s="13">
        <f t="shared" ref="AY132" ca="1" si="985">IFERROR(-AY56/AY59,"N/A")</f>
        <v>0</v>
      </c>
      <c r="AZ132" s="13">
        <f t="shared" ca="1" si="978"/>
        <v>0</v>
      </c>
      <c r="BA132" s="419">
        <f t="shared" ca="1" si="978"/>
        <v>0</v>
      </c>
      <c r="BB132" s="13">
        <f t="shared" ref="BB132" ca="1" si="986">IFERROR(-BB56/BB59,"N/A")</f>
        <v>0</v>
      </c>
      <c r="BC132" s="13">
        <f t="shared" ref="BC132:BD132" ca="1" si="987">IFERROR(-BC56/BC59,"N/A")</f>
        <v>0</v>
      </c>
      <c r="BD132" s="13">
        <f t="shared" ca="1" si="987"/>
        <v>0</v>
      </c>
      <c r="BE132" s="13">
        <f t="shared" ref="BE132:BK132" ca="1" si="988">IFERROR(-BE56/BE59,"N/A")</f>
        <v>0</v>
      </c>
      <c r="BF132" s="13">
        <f t="shared" ca="1" si="988"/>
        <v>0</v>
      </c>
      <c r="BG132" s="13" t="str">
        <f t="shared" ca="1" si="988"/>
        <v>N/A</v>
      </c>
      <c r="BH132" s="419" t="str">
        <f t="shared" ca="1" si="988"/>
        <v>N/A</v>
      </c>
      <c r="BI132" s="13" t="str">
        <f t="shared" ca="1" si="988"/>
        <v>N/A</v>
      </c>
      <c r="BJ132" s="13" t="str">
        <f t="shared" ca="1" si="988"/>
        <v>N/A</v>
      </c>
      <c r="BK132" s="13" t="str">
        <f t="shared" ca="1" si="988"/>
        <v>N/A</v>
      </c>
      <c r="BL132" s="13" t="str">
        <f t="shared" ref="BL132:BR132" ca="1" si="989">IFERROR(-BL56/BL59,"N/A")</f>
        <v>N/A</v>
      </c>
      <c r="BM132" s="13" t="str">
        <f t="shared" ca="1" si="989"/>
        <v>N/A</v>
      </c>
      <c r="BN132" s="13" t="str">
        <f t="shared" ca="1" si="989"/>
        <v>N/A</v>
      </c>
      <c r="BO132" s="419" t="str">
        <f t="shared" ca="1" si="989"/>
        <v>N/A</v>
      </c>
      <c r="BP132" s="13" t="str">
        <f t="shared" ca="1" si="989"/>
        <v>N/A</v>
      </c>
      <c r="BQ132" s="13" t="str">
        <f t="shared" ca="1" si="989"/>
        <v>N/A</v>
      </c>
      <c r="BR132" s="13" t="str">
        <f t="shared" ca="1" si="989"/>
        <v>N/A</v>
      </c>
      <c r="BS132" s="13" t="str">
        <f t="shared" ref="BS132:BV132" ca="1" si="990">IFERROR(-BS56/BS59,"N/A")</f>
        <v>N/A</v>
      </c>
      <c r="BT132" s="13" t="str">
        <f t="shared" ca="1" si="990"/>
        <v>N/A</v>
      </c>
      <c r="BU132" s="13" t="str">
        <f t="shared" ca="1" si="990"/>
        <v>N/A</v>
      </c>
      <c r="BV132" s="419" t="str">
        <f t="shared" ca="1" si="990"/>
        <v>N/A</v>
      </c>
    </row>
    <row r="133" spans="1:74" s="14" customFormat="1" x14ac:dyDescent="0.2">
      <c r="A133" s="14" t="s">
        <v>327</v>
      </c>
      <c r="D133" s="395">
        <f ca="1">+IFERROR(Cashflow!D28+Cashflow!D33,"N/A")</f>
        <v>0</v>
      </c>
      <c r="E133" s="22">
        <f ca="1">+IFERROR(Cashflow!E28+Cashflow!E33,"N/A")</f>
        <v>0</v>
      </c>
      <c r="F133" s="22">
        <f ca="1">+IFERROR(Cashflow!F28+Cashflow!F33,"N/A")</f>
        <v>0</v>
      </c>
      <c r="G133" s="22">
        <f ca="1">+IFERROR(Cashflow!G28+Cashflow!G33,"N/A")</f>
        <v>0</v>
      </c>
      <c r="H133" s="22">
        <f ca="1">+IFERROR(Cashflow!H28+Cashflow!H33,"N/A")</f>
        <v>0</v>
      </c>
      <c r="I133" s="22">
        <f ca="1">+IFERROR(Cashflow!J28+Cashflow!J33,"N/A")</f>
        <v>0</v>
      </c>
      <c r="J133" s="22">
        <f ca="1">+IFERROR(Cashflow!J28+Cashflow!J33,"N/A")</f>
        <v>0</v>
      </c>
      <c r="K133" s="395">
        <f ca="1">+IFERROR(Cashflow!K28+Cashflow!K33,"N/A")</f>
        <v>0</v>
      </c>
      <c r="L133" s="22">
        <f ca="1">+IFERROR(Cashflow!L28+Cashflow!L33,"N/A")</f>
        <v>0</v>
      </c>
      <c r="M133" s="22">
        <f ca="1">+IFERROR(Cashflow!M28+Cashflow!M33,"N/A")</f>
        <v>0</v>
      </c>
      <c r="N133" s="22">
        <f ca="1">+IFERROR(Cashflow!N28+Cashflow!N33,"N/A")</f>
        <v>0</v>
      </c>
      <c r="O133" s="22">
        <f ca="1">+IFERROR(Cashflow!O28+Cashflow!O33,"N/A")</f>
        <v>0</v>
      </c>
      <c r="P133" s="22">
        <f ca="1">+IFERROR(Cashflow!Q28+Cashflow!Q33,"N/A")</f>
        <v>0</v>
      </c>
      <c r="Q133" s="22">
        <f ca="1">+IFERROR(Cashflow!Q28+Cashflow!Q33,"N/A")</f>
        <v>0</v>
      </c>
      <c r="R133" s="395">
        <f ca="1">+IFERROR(Cashflow!R28+Cashflow!R33,"N/A")</f>
        <v>0</v>
      </c>
      <c r="S133" s="22">
        <f ca="1">+IFERROR(Cashflow!S28+Cashflow!S33,"N/A")</f>
        <v>0</v>
      </c>
      <c r="T133" s="22">
        <f ca="1">+IFERROR(Cashflow!T28+Cashflow!T33,"N/A")</f>
        <v>0</v>
      </c>
      <c r="U133" s="22">
        <f ca="1">+IFERROR(Cashflow!U28+Cashflow!U33,"N/A")</f>
        <v>0</v>
      </c>
      <c r="V133" s="22">
        <f ca="1">+IFERROR(Cashflow!V28+Cashflow!V33,"N/A")</f>
        <v>0</v>
      </c>
      <c r="W133" s="22">
        <f ca="1">+IFERROR(Cashflow!W28+Cashflow!W33,"N/A")</f>
        <v>0</v>
      </c>
      <c r="X133" s="22">
        <f ca="1">+IFERROR(Cashflow!X28+Cashflow!X33,"N/A")</f>
        <v>0</v>
      </c>
      <c r="Y133" s="395">
        <f ca="1">+IFERROR(Cashflow!Y28+Cashflow!Y33,"N/A")</f>
        <v>473</v>
      </c>
      <c r="Z133" s="22">
        <f ca="1">+IFERROR(Cashflow!Z28+Cashflow!Z33,"N/A")</f>
        <v>0</v>
      </c>
      <c r="AA133" s="22">
        <f ca="1">+IFERROR(Cashflow!AA28+Cashflow!AA33,"N/A")</f>
        <v>0</v>
      </c>
      <c r="AB133" s="22">
        <f ca="1">+IFERROR(Cashflow!AB28+Cashflow!AB33,"N/A")</f>
        <v>0</v>
      </c>
      <c r="AC133" s="22">
        <f ca="1">+IFERROR(Cashflow!AC28+Cashflow!AC33,"N/A")</f>
        <v>0</v>
      </c>
      <c r="AD133" s="22">
        <f ca="1">+IFERROR(Cashflow!AD28+Cashflow!AD33,"N/A")</f>
        <v>0</v>
      </c>
      <c r="AE133" s="22">
        <f ca="1">+IFERROR(Cashflow!AE28+Cashflow!AE33,"N/A")</f>
        <v>0</v>
      </c>
      <c r="AF133" s="395">
        <f ca="1">+IFERROR(Cashflow!AF28+Cashflow!AF33,"N/A")</f>
        <v>93</v>
      </c>
      <c r="AG133" s="22">
        <f ca="1">+IFERROR(Cashflow!AG28+Cashflow!AG33,"N/A")</f>
        <v>0</v>
      </c>
      <c r="AH133" s="22" t="str">
        <f>+IFERROR(Cashflow!#REF!+Cashflow!#REF!,"N/A")</f>
        <v>N/A</v>
      </c>
      <c r="AI133" s="22">
        <f ca="1">+IFERROR(Cashflow!AH28+Cashflow!AH33,"N/A")</f>
        <v>0</v>
      </c>
      <c r="AJ133" s="22">
        <f ca="1">+IFERROR(Cashflow!AI28+Cashflow!AI33,"N/A")</f>
        <v>0</v>
      </c>
      <c r="AK133" s="22">
        <f ca="1">+IFERROR(Cashflow!AJ28+Cashflow!AJ33,"N/A")</f>
        <v>0</v>
      </c>
      <c r="AL133" s="22">
        <f ca="1">+IFERROR(Cashflow!AK28+Cashflow!AK33,"N/A")</f>
        <v>0</v>
      </c>
      <c r="AM133" s="395">
        <f ca="1">+IFERROR(Cashflow!AM28+Cashflow!AM33,"N/A")</f>
        <v>395</v>
      </c>
      <c r="AN133" s="22">
        <f ca="1">+IFERROR(Cashflow!AN28+Cashflow!AN33,"N/A")</f>
        <v>206</v>
      </c>
      <c r="AO133" s="22">
        <f ca="1">+IFERROR(Cashflow!AO28+Cashflow!AO33,"N/A")</f>
        <v>333</v>
      </c>
      <c r="AP133" s="22">
        <f ca="1">+IFERROR(Cashflow!AP28+Cashflow!AP33,"N/A")</f>
        <v>777</v>
      </c>
      <c r="AQ133" s="22">
        <f ca="1">+IFERROR(Cashflow!AQ28+Cashflow!AQ33,"N/A")</f>
        <v>266</v>
      </c>
      <c r="AR133" s="22">
        <f ca="1">+IFERROR(Cashflow!AR28+Cashflow!AR33,"N/A")</f>
        <v>1305</v>
      </c>
      <c r="AS133" s="22">
        <f ca="1">+IFERROR(Cashflow!AS28+Cashflow!AS33,"N/A")</f>
        <v>267</v>
      </c>
      <c r="AT133" s="395">
        <f ca="1">+IFERROR(Cashflow!AT28+Cashflow!AT33,"N/A")</f>
        <v>759</v>
      </c>
      <c r="AU133" s="22">
        <f ca="1">+IFERROR(Cashflow!AU28+Cashflow!AU33,"N/A")</f>
        <v>186</v>
      </c>
      <c r="AV133" s="22">
        <f ca="1">+IFERROR(Cashflow!AV28+Cashflow!AV33,"N/A")</f>
        <v>32</v>
      </c>
      <c r="AW133" s="22">
        <f ca="1">+IFERROR(Cashflow!AW28+Cashflow!AW33,"N/A")</f>
        <v>506</v>
      </c>
      <c r="AX133" s="22">
        <f ca="1">+IFERROR(Cashflow!AX28+Cashflow!AX33,"N/A")</f>
        <v>336</v>
      </c>
      <c r="AY133" s="22">
        <f ca="1">+IFERROR(Cashflow!AY28+Cashflow!AY33,"N/A")</f>
        <v>1116</v>
      </c>
      <c r="AZ133" s="22">
        <f ca="1">+IFERROR(Cashflow!AY28+Cashflow!AY33,"N/A")</f>
        <v>1116</v>
      </c>
      <c r="BA133" s="395">
        <f ca="1">+IFERROR(Cashflow!BA28+Cashflow!BA33,"N/A")</f>
        <v>537</v>
      </c>
      <c r="BB133" s="22">
        <f ca="1">+IFERROR(Cashflow!BB28+Cashflow!BB33,"N/A")</f>
        <v>237</v>
      </c>
      <c r="BC133" s="22">
        <f ca="1">+IFERROR(Cashflow!BC28+Cashflow!BC33,"N/A")</f>
        <v>-4</v>
      </c>
      <c r="BD133" s="22">
        <f ca="1">+IFERROR(Cashflow!BD28+Cashflow!BD33,"N/A")</f>
        <v>520</v>
      </c>
      <c r="BE133" s="22">
        <f ca="1">+IFERROR(Cashflow!BE28+Cashflow!BE33,"N/A")</f>
        <v>204</v>
      </c>
      <c r="BF133" s="22">
        <f ca="1">+IFERROR(Cashflow!BF28+Cashflow!BF33,"N/A")</f>
        <v>983</v>
      </c>
      <c r="BG133" s="22">
        <f ca="1">+IFERROR(Cashflow!BG28+Cashflow!BG33,"N/A")</f>
        <v>0</v>
      </c>
      <c r="BH133" s="395">
        <f ca="1">+IFERROR(Cashflow!BH28+Cashflow!BH33,"N/A")</f>
        <v>0</v>
      </c>
      <c r="BI133" s="22">
        <f ca="1">+IFERROR(Cashflow!BJ28+Cashflow!BJ33,"N/A")</f>
        <v>0</v>
      </c>
      <c r="BJ133" s="22">
        <f>+IFERROR(Cashflow!BY28+Cashflow!BY33,"N/A")</f>
        <v>0</v>
      </c>
      <c r="BK133" s="22">
        <f>+IFERROR(Cashflow!BZ28+Cashflow!BZ33,"N/A")</f>
        <v>0</v>
      </c>
      <c r="BL133" s="22">
        <f>+IFERROR(Cashflow!CA28+Cashflow!CA33,"N/A")</f>
        <v>0</v>
      </c>
      <c r="BM133" s="22">
        <f>+IFERROR(Cashflow!CB28+Cashflow!CB33,"N/A")</f>
        <v>0</v>
      </c>
      <c r="BN133" s="22">
        <f>+IFERROR(Cashflow!CC28+Cashflow!CC33,"N/A")</f>
        <v>0</v>
      </c>
      <c r="BO133" s="395">
        <f>+IFERROR(Cashflow!CD28+Cashflow!CD33,"N/A")</f>
        <v>0</v>
      </c>
      <c r="BP133" s="22">
        <f>+IFERROR(Cashflow!CE28+Cashflow!CE33,"N/A")</f>
        <v>0</v>
      </c>
      <c r="BQ133" s="22">
        <f>+IFERROR(Cashflow!CF28+Cashflow!CF33,"N/A")</f>
        <v>0</v>
      </c>
      <c r="BR133" s="22">
        <f>+IFERROR(Cashflow!CG28+Cashflow!CG33,"N/A")</f>
        <v>0</v>
      </c>
      <c r="BS133" s="22">
        <f>+IFERROR(Cashflow!CH28+Cashflow!CH33,"N/A")</f>
        <v>0</v>
      </c>
      <c r="BT133" s="22">
        <f>+IFERROR(Cashflow!CI28+Cashflow!CI33,"N/A")</f>
        <v>0</v>
      </c>
      <c r="BU133" s="22">
        <f>+IFERROR(Cashflow!CJ28+Cashflow!CJ33,"N/A")</f>
        <v>0</v>
      </c>
      <c r="BV133" s="395">
        <f>+IFERROR(Cashflow!CK28+Cashflow!CK33,"N/A")</f>
        <v>0</v>
      </c>
    </row>
    <row r="134" spans="1:74" x14ac:dyDescent="0.2">
      <c r="A134" s="81" t="s">
        <v>333</v>
      </c>
      <c r="B134" s="82"/>
      <c r="C134" s="82"/>
      <c r="D134" s="430">
        <f ca="1">+'Balance sheet'!D88</f>
        <v>0</v>
      </c>
      <c r="E134" s="57">
        <f ca="1">+'Balance sheet'!E88</f>
        <v>0</v>
      </c>
      <c r="F134" s="57">
        <f ca="1">+'Balance sheet'!F88</f>
        <v>0</v>
      </c>
      <c r="G134" s="57">
        <f ca="1">+'Balance sheet'!G88</f>
        <v>0</v>
      </c>
      <c r="H134" s="57">
        <f ca="1">+'Balance sheet'!H88</f>
        <v>0</v>
      </c>
      <c r="I134" s="57">
        <f ca="1">+'Balance sheet'!J88</f>
        <v>0</v>
      </c>
      <c r="J134" s="57">
        <f ca="1">+'Balance sheet'!J88</f>
        <v>0</v>
      </c>
      <c r="K134" s="430">
        <f ca="1">+'Balance sheet'!K88</f>
        <v>0</v>
      </c>
      <c r="L134" s="57">
        <f ca="1">+'Balance sheet'!L88</f>
        <v>0</v>
      </c>
      <c r="M134" s="57">
        <f ca="1">+'Balance sheet'!M88</f>
        <v>0</v>
      </c>
      <c r="N134" s="57">
        <f ca="1">+'Balance sheet'!N88</f>
        <v>0</v>
      </c>
      <c r="O134" s="57">
        <f ca="1">+'Balance sheet'!O88</f>
        <v>0</v>
      </c>
      <c r="P134" s="57">
        <f ca="1">+'Balance sheet'!Q88</f>
        <v>0</v>
      </c>
      <c r="Q134" s="57">
        <f ca="1">+'Balance sheet'!Q88</f>
        <v>0</v>
      </c>
      <c r="R134" s="430">
        <f ca="1">+'Balance sheet'!R88</f>
        <v>0</v>
      </c>
      <c r="S134" s="57">
        <f ca="1">+'Balance sheet'!S88</f>
        <v>0</v>
      </c>
      <c r="T134" s="57">
        <f ca="1">+'Balance sheet'!T88</f>
        <v>0</v>
      </c>
      <c r="U134" s="57">
        <f ca="1">+'Balance sheet'!U88</f>
        <v>0</v>
      </c>
      <c r="V134" s="57">
        <f ca="1">+'Balance sheet'!V88</f>
        <v>0</v>
      </c>
      <c r="W134" s="57">
        <f ca="1">+'Balance sheet'!X88</f>
        <v>0</v>
      </c>
      <c r="X134" s="57">
        <f ca="1">+'Balance sheet'!X88</f>
        <v>0</v>
      </c>
      <c r="Y134" s="430">
        <f ca="1">+'Balance sheet'!Y88</f>
        <v>0</v>
      </c>
      <c r="Z134" s="57">
        <f ca="1">+'Balance sheet'!Z88</f>
        <v>0</v>
      </c>
      <c r="AA134" s="57">
        <f ca="1">+'Balance sheet'!AA88</f>
        <v>0</v>
      </c>
      <c r="AB134" s="57">
        <f ca="1">+'Balance sheet'!AB88</f>
        <v>0</v>
      </c>
      <c r="AC134" s="57">
        <f ca="1">+'Balance sheet'!AC88</f>
        <v>0</v>
      </c>
      <c r="AD134" s="57">
        <f ca="1">+'Balance sheet'!AE88</f>
        <v>0</v>
      </c>
      <c r="AE134" s="57">
        <f ca="1">+'Balance sheet'!AE88</f>
        <v>0</v>
      </c>
      <c r="AF134" s="430">
        <f ca="1">+'Balance sheet'!AF88</f>
        <v>0</v>
      </c>
      <c r="AG134" s="57">
        <f ca="1">+'Balance sheet'!AG88</f>
        <v>0</v>
      </c>
      <c r="AH134" s="57">
        <f ca="1">+'Balance sheet'!AH88</f>
        <v>0</v>
      </c>
      <c r="AI134" s="57">
        <f ca="1">+'Balance sheet'!AI88</f>
        <v>0</v>
      </c>
      <c r="AJ134" s="57">
        <f ca="1">+'Balance sheet'!AJ88</f>
        <v>0</v>
      </c>
      <c r="AK134" s="57">
        <f ca="1">+'Balance sheet'!AK88</f>
        <v>0</v>
      </c>
      <c r="AL134" s="57">
        <f ca="1">+'Balance sheet'!AL88</f>
        <v>0</v>
      </c>
      <c r="AM134" s="430">
        <f ca="1">+'Balance sheet'!AM88</f>
        <v>0</v>
      </c>
      <c r="AN134" s="57">
        <f ca="1">+'Balance sheet'!AN88</f>
        <v>0</v>
      </c>
      <c r="AO134" s="57">
        <f ca="1">+'Balance sheet'!AO88</f>
        <v>0</v>
      </c>
      <c r="AP134" s="57">
        <f ca="1">+'Balance sheet'!AP88</f>
        <v>0</v>
      </c>
      <c r="AQ134" s="57">
        <f ca="1">+'Balance sheet'!AQ88</f>
        <v>0</v>
      </c>
      <c r="AR134" s="57">
        <f ca="1">+'Balance sheet'!AR88</f>
        <v>0</v>
      </c>
      <c r="AS134" s="57">
        <f ca="1">+'Balance sheet'!AS88</f>
        <v>0</v>
      </c>
      <c r="AT134" s="430">
        <f ca="1">+'Balance sheet'!AT88</f>
        <v>0</v>
      </c>
      <c r="AU134" s="57">
        <f ca="1">+'Balance sheet'!AU88</f>
        <v>0</v>
      </c>
      <c r="AV134" s="57">
        <f ca="1">+'Balance sheet'!AV88</f>
        <v>0</v>
      </c>
      <c r="AW134" s="57">
        <f ca="1">+'Balance sheet'!AW88</f>
        <v>0</v>
      </c>
      <c r="AX134" s="57">
        <f ca="1">+'Balance sheet'!AX88</f>
        <v>0</v>
      </c>
      <c r="AY134" s="57">
        <f ca="1">+'Balance sheet'!AY88</f>
        <v>0</v>
      </c>
      <c r="AZ134" s="57">
        <f ca="1">+'Balance sheet'!AY88</f>
        <v>0</v>
      </c>
      <c r="BA134" s="430">
        <f ca="1">+'Balance sheet'!BA88</f>
        <v>0</v>
      </c>
      <c r="BB134" s="57">
        <f ca="1">+'Balance sheet'!BB88</f>
        <v>0</v>
      </c>
      <c r="BC134" s="57">
        <f ca="1">+'Balance sheet'!BC88</f>
        <v>0</v>
      </c>
      <c r="BD134" s="57">
        <f ca="1">+'Balance sheet'!BD88</f>
        <v>0</v>
      </c>
      <c r="BE134" s="57">
        <f ca="1">+'Balance sheet'!BE88</f>
        <v>0</v>
      </c>
      <c r="BF134" s="57">
        <f ca="1">+'Balance sheet'!BF88</f>
        <v>0</v>
      </c>
      <c r="BG134" s="57">
        <f ca="1">+'Balance sheet'!BG88</f>
        <v>0</v>
      </c>
      <c r="BH134" s="430">
        <f ca="1">+'Balance sheet'!BH88</f>
        <v>0</v>
      </c>
      <c r="BI134" s="57">
        <f ca="1">+'Balance sheet'!BI88</f>
        <v>0</v>
      </c>
      <c r="BJ134" s="57">
        <f>+'Balance sheet'!BX88</f>
        <v>0</v>
      </c>
      <c r="BK134" s="57">
        <f>+'Balance sheet'!BY88</f>
        <v>0</v>
      </c>
      <c r="BL134" s="57">
        <f>+'Balance sheet'!BZ88</f>
        <v>0</v>
      </c>
      <c r="BM134" s="57">
        <f>+'Balance sheet'!CA88</f>
        <v>0</v>
      </c>
      <c r="BN134" s="57">
        <f>+'Balance sheet'!CB88</f>
        <v>0</v>
      </c>
      <c r="BO134" s="430">
        <f>+'Balance sheet'!CC88</f>
        <v>0</v>
      </c>
      <c r="BP134" s="57">
        <f>+'Balance sheet'!CD88</f>
        <v>0</v>
      </c>
      <c r="BQ134" s="57">
        <f>+'Balance sheet'!CE88</f>
        <v>0</v>
      </c>
      <c r="BR134" s="57">
        <f>+'Balance sheet'!CF88</f>
        <v>0</v>
      </c>
      <c r="BS134" s="57">
        <f>+'Balance sheet'!CG88</f>
        <v>0</v>
      </c>
      <c r="BT134" s="57">
        <f>+'Balance sheet'!CH88</f>
        <v>0</v>
      </c>
      <c r="BU134" s="57">
        <f>+'Balance sheet'!CI88</f>
        <v>0</v>
      </c>
      <c r="BV134" s="430">
        <f>+'Balance sheet'!CJ88</f>
        <v>0</v>
      </c>
    </row>
    <row r="135" spans="1:74" x14ac:dyDescent="0.2">
      <c r="A135" s="81" t="s">
        <v>334</v>
      </c>
      <c r="B135" s="82"/>
      <c r="C135" s="82"/>
      <c r="D135" s="430">
        <f ca="1">+'Balance sheet'!D89</f>
        <v>0</v>
      </c>
      <c r="E135" s="57">
        <f ca="1">+'Balance sheet'!E89</f>
        <v>0</v>
      </c>
      <c r="F135" s="57">
        <f ca="1">+'Balance sheet'!F89</f>
        <v>0</v>
      </c>
      <c r="G135" s="57">
        <f ca="1">+'Balance sheet'!G89</f>
        <v>0</v>
      </c>
      <c r="H135" s="57">
        <f ca="1">+'Balance sheet'!H89</f>
        <v>0</v>
      </c>
      <c r="I135" s="57">
        <f ca="1">+'Balance sheet'!J89</f>
        <v>0</v>
      </c>
      <c r="J135" s="57">
        <f ca="1">+'Balance sheet'!J89</f>
        <v>0</v>
      </c>
      <c r="K135" s="430">
        <f ca="1">+'Balance sheet'!K89</f>
        <v>0</v>
      </c>
      <c r="L135" s="57">
        <f ca="1">+'Balance sheet'!L89</f>
        <v>0</v>
      </c>
      <c r="M135" s="57">
        <f ca="1">+'Balance sheet'!M89</f>
        <v>0</v>
      </c>
      <c r="N135" s="57">
        <f ca="1">+'Balance sheet'!N89</f>
        <v>0</v>
      </c>
      <c r="O135" s="57">
        <f ca="1">+'Balance sheet'!O89</f>
        <v>0</v>
      </c>
      <c r="P135" s="57">
        <f ca="1">+'Balance sheet'!Q89</f>
        <v>0</v>
      </c>
      <c r="Q135" s="57">
        <f ca="1">+'Balance sheet'!Q89</f>
        <v>0</v>
      </c>
      <c r="R135" s="430">
        <f ca="1">+'Balance sheet'!R89</f>
        <v>0</v>
      </c>
      <c r="S135" s="57">
        <f ca="1">+'Balance sheet'!S89</f>
        <v>0</v>
      </c>
      <c r="T135" s="57">
        <f ca="1">+'Balance sheet'!T89</f>
        <v>0</v>
      </c>
      <c r="U135" s="57">
        <f ca="1">+'Balance sheet'!U89</f>
        <v>0</v>
      </c>
      <c r="V135" s="57">
        <f ca="1">+'Balance sheet'!V89</f>
        <v>0</v>
      </c>
      <c r="W135" s="57">
        <f ca="1">+'Balance sheet'!X89</f>
        <v>0</v>
      </c>
      <c r="X135" s="57">
        <f ca="1">+'Balance sheet'!X89</f>
        <v>0</v>
      </c>
      <c r="Y135" s="430">
        <f ca="1">+'Balance sheet'!Y89</f>
        <v>3.4656626506024097</v>
      </c>
      <c r="Z135" s="57">
        <f ca="1">+'Balance sheet'!Z89</f>
        <v>0</v>
      </c>
      <c r="AA135" s="57">
        <f ca="1">+'Balance sheet'!AA89</f>
        <v>0</v>
      </c>
      <c r="AB135" s="57">
        <f ca="1">+'Balance sheet'!AB89</f>
        <v>0</v>
      </c>
      <c r="AC135" s="57">
        <f ca="1">+'Balance sheet'!AC89</f>
        <v>0</v>
      </c>
      <c r="AD135" s="57">
        <f ca="1">+'Balance sheet'!AE89</f>
        <v>0</v>
      </c>
      <c r="AE135" s="57">
        <f ca="1">+'Balance sheet'!AE89</f>
        <v>0</v>
      </c>
      <c r="AF135" s="430">
        <f ca="1">+'Balance sheet'!AF89</f>
        <v>2.9502762430939224</v>
      </c>
      <c r="AG135" s="57">
        <f ca="1">+'Balance sheet'!AG89</f>
        <v>0</v>
      </c>
      <c r="AH135" s="57">
        <f ca="1">+'Balance sheet'!AH89</f>
        <v>0</v>
      </c>
      <c r="AI135" s="57">
        <f ca="1">+'Balance sheet'!AI89</f>
        <v>0</v>
      </c>
      <c r="AJ135" s="57">
        <f ca="1">+'Balance sheet'!AJ89</f>
        <v>0</v>
      </c>
      <c r="AK135" s="57">
        <f ca="1">+'Balance sheet'!AK89</f>
        <v>0</v>
      </c>
      <c r="AL135" s="57">
        <f ca="1">+'Balance sheet'!AL89</f>
        <v>0</v>
      </c>
      <c r="AM135" s="430">
        <f ca="1">+'Balance sheet'!AM89</f>
        <v>2.7099236641221376</v>
      </c>
      <c r="AN135" s="57">
        <f ca="1">+'Balance sheet'!AN89</f>
        <v>13.251781472684085</v>
      </c>
      <c r="AO135" s="57">
        <f ca="1">+'Balance sheet'!AO89</f>
        <v>6.3294528521536675</v>
      </c>
      <c r="AP135" s="57">
        <f ca="1">+'Balance sheet'!AP89</f>
        <v>6.3294528521536675</v>
      </c>
      <c r="AQ135" s="57">
        <f ca="1">+'Balance sheet'!AQ89</f>
        <v>4.2594043887147333</v>
      </c>
      <c r="AR135" s="57">
        <f ca="1">+'Balance sheet'!AR89</f>
        <v>4.2594043887147333</v>
      </c>
      <c r="AS135" s="57">
        <f ca="1">+'Balance sheet'!AS89</f>
        <v>1.3636698599852617</v>
      </c>
      <c r="AT135" s="430">
        <f ca="1">+'Balance sheet'!AT89</f>
        <v>1.6140427387701701</v>
      </c>
      <c r="AU135" s="57">
        <f ca="1">+'Balance sheet'!AU89</f>
        <v>1.5973125270914608</v>
      </c>
      <c r="AV135" s="57">
        <f ca="1">+'Balance sheet'!AV89</f>
        <v>1.6618769645262685</v>
      </c>
      <c r="AW135" s="57">
        <f ca="1">+'Balance sheet'!AW89</f>
        <v>1.6618769645262685</v>
      </c>
      <c r="AX135" s="57">
        <f ca="1">+'Balance sheet'!AX89</f>
        <v>1.4977538185085355</v>
      </c>
      <c r="AY135" s="57">
        <f ca="1">+'Balance sheet'!AY89</f>
        <v>1.4977538185085355</v>
      </c>
      <c r="AZ135" s="57">
        <f ca="1">+'Balance sheet'!AY89</f>
        <v>1.4977538185085355</v>
      </c>
      <c r="BA135" s="430">
        <f ca="1">+'Balance sheet'!BA89</f>
        <v>1.3359477124183006</v>
      </c>
      <c r="BB135" s="57">
        <f ca="1">+'Balance sheet'!BB89</f>
        <v>1.3784984451354956</v>
      </c>
      <c r="BC135" s="57">
        <f ca="1">+'Balance sheet'!BC89</f>
        <v>0.71488147497805088</v>
      </c>
      <c r="BD135" s="57">
        <f ca="1">+'Balance sheet'!BD89</f>
        <v>1.431648351648352</v>
      </c>
      <c r="BE135" s="57">
        <f ca="1">+'Balance sheet'!BE89</f>
        <v>1.4751677852348997</v>
      </c>
      <c r="BF135" s="57">
        <f ca="1">+'Balance sheet'!BF89</f>
        <v>1.4751677852348997</v>
      </c>
      <c r="BG135" s="57">
        <f ca="1">+'Balance sheet'!BG89</f>
        <v>0</v>
      </c>
      <c r="BH135" s="430">
        <f ca="1">+'Balance sheet'!BH89</f>
        <v>0</v>
      </c>
      <c r="BI135" s="57">
        <f ca="1">+'Balance sheet'!BI89</f>
        <v>0</v>
      </c>
      <c r="BJ135" s="57">
        <f>+'Balance sheet'!BX89</f>
        <v>0</v>
      </c>
      <c r="BK135" s="57">
        <f>+'Balance sheet'!BY89</f>
        <v>0</v>
      </c>
      <c r="BL135" s="57">
        <f>+'Balance sheet'!BZ89</f>
        <v>0</v>
      </c>
      <c r="BM135" s="57">
        <f>+'Balance sheet'!CA89</f>
        <v>0</v>
      </c>
      <c r="BN135" s="57">
        <f>+'Balance sheet'!CB89</f>
        <v>0</v>
      </c>
      <c r="BO135" s="430">
        <f>+'Balance sheet'!CC89</f>
        <v>0</v>
      </c>
      <c r="BP135" s="57">
        <f>+'Balance sheet'!CD89</f>
        <v>0</v>
      </c>
      <c r="BQ135" s="57">
        <f>+'Balance sheet'!CE89</f>
        <v>0</v>
      </c>
      <c r="BR135" s="57">
        <f>+'Balance sheet'!CF89</f>
        <v>0</v>
      </c>
      <c r="BS135" s="57">
        <f>+'Balance sheet'!CG89</f>
        <v>0</v>
      </c>
      <c r="BT135" s="57">
        <f>+'Balance sheet'!CH89</f>
        <v>0</v>
      </c>
      <c r="BU135" s="57">
        <f>+'Balance sheet'!CI89</f>
        <v>0</v>
      </c>
      <c r="BV135" s="430">
        <f>+'Balance sheet'!CJ89</f>
        <v>0</v>
      </c>
    </row>
    <row r="136" spans="1:74" x14ac:dyDescent="0.2">
      <c r="A136" s="81" t="s">
        <v>88</v>
      </c>
      <c r="B136" s="82"/>
      <c r="C136" s="82"/>
      <c r="D136" s="430">
        <f ca="1">+'Balance sheet'!D90</f>
        <v>0</v>
      </c>
      <c r="E136" s="57">
        <f ca="1">+'Balance sheet'!E90</f>
        <v>0</v>
      </c>
      <c r="F136" s="57">
        <f ca="1">+'Balance sheet'!F90</f>
        <v>0</v>
      </c>
      <c r="G136" s="57">
        <f ca="1">+'Balance sheet'!G90</f>
        <v>0</v>
      </c>
      <c r="H136" s="57">
        <f ca="1">+'Balance sheet'!H90</f>
        <v>0</v>
      </c>
      <c r="I136" s="57">
        <f ca="1">+'Balance sheet'!J90</f>
        <v>0</v>
      </c>
      <c r="J136" s="57">
        <f ca="1">+'Balance sheet'!J90</f>
        <v>0</v>
      </c>
      <c r="K136" s="430">
        <f ca="1">+'Balance sheet'!K90</f>
        <v>0</v>
      </c>
      <c r="L136" s="57">
        <f ca="1">+'Balance sheet'!L90</f>
        <v>0</v>
      </c>
      <c r="M136" s="57">
        <f ca="1">+'Balance sheet'!M90</f>
        <v>0</v>
      </c>
      <c r="N136" s="57">
        <f ca="1">+'Balance sheet'!N90</f>
        <v>0</v>
      </c>
      <c r="O136" s="57">
        <f ca="1">+'Balance sheet'!O90</f>
        <v>0</v>
      </c>
      <c r="P136" s="57">
        <f ca="1">+'Balance sheet'!Q90</f>
        <v>0</v>
      </c>
      <c r="Q136" s="57">
        <f ca="1">+'Balance sheet'!Q90</f>
        <v>0</v>
      </c>
      <c r="R136" s="430">
        <f ca="1">+'Balance sheet'!R90</f>
        <v>0</v>
      </c>
      <c r="S136" s="57">
        <f ca="1">+'Balance sheet'!S90</f>
        <v>0</v>
      </c>
      <c r="T136" s="57">
        <f ca="1">+'Balance sheet'!T90</f>
        <v>0</v>
      </c>
      <c r="U136" s="57">
        <f ca="1">+'Balance sheet'!U90</f>
        <v>0</v>
      </c>
      <c r="V136" s="57">
        <f ca="1">+'Balance sheet'!V90</f>
        <v>0</v>
      </c>
      <c r="W136" s="57">
        <f ca="1">+'Balance sheet'!X90</f>
        <v>0</v>
      </c>
      <c r="X136" s="57">
        <f ca="1">+'Balance sheet'!X90</f>
        <v>0</v>
      </c>
      <c r="Y136" s="430">
        <f ca="1">+'Balance sheet'!Y90</f>
        <v>3.2849397590361447</v>
      </c>
      <c r="Z136" s="57">
        <f ca="1">+'Balance sheet'!Z90</f>
        <v>0</v>
      </c>
      <c r="AA136" s="57">
        <f ca="1">+'Balance sheet'!AA90</f>
        <v>0</v>
      </c>
      <c r="AB136" s="57">
        <f ca="1">+'Balance sheet'!AB90</f>
        <v>0</v>
      </c>
      <c r="AC136" s="57">
        <f ca="1">+'Balance sheet'!AC90</f>
        <v>0</v>
      </c>
      <c r="AD136" s="57">
        <f ca="1">+'Balance sheet'!AE90</f>
        <v>0</v>
      </c>
      <c r="AE136" s="57">
        <f ca="1">+'Balance sheet'!AE90</f>
        <v>0</v>
      </c>
      <c r="AF136" s="430">
        <f ca="1">+'Balance sheet'!AF90</f>
        <v>2.6597605893186005</v>
      </c>
      <c r="AG136" s="57">
        <f ca="1">+'Balance sheet'!AG90</f>
        <v>0</v>
      </c>
      <c r="AH136" s="57">
        <f ca="1">+'Balance sheet'!AH90</f>
        <v>0</v>
      </c>
      <c r="AI136" s="57">
        <f ca="1">+'Balance sheet'!AI90</f>
        <v>0</v>
      </c>
      <c r="AJ136" s="57">
        <f ca="1">+'Balance sheet'!AJ90</f>
        <v>0</v>
      </c>
      <c r="AK136" s="57">
        <f ca="1">+'Balance sheet'!AK90</f>
        <v>0</v>
      </c>
      <c r="AL136" s="57">
        <f ca="1">+'Balance sheet'!AL90</f>
        <v>0</v>
      </c>
      <c r="AM136" s="430">
        <f ca="1">+'Balance sheet'!AM90</f>
        <v>2.3325381679389312</v>
      </c>
      <c r="AN136" s="57">
        <f ca="1">+'Balance sheet'!AN90</f>
        <v>11.660332541567696</v>
      </c>
      <c r="AO136" s="57">
        <f ca="1">+'Balance sheet'!AO90</f>
        <v>5.6740395809080324</v>
      </c>
      <c r="AP136" s="57">
        <f ca="1">+'Balance sheet'!AP90</f>
        <v>5.6740395809080324</v>
      </c>
      <c r="AQ136" s="57">
        <f ca="1">+'Balance sheet'!AQ90</f>
        <v>2.2539184952978055</v>
      </c>
      <c r="AR136" s="57">
        <f ca="1">+'Balance sheet'!AR90</f>
        <v>2.2539184952978055</v>
      </c>
      <c r="AS136" s="57">
        <f ca="1">+'Balance sheet'!AS90</f>
        <v>0.96904937361827559</v>
      </c>
      <c r="AT136" s="430">
        <f ca="1">+'Balance sheet'!AT90</f>
        <v>1.1495856955952901</v>
      </c>
      <c r="AU136" s="57">
        <f ca="1">+'Balance sheet'!AU90</f>
        <v>1.188556566970091</v>
      </c>
      <c r="AV136" s="57">
        <f ca="1">+'Balance sheet'!AV90</f>
        <v>1.4854063762909744</v>
      </c>
      <c r="AW136" s="57">
        <f ca="1">+'Balance sheet'!AW90</f>
        <v>1.4854063762909744</v>
      </c>
      <c r="AX136" s="57">
        <f ca="1">+'Balance sheet'!AX90</f>
        <v>1.174752920035939</v>
      </c>
      <c r="AY136" s="57">
        <f ca="1">+'Balance sheet'!AY90</f>
        <v>1.1769991015274035</v>
      </c>
      <c r="AZ136" s="57">
        <f ca="1">+'Balance sheet'!AY90</f>
        <v>1.1769991015274035</v>
      </c>
      <c r="BA136" s="430">
        <f ca="1">+'Balance sheet'!BA90</f>
        <v>1.0326797385620916</v>
      </c>
      <c r="BB136" s="57">
        <f ca="1">+'Balance sheet'!BB90</f>
        <v>1.0835184362505554</v>
      </c>
      <c r="BC136" s="57">
        <f ca="1">+'Balance sheet'!BC90</f>
        <v>0.62181738366988581</v>
      </c>
      <c r="BD136" s="57">
        <f ca="1">+'Balance sheet'!BD90</f>
        <v>1.2452747252747256</v>
      </c>
      <c r="BE136" s="57">
        <f ca="1">+'Balance sheet'!BE90</f>
        <v>1.1829977628635349</v>
      </c>
      <c r="BF136" s="57">
        <f ca="1">+'Balance sheet'!BF90</f>
        <v>1.1829977628635349</v>
      </c>
      <c r="BG136" s="57">
        <f ca="1">+'Balance sheet'!BG90</f>
        <v>0</v>
      </c>
      <c r="BH136" s="430">
        <f ca="1">+'Balance sheet'!BH90</f>
        <v>0</v>
      </c>
      <c r="BI136" s="57">
        <f ca="1">+'Balance sheet'!BI90</f>
        <v>0</v>
      </c>
      <c r="BJ136" s="57">
        <f>+'Balance sheet'!BX90</f>
        <v>0</v>
      </c>
      <c r="BK136" s="57">
        <f>+'Balance sheet'!BY90</f>
        <v>0</v>
      </c>
      <c r="BL136" s="57">
        <f>+'Balance sheet'!BZ90</f>
        <v>0</v>
      </c>
      <c r="BM136" s="57">
        <f>+'Balance sheet'!CA90</f>
        <v>0</v>
      </c>
      <c r="BN136" s="57">
        <f>+'Balance sheet'!CB90</f>
        <v>0</v>
      </c>
      <c r="BO136" s="430">
        <f>+'Balance sheet'!CC90</f>
        <v>0</v>
      </c>
      <c r="BP136" s="57">
        <f>+'Balance sheet'!CD90</f>
        <v>0</v>
      </c>
      <c r="BQ136" s="57">
        <f>+'Balance sheet'!CE90</f>
        <v>0</v>
      </c>
      <c r="BR136" s="57">
        <f>+'Balance sheet'!CF90</f>
        <v>0</v>
      </c>
      <c r="BS136" s="57">
        <f>+'Balance sheet'!CG90</f>
        <v>0</v>
      </c>
      <c r="BT136" s="57">
        <f>+'Balance sheet'!CH90</f>
        <v>0</v>
      </c>
      <c r="BU136" s="57">
        <f>+'Balance sheet'!CI90</f>
        <v>0</v>
      </c>
      <c r="BV136" s="430">
        <f>+'Balance sheet'!CJ90</f>
        <v>0</v>
      </c>
    </row>
    <row r="137" spans="1:74" x14ac:dyDescent="0.2">
      <c r="A137" s="81" t="s">
        <v>89</v>
      </c>
      <c r="B137" s="82"/>
      <c r="C137" s="82"/>
      <c r="D137" s="430">
        <f ca="1">+'Balance sheet'!D91</f>
        <v>0</v>
      </c>
      <c r="E137" s="57">
        <f ca="1">+'Balance sheet'!E91</f>
        <v>0</v>
      </c>
      <c r="F137" s="57">
        <f ca="1">+'Balance sheet'!F91</f>
        <v>0</v>
      </c>
      <c r="G137" s="57">
        <f ca="1">+'Balance sheet'!G91</f>
        <v>0</v>
      </c>
      <c r="H137" s="57">
        <f ca="1">+'Balance sheet'!H91</f>
        <v>0</v>
      </c>
      <c r="I137" s="57">
        <f ca="1">+'Balance sheet'!J91</f>
        <v>0</v>
      </c>
      <c r="J137" s="57">
        <f ca="1">+'Balance sheet'!J91</f>
        <v>0</v>
      </c>
      <c r="K137" s="430">
        <f ca="1">+'Balance sheet'!K91</f>
        <v>0</v>
      </c>
      <c r="L137" s="57">
        <f ca="1">+'Balance sheet'!L91</f>
        <v>0</v>
      </c>
      <c r="M137" s="57">
        <f ca="1">+'Balance sheet'!M91</f>
        <v>0</v>
      </c>
      <c r="N137" s="57">
        <f ca="1">+'Balance sheet'!N91</f>
        <v>0</v>
      </c>
      <c r="O137" s="57">
        <f ca="1">+'Balance sheet'!O91</f>
        <v>0</v>
      </c>
      <c r="P137" s="57">
        <f ca="1">+'Balance sheet'!Q91</f>
        <v>0</v>
      </c>
      <c r="Q137" s="57">
        <f ca="1">+'Balance sheet'!Q91</f>
        <v>0</v>
      </c>
      <c r="R137" s="430">
        <f ca="1">+'Balance sheet'!R91</f>
        <v>0</v>
      </c>
      <c r="S137" s="57">
        <f ca="1">+'Balance sheet'!S91</f>
        <v>0</v>
      </c>
      <c r="T137" s="57">
        <f ca="1">+'Balance sheet'!T91</f>
        <v>0</v>
      </c>
      <c r="U137" s="57">
        <f ca="1">+'Balance sheet'!U91</f>
        <v>0</v>
      </c>
      <c r="V137" s="57">
        <f ca="1">+'Balance sheet'!V91</f>
        <v>0</v>
      </c>
      <c r="W137" s="57">
        <f ca="1">+'Balance sheet'!X91</f>
        <v>0</v>
      </c>
      <c r="X137" s="57">
        <f ca="1">+'Balance sheet'!X91</f>
        <v>0</v>
      </c>
      <c r="Y137" s="430">
        <f ca="1">+'Balance sheet'!Y91</f>
        <v>3.2849397590361447</v>
      </c>
      <c r="Z137" s="57">
        <f ca="1">+'Balance sheet'!Z91</f>
        <v>0</v>
      </c>
      <c r="AA137" s="57">
        <f ca="1">+'Balance sheet'!AA91</f>
        <v>0</v>
      </c>
      <c r="AB137" s="57">
        <f ca="1">+'Balance sheet'!AB91</f>
        <v>0</v>
      </c>
      <c r="AC137" s="57">
        <f ca="1">+'Balance sheet'!AC91</f>
        <v>0</v>
      </c>
      <c r="AD137" s="57">
        <f ca="1">+'Balance sheet'!AE91</f>
        <v>0</v>
      </c>
      <c r="AE137" s="57">
        <f ca="1">+'Balance sheet'!AE91</f>
        <v>0</v>
      </c>
      <c r="AF137" s="430">
        <f ca="1">+'Balance sheet'!AF91</f>
        <v>2.6597605893186005</v>
      </c>
      <c r="AG137" s="57">
        <f ca="1">+'Balance sheet'!AG91</f>
        <v>0</v>
      </c>
      <c r="AH137" s="57">
        <f ca="1">+'Balance sheet'!AH91</f>
        <v>0</v>
      </c>
      <c r="AI137" s="57">
        <f ca="1">+'Balance sheet'!AI91</f>
        <v>0</v>
      </c>
      <c r="AJ137" s="57">
        <f ca="1">+'Balance sheet'!AJ91</f>
        <v>0</v>
      </c>
      <c r="AK137" s="57">
        <f ca="1">+'Balance sheet'!AK91</f>
        <v>0</v>
      </c>
      <c r="AL137" s="57">
        <f ca="1">+'Balance sheet'!AL91</f>
        <v>0</v>
      </c>
      <c r="AM137" s="430">
        <f ca="1">+'Balance sheet'!AM91</f>
        <v>2.3325381679389312</v>
      </c>
      <c r="AN137" s="57">
        <f ca="1">+'Balance sheet'!AN91</f>
        <v>11.660332541567696</v>
      </c>
      <c r="AO137" s="57">
        <f ca="1">+'Balance sheet'!AO91</f>
        <v>5.6740395809080324</v>
      </c>
      <c r="AP137" s="57">
        <f ca="1">+'Balance sheet'!AP91</f>
        <v>5.6740395809080324</v>
      </c>
      <c r="AQ137" s="57">
        <f ca="1">+'Balance sheet'!AQ91</f>
        <v>2.2539184952978055</v>
      </c>
      <c r="AR137" s="57">
        <f ca="1">+'Balance sheet'!AR91</f>
        <v>2.2539184952978055</v>
      </c>
      <c r="AS137" s="57">
        <f ca="1">+'Balance sheet'!AS91</f>
        <v>0.96904937361827559</v>
      </c>
      <c r="AT137" s="430">
        <f ca="1">+'Balance sheet'!AT91</f>
        <v>1.1495856955952901</v>
      </c>
      <c r="AU137" s="57">
        <f ca="1">+'Balance sheet'!AU91</f>
        <v>1.188556566970091</v>
      </c>
      <c r="AV137" s="57">
        <f ca="1">+'Balance sheet'!AV91</f>
        <v>1.4854063762909744</v>
      </c>
      <c r="AW137" s="57">
        <f ca="1">+'Balance sheet'!AW91</f>
        <v>1.4854063762909744</v>
      </c>
      <c r="AX137" s="57">
        <f ca="1">+'Balance sheet'!AX91</f>
        <v>1.174752920035939</v>
      </c>
      <c r="AY137" s="57">
        <f ca="1">+'Balance sheet'!AY91</f>
        <v>1.1769991015274035</v>
      </c>
      <c r="AZ137" s="57">
        <f ca="1">+'Balance sheet'!AY91</f>
        <v>1.1769991015274035</v>
      </c>
      <c r="BA137" s="430">
        <f ca="1">+'Balance sheet'!BA91</f>
        <v>1.0326797385620916</v>
      </c>
      <c r="BB137" s="57">
        <f ca="1">+'Balance sheet'!BB91</f>
        <v>1.0835184362505554</v>
      </c>
      <c r="BC137" s="57">
        <f ca="1">+'Balance sheet'!BC91</f>
        <v>0.62181738366988581</v>
      </c>
      <c r="BD137" s="57">
        <f ca="1">+'Balance sheet'!BD91</f>
        <v>1.2452747252747256</v>
      </c>
      <c r="BE137" s="57">
        <f ca="1">+'Balance sheet'!BE91</f>
        <v>1.1829977628635349</v>
      </c>
      <c r="BF137" s="57">
        <f ca="1">+'Balance sheet'!BF91</f>
        <v>1.1829977628635349</v>
      </c>
      <c r="BG137" s="57">
        <f ca="1">+'Balance sheet'!BG91</f>
        <v>0</v>
      </c>
      <c r="BH137" s="430">
        <f ca="1">+'Balance sheet'!BH91</f>
        <v>0</v>
      </c>
      <c r="BI137" s="57">
        <f ca="1">+'Balance sheet'!BI91</f>
        <v>0</v>
      </c>
      <c r="BJ137" s="57">
        <f>+'Balance sheet'!BX91</f>
        <v>0</v>
      </c>
      <c r="BK137" s="57">
        <f>+'Balance sheet'!BY91</f>
        <v>0</v>
      </c>
      <c r="BL137" s="57">
        <f>+'Balance sheet'!BZ91</f>
        <v>0</v>
      </c>
      <c r="BM137" s="57">
        <f>+'Balance sheet'!CA91</f>
        <v>0</v>
      </c>
      <c r="BN137" s="57">
        <f>+'Balance sheet'!CB91</f>
        <v>0</v>
      </c>
      <c r="BO137" s="430">
        <f>+'Balance sheet'!CC91</f>
        <v>0</v>
      </c>
      <c r="BP137" s="57">
        <f>+'Balance sheet'!CD91</f>
        <v>0</v>
      </c>
      <c r="BQ137" s="57">
        <f>+'Balance sheet'!CE91</f>
        <v>0</v>
      </c>
      <c r="BR137" s="57">
        <f>+'Balance sheet'!CF91</f>
        <v>0</v>
      </c>
      <c r="BS137" s="57">
        <f>+'Balance sheet'!CG91</f>
        <v>0</v>
      </c>
      <c r="BT137" s="57">
        <f>+'Balance sheet'!CH91</f>
        <v>0</v>
      </c>
      <c r="BU137" s="57">
        <f>+'Balance sheet'!CI91</f>
        <v>0</v>
      </c>
      <c r="BV137" s="430">
        <f>+'Balance sheet'!CJ91</f>
        <v>0</v>
      </c>
    </row>
    <row r="138" spans="1:74" x14ac:dyDescent="0.2">
      <c r="A138" s="81" t="s">
        <v>232</v>
      </c>
      <c r="B138" s="82"/>
      <c r="C138" s="82"/>
      <c r="D138" s="430">
        <f ca="1">+'Balance sheet'!D92</f>
        <v>0</v>
      </c>
      <c r="E138" s="57">
        <f ca="1">+'Balance sheet'!E92</f>
        <v>0</v>
      </c>
      <c r="F138" s="57">
        <f ca="1">+'Balance sheet'!F92</f>
        <v>0</v>
      </c>
      <c r="G138" s="57">
        <f ca="1">+'Balance sheet'!G92</f>
        <v>0</v>
      </c>
      <c r="H138" s="57">
        <f ca="1">+'Balance sheet'!H92</f>
        <v>0</v>
      </c>
      <c r="I138" s="57">
        <f ca="1">+'Balance sheet'!J92</f>
        <v>0</v>
      </c>
      <c r="J138" s="57">
        <f ca="1">+'Balance sheet'!J92</f>
        <v>0</v>
      </c>
      <c r="K138" s="430">
        <f ca="1">+'Balance sheet'!K92</f>
        <v>0</v>
      </c>
      <c r="L138" s="57">
        <f ca="1">+'Balance sheet'!L92</f>
        <v>0</v>
      </c>
      <c r="M138" s="57">
        <f ca="1">+'Balance sheet'!M92</f>
        <v>0</v>
      </c>
      <c r="N138" s="57">
        <f ca="1">+'Balance sheet'!N92</f>
        <v>0</v>
      </c>
      <c r="O138" s="57">
        <f ca="1">+'Balance sheet'!O92</f>
        <v>0</v>
      </c>
      <c r="P138" s="57">
        <f ca="1">+'Balance sheet'!Q92</f>
        <v>0</v>
      </c>
      <c r="Q138" s="57">
        <f ca="1">+'Balance sheet'!Q92</f>
        <v>0</v>
      </c>
      <c r="R138" s="430">
        <f ca="1">+'Balance sheet'!R92</f>
        <v>0</v>
      </c>
      <c r="S138" s="57">
        <f ca="1">+'Balance sheet'!S92</f>
        <v>0</v>
      </c>
      <c r="T138" s="57">
        <f ca="1">+'Balance sheet'!T92</f>
        <v>0</v>
      </c>
      <c r="U138" s="57">
        <f ca="1">+'Balance sheet'!U92</f>
        <v>0</v>
      </c>
      <c r="V138" s="57">
        <f ca="1">+'Balance sheet'!V92</f>
        <v>0</v>
      </c>
      <c r="W138" s="57">
        <f ca="1">+'Balance sheet'!X92</f>
        <v>0</v>
      </c>
      <c r="X138" s="57">
        <f ca="1">+'Balance sheet'!X92</f>
        <v>0</v>
      </c>
      <c r="Y138" s="430">
        <f ca="1">+'Balance sheet'!Y92</f>
        <v>4.1716867469879517</v>
      </c>
      <c r="Z138" s="57">
        <f ca="1">+'Balance sheet'!Z92</f>
        <v>0</v>
      </c>
      <c r="AA138" s="57">
        <f ca="1">+'Balance sheet'!AA92</f>
        <v>0</v>
      </c>
      <c r="AB138" s="57">
        <f ca="1">+'Balance sheet'!AB92</f>
        <v>0</v>
      </c>
      <c r="AC138" s="57">
        <f ca="1">+'Balance sheet'!AC92</f>
        <v>0</v>
      </c>
      <c r="AD138" s="57">
        <f ca="1">+'Balance sheet'!AE92</f>
        <v>0</v>
      </c>
      <c r="AE138" s="57">
        <f ca="1">+'Balance sheet'!AE92</f>
        <v>0</v>
      </c>
      <c r="AF138" s="430">
        <f ca="1">+'Balance sheet'!AF92</f>
        <v>3.5566298342541436</v>
      </c>
      <c r="AG138" s="57">
        <f ca="1">+'Balance sheet'!AG92</f>
        <v>0</v>
      </c>
      <c r="AH138" s="57">
        <f ca="1">+'Balance sheet'!AH92</f>
        <v>0</v>
      </c>
      <c r="AI138" s="57">
        <f ca="1">+'Balance sheet'!AI92</f>
        <v>0</v>
      </c>
      <c r="AJ138" s="57">
        <f ca="1">+'Balance sheet'!AJ92</f>
        <v>0</v>
      </c>
      <c r="AK138" s="57">
        <f ca="1">+'Balance sheet'!AK92</f>
        <v>0</v>
      </c>
      <c r="AL138" s="57">
        <f ca="1">+'Balance sheet'!AL92</f>
        <v>0</v>
      </c>
      <c r="AM138" s="430">
        <f ca="1">+'Balance sheet'!AM92</f>
        <v>3.2428435114503817</v>
      </c>
      <c r="AN138" s="57">
        <f ca="1">+'Balance sheet'!AN92</f>
        <v>11.660332541567696</v>
      </c>
      <c r="AO138" s="57">
        <f ca="1">+'Balance sheet'!AO92</f>
        <v>5.6740395809080324</v>
      </c>
      <c r="AP138" s="57">
        <f ca="1">+'Balance sheet'!AP92</f>
        <v>5.6740395809080324</v>
      </c>
      <c r="AQ138" s="57">
        <f ca="1">+'Balance sheet'!AQ92</f>
        <v>2.2539184952978055</v>
      </c>
      <c r="AR138" s="57">
        <f ca="1">+'Balance sheet'!AR92</f>
        <v>2.2539184952978055</v>
      </c>
      <c r="AS138" s="57">
        <f ca="1">+'Balance sheet'!AS92</f>
        <v>1.7652910832719233</v>
      </c>
      <c r="AT138" s="430">
        <f ca="1">+'Balance sheet'!AT92</f>
        <v>2.0920191888355864</v>
      </c>
      <c r="AU138" s="57">
        <f ca="1">+'Balance sheet'!AU92</f>
        <v>1.188556566970091</v>
      </c>
      <c r="AV138" s="57">
        <f ca="1">+'Balance sheet'!AV92</f>
        <v>1.4854063762909744</v>
      </c>
      <c r="AW138" s="57">
        <f ca="1">+'Balance sheet'!AW92</f>
        <v>1.4854063762909744</v>
      </c>
      <c r="AX138" s="57">
        <f ca="1">+'Balance sheet'!AX92</f>
        <v>1.174752920035939</v>
      </c>
      <c r="AY138" s="57">
        <f ca="1">+'Balance sheet'!AY92</f>
        <v>1.1769991015274035</v>
      </c>
      <c r="AZ138" s="57">
        <f ca="1">+'Balance sheet'!AY92</f>
        <v>1.1769991015274035</v>
      </c>
      <c r="BA138" s="430">
        <f ca="1">+'Balance sheet'!BA92</f>
        <v>1.9381263616557733</v>
      </c>
      <c r="BB138" s="57">
        <f ca="1">+'Balance sheet'!BB92</f>
        <v>1.0835184362505554</v>
      </c>
      <c r="BC138" s="57">
        <f ca="1">+'Balance sheet'!BC92</f>
        <v>0.62181738366988581</v>
      </c>
      <c r="BD138" s="57">
        <f ca="1">+'Balance sheet'!BD92</f>
        <v>1.2452747252747256</v>
      </c>
      <c r="BE138" s="57">
        <f ca="1">+'Balance sheet'!BE92</f>
        <v>1.1829977628635349</v>
      </c>
      <c r="BF138" s="57">
        <f ca="1">+'Balance sheet'!BF92</f>
        <v>1.1829977628635349</v>
      </c>
      <c r="BG138" s="57">
        <f ca="1">+'Balance sheet'!BG92</f>
        <v>0</v>
      </c>
      <c r="BH138" s="430">
        <f ca="1">+'Balance sheet'!BH92</f>
        <v>0</v>
      </c>
      <c r="BI138" s="57">
        <f ca="1">+'Balance sheet'!BI92</f>
        <v>0</v>
      </c>
      <c r="BJ138" s="57">
        <f>+'Balance sheet'!BX92</f>
        <v>0</v>
      </c>
      <c r="BK138" s="57">
        <f>+'Balance sheet'!BY92</f>
        <v>0</v>
      </c>
      <c r="BL138" s="57">
        <f>+'Balance sheet'!BZ92</f>
        <v>0</v>
      </c>
      <c r="BM138" s="57">
        <f>+'Balance sheet'!CA92</f>
        <v>0</v>
      </c>
      <c r="BN138" s="57">
        <f>+'Balance sheet'!CB92</f>
        <v>0</v>
      </c>
      <c r="BO138" s="430">
        <f>+'Balance sheet'!CC92</f>
        <v>0</v>
      </c>
      <c r="BP138" s="57">
        <f>+'Balance sheet'!CD92</f>
        <v>0</v>
      </c>
      <c r="BQ138" s="57">
        <f>+'Balance sheet'!CE92</f>
        <v>0</v>
      </c>
      <c r="BR138" s="57">
        <f>+'Balance sheet'!CF92</f>
        <v>0</v>
      </c>
      <c r="BS138" s="57">
        <f>+'Balance sheet'!CG92</f>
        <v>0</v>
      </c>
      <c r="BT138" s="57">
        <f>+'Balance sheet'!CH92</f>
        <v>0</v>
      </c>
      <c r="BU138" s="57">
        <f>+'Balance sheet'!CI92</f>
        <v>0</v>
      </c>
      <c r="BV138" s="430">
        <f>+'Balance sheet'!CJ92</f>
        <v>0</v>
      </c>
    </row>
    <row r="139" spans="1:74" x14ac:dyDescent="0.2">
      <c r="AZ139" s="5"/>
    </row>
    <row r="141" spans="1:74" x14ac:dyDescent="0.2">
      <c r="A141" s="66" t="s">
        <v>335</v>
      </c>
      <c r="B141" s="66"/>
      <c r="C141" s="66"/>
      <c r="D141" s="400"/>
      <c r="E141" s="66"/>
      <c r="F141" s="66"/>
      <c r="G141" s="66"/>
      <c r="H141" s="66"/>
      <c r="I141" s="66"/>
      <c r="J141" s="66"/>
      <c r="K141" s="400"/>
      <c r="L141" s="66"/>
      <c r="M141" s="66"/>
      <c r="N141" s="66"/>
      <c r="O141" s="66"/>
      <c r="P141" s="66"/>
      <c r="Q141" s="66"/>
      <c r="R141" s="400"/>
      <c r="S141" s="66"/>
      <c r="T141" s="66"/>
      <c r="U141" s="66"/>
      <c r="V141" s="66"/>
      <c r="W141" s="66"/>
      <c r="X141" s="66"/>
      <c r="Y141" s="400"/>
      <c r="Z141" s="66"/>
      <c r="AA141" s="66"/>
      <c r="AB141" s="66"/>
      <c r="AC141" s="66"/>
      <c r="AD141" s="66"/>
      <c r="AE141" s="66"/>
      <c r="AF141" s="400"/>
      <c r="AG141" s="66"/>
      <c r="AH141" s="66"/>
      <c r="AI141" s="66"/>
      <c r="AJ141" s="66"/>
      <c r="AK141" s="66"/>
      <c r="AL141" s="66"/>
      <c r="AM141" s="400"/>
      <c r="AN141" s="66"/>
      <c r="AO141" s="66"/>
      <c r="AP141" s="66"/>
      <c r="AQ141" s="66"/>
      <c r="AR141" s="66"/>
      <c r="AS141" s="66"/>
      <c r="AT141" s="400"/>
      <c r="AU141" s="66"/>
      <c r="AV141" s="66"/>
      <c r="AW141" s="66"/>
      <c r="AX141" s="66"/>
      <c r="AY141" s="66"/>
      <c r="AZ141" s="66"/>
      <c r="BA141" s="400"/>
      <c r="BB141" s="66"/>
      <c r="BC141" s="66"/>
      <c r="BD141" s="66"/>
      <c r="BE141" s="66"/>
      <c r="BF141" s="66"/>
      <c r="BG141" s="66"/>
      <c r="BH141" s="400"/>
      <c r="BI141" s="66"/>
      <c r="BJ141" s="66"/>
      <c r="BK141" s="66"/>
      <c r="BL141" s="66"/>
      <c r="BM141" s="66"/>
      <c r="BN141" s="66"/>
      <c r="BO141" s="400"/>
      <c r="BP141" s="66"/>
      <c r="BQ141" s="66"/>
      <c r="BR141" s="66"/>
      <c r="BS141" s="66"/>
      <c r="BT141" s="66"/>
      <c r="BU141" s="66"/>
      <c r="BV141" s="400"/>
    </row>
    <row r="142" spans="1:74" ht="13.5" thickBot="1" x14ac:dyDescent="0.25">
      <c r="A142" s="77" t="str">
        <f ca="1">A2</f>
        <v>Period ending Mar</v>
      </c>
      <c r="B142" s="77"/>
      <c r="C142" s="77"/>
      <c r="D142" s="420" t="str">
        <f>D$2</f>
        <v>2010A</v>
      </c>
      <c r="E142" s="165" t="str">
        <f t="shared" ref="E142:BP142" si="991">E$2</f>
        <v>1Q</v>
      </c>
      <c r="F142" s="165" t="str">
        <f t="shared" si="991"/>
        <v>2Q</v>
      </c>
      <c r="G142" s="165" t="str">
        <f t="shared" si="991"/>
        <v>1H</v>
      </c>
      <c r="H142" s="165" t="str">
        <f t="shared" si="991"/>
        <v>3Q</v>
      </c>
      <c r="I142" s="165" t="str">
        <f t="shared" si="991"/>
        <v>9M</v>
      </c>
      <c r="J142" s="165" t="str">
        <f t="shared" si="991"/>
        <v>4Q</v>
      </c>
      <c r="K142" s="420" t="str">
        <f t="shared" si="991"/>
        <v>2011A</v>
      </c>
      <c r="L142" s="165" t="str">
        <f t="shared" si="991"/>
        <v>1Q</v>
      </c>
      <c r="M142" s="165" t="str">
        <f t="shared" si="991"/>
        <v>2Q</v>
      </c>
      <c r="N142" s="165" t="str">
        <f t="shared" si="991"/>
        <v>1H</v>
      </c>
      <c r="O142" s="165" t="str">
        <f t="shared" si="991"/>
        <v>3Q</v>
      </c>
      <c r="P142" s="165"/>
      <c r="Q142" s="165" t="str">
        <f t="shared" si="991"/>
        <v>4Q</v>
      </c>
      <c r="R142" s="420" t="str">
        <f t="shared" si="991"/>
        <v>2012A</v>
      </c>
      <c r="S142" s="165" t="str">
        <f t="shared" si="991"/>
        <v>1Q</v>
      </c>
      <c r="T142" s="165" t="str">
        <f t="shared" si="991"/>
        <v>2Q</v>
      </c>
      <c r="U142" s="165" t="str">
        <f t="shared" si="991"/>
        <v>1H</v>
      </c>
      <c r="V142" s="165" t="str">
        <f t="shared" si="991"/>
        <v>3Q</v>
      </c>
      <c r="W142" s="165" t="str">
        <f t="shared" si="991"/>
        <v>9M</v>
      </c>
      <c r="X142" s="165" t="str">
        <f t="shared" si="991"/>
        <v>4Q</v>
      </c>
      <c r="Y142" s="420" t="str">
        <f t="shared" si="991"/>
        <v>2013A</v>
      </c>
      <c r="Z142" s="165" t="str">
        <f t="shared" si="991"/>
        <v>1Q</v>
      </c>
      <c r="AA142" s="165" t="str">
        <f t="shared" si="991"/>
        <v>2Q</v>
      </c>
      <c r="AB142" s="165" t="str">
        <f t="shared" si="991"/>
        <v>1H</v>
      </c>
      <c r="AC142" s="165" t="str">
        <f t="shared" si="991"/>
        <v>3Q</v>
      </c>
      <c r="AD142" s="165" t="str">
        <f t="shared" si="991"/>
        <v>9M</v>
      </c>
      <c r="AE142" s="165" t="str">
        <f t="shared" si="991"/>
        <v>4Q</v>
      </c>
      <c r="AF142" s="420" t="str">
        <f t="shared" si="991"/>
        <v>2014A</v>
      </c>
      <c r="AG142" s="165" t="str">
        <f t="shared" si="991"/>
        <v>1Q</v>
      </c>
      <c r="AH142" s="165" t="str">
        <f t="shared" si="991"/>
        <v>2Q</v>
      </c>
      <c r="AI142" s="165" t="str">
        <f t="shared" si="991"/>
        <v>1H</v>
      </c>
      <c r="AJ142" s="165" t="str">
        <f t="shared" si="991"/>
        <v>3Q</v>
      </c>
      <c r="AK142" s="165" t="str">
        <f t="shared" si="991"/>
        <v>9M</v>
      </c>
      <c r="AL142" s="165" t="str">
        <f t="shared" si="991"/>
        <v>4Q</v>
      </c>
      <c r="AM142" s="420" t="str">
        <f t="shared" si="991"/>
        <v>2015A</v>
      </c>
      <c r="AN142" s="165" t="str">
        <f t="shared" si="991"/>
        <v>1Q</v>
      </c>
      <c r="AO142" s="165" t="str">
        <f t="shared" si="991"/>
        <v>2Q</v>
      </c>
      <c r="AP142" s="165" t="str">
        <f t="shared" si="991"/>
        <v>1H</v>
      </c>
      <c r="AQ142" s="165" t="str">
        <f t="shared" si="991"/>
        <v>3Q</v>
      </c>
      <c r="AR142" s="165" t="str">
        <f t="shared" si="991"/>
        <v>9M</v>
      </c>
      <c r="AS142" s="165" t="str">
        <f t="shared" si="991"/>
        <v>4Q</v>
      </c>
      <c r="AT142" s="420" t="str">
        <f t="shared" si="991"/>
        <v>2016A</v>
      </c>
      <c r="AU142" s="165" t="str">
        <f t="shared" si="991"/>
        <v>1Q</v>
      </c>
      <c r="AV142" s="165" t="str">
        <f t="shared" si="991"/>
        <v>2Q</v>
      </c>
      <c r="AW142" s="165" t="str">
        <f t="shared" si="991"/>
        <v>1H</v>
      </c>
      <c r="AX142" s="165" t="str">
        <f t="shared" si="991"/>
        <v>3Q</v>
      </c>
      <c r="AY142" s="165" t="str">
        <f t="shared" si="991"/>
        <v>9M</v>
      </c>
      <c r="AZ142" s="165" t="str">
        <f t="shared" si="991"/>
        <v>4Q</v>
      </c>
      <c r="BA142" s="420" t="str">
        <f t="shared" si="991"/>
        <v>2017A</v>
      </c>
      <c r="BB142" s="165" t="str">
        <f t="shared" si="991"/>
        <v>1QA</v>
      </c>
      <c r="BC142" s="165" t="str">
        <f t="shared" si="991"/>
        <v>2QA</v>
      </c>
      <c r="BD142" s="165" t="str">
        <f t="shared" si="991"/>
        <v>1HA</v>
      </c>
      <c r="BE142" s="165" t="str">
        <f t="shared" si="991"/>
        <v>3QE</v>
      </c>
      <c r="BF142" s="165" t="str">
        <f t="shared" si="991"/>
        <v>9ME</v>
      </c>
      <c r="BG142" s="165" t="str">
        <f t="shared" si="991"/>
        <v>4QE</v>
      </c>
      <c r="BH142" s="420" t="str">
        <f t="shared" ca="1" si="991"/>
        <v>2018E</v>
      </c>
      <c r="BI142" s="165" t="str">
        <f t="shared" si="991"/>
        <v>1Q</v>
      </c>
      <c r="BJ142" s="165" t="str">
        <f t="shared" si="991"/>
        <v>2Q</v>
      </c>
      <c r="BK142" s="165" t="str">
        <f t="shared" si="991"/>
        <v>1H</v>
      </c>
      <c r="BL142" s="165" t="str">
        <f t="shared" si="991"/>
        <v>3Q</v>
      </c>
      <c r="BM142" s="165" t="str">
        <f t="shared" si="991"/>
        <v>9M</v>
      </c>
      <c r="BN142" s="165" t="str">
        <f t="shared" si="991"/>
        <v>4Q</v>
      </c>
      <c r="BO142" s="420" t="str">
        <f t="shared" si="991"/>
        <v>2019E</v>
      </c>
      <c r="BP142" s="165" t="str">
        <f t="shared" si="991"/>
        <v>1Q</v>
      </c>
      <c r="BQ142" s="165" t="str">
        <f t="shared" ref="BQ142:BV142" si="992">BQ$2</f>
        <v>2Q</v>
      </c>
      <c r="BR142" s="165" t="str">
        <f t="shared" si="992"/>
        <v>1H</v>
      </c>
      <c r="BS142" s="165" t="str">
        <f t="shared" si="992"/>
        <v>3Q</v>
      </c>
      <c r="BT142" s="165" t="str">
        <f t="shared" si="992"/>
        <v>9M</v>
      </c>
      <c r="BU142" s="165" t="str">
        <f t="shared" si="992"/>
        <v>4Q</v>
      </c>
      <c r="BV142" s="420" t="str">
        <f t="shared" si="992"/>
        <v>2020E</v>
      </c>
    </row>
    <row r="143" spans="1:74" x14ac:dyDescent="0.2">
      <c r="A143" s="2" t="s">
        <v>336</v>
      </c>
      <c r="D143" s="402">
        <f ca="1">+'Balance sheet'!D95</f>
        <v>0</v>
      </c>
      <c r="E143" s="41">
        <f ca="1">+'Balance sheet'!E95</f>
        <v>0</v>
      </c>
      <c r="F143" s="41">
        <f ca="1">+'Balance sheet'!F95</f>
        <v>0</v>
      </c>
      <c r="G143" s="41">
        <f ca="1">+'Balance sheet'!G95</f>
        <v>0</v>
      </c>
      <c r="H143" s="41">
        <f ca="1">+'Balance sheet'!H95</f>
        <v>0</v>
      </c>
      <c r="I143" s="41">
        <f ca="1">+'Balance sheet'!J95</f>
        <v>0</v>
      </c>
      <c r="J143" s="41">
        <f ca="1">+'Balance sheet'!J95</f>
        <v>0</v>
      </c>
      <c r="K143" s="402">
        <f ca="1">+'Balance sheet'!K95</f>
        <v>0</v>
      </c>
      <c r="L143" s="41">
        <f ca="1">+'Balance sheet'!L95</f>
        <v>0</v>
      </c>
      <c r="M143" s="41">
        <f ca="1">+'Balance sheet'!M95</f>
        <v>0</v>
      </c>
      <c r="N143" s="41">
        <f ca="1">+'Balance sheet'!N95</f>
        <v>0</v>
      </c>
      <c r="O143" s="41">
        <f ca="1">+'Balance sheet'!O95</f>
        <v>0</v>
      </c>
      <c r="P143" s="41">
        <f ca="1">+'Balance sheet'!Q95</f>
        <v>0</v>
      </c>
      <c r="Q143" s="41">
        <f ca="1">+'Balance sheet'!Q95</f>
        <v>0</v>
      </c>
      <c r="R143" s="402">
        <f ca="1">+'Balance sheet'!R95</f>
        <v>0</v>
      </c>
      <c r="S143" s="41">
        <f ca="1">+'Balance sheet'!S95</f>
        <v>0</v>
      </c>
      <c r="T143" s="41">
        <f ca="1">+'Balance sheet'!T95</f>
        <v>0</v>
      </c>
      <c r="U143" s="41">
        <f ca="1">+'Balance sheet'!U95</f>
        <v>0</v>
      </c>
      <c r="V143" s="41">
        <f ca="1">+'Balance sheet'!V95</f>
        <v>0</v>
      </c>
      <c r="W143" s="41">
        <f ca="1">+'Balance sheet'!X95</f>
        <v>0</v>
      </c>
      <c r="X143" s="41">
        <f ca="1">+'Balance sheet'!X95</f>
        <v>0</v>
      </c>
      <c r="Y143" s="402">
        <f ca="1">+'Balance sheet'!Y95</f>
        <v>0</v>
      </c>
      <c r="Z143" s="41">
        <f ca="1">+'Balance sheet'!Z95</f>
        <v>0</v>
      </c>
      <c r="AA143" s="41">
        <f ca="1">+'Balance sheet'!AA95</f>
        <v>0</v>
      </c>
      <c r="AB143" s="41">
        <f ca="1">+'Balance sheet'!AB95</f>
        <v>0</v>
      </c>
      <c r="AC143" s="41">
        <f ca="1">+'Balance sheet'!AC95</f>
        <v>0</v>
      </c>
      <c r="AD143" s="41">
        <f ca="1">+'Balance sheet'!AE95</f>
        <v>1000</v>
      </c>
      <c r="AE143" s="41">
        <f ca="1">+'Balance sheet'!AE95</f>
        <v>1000</v>
      </c>
      <c r="AF143" s="402">
        <f ca="1">+'Balance sheet'!AF95</f>
        <v>0</v>
      </c>
      <c r="AG143" s="41">
        <f ca="1">+'Balance sheet'!AG95</f>
        <v>0</v>
      </c>
      <c r="AH143" s="41">
        <f ca="1">+'Balance sheet'!AH95</f>
        <v>0</v>
      </c>
      <c r="AI143" s="41">
        <f ca="1">+'Balance sheet'!AI95</f>
        <v>0</v>
      </c>
      <c r="AJ143" s="41">
        <f ca="1">+'Balance sheet'!AJ95</f>
        <v>0</v>
      </c>
      <c r="AK143" s="41">
        <f ca="1">+'Balance sheet'!AK95</f>
        <v>0</v>
      </c>
      <c r="AL143" s="41">
        <f ca="1">+'Balance sheet'!AL95</f>
        <v>1000</v>
      </c>
      <c r="AM143" s="402">
        <f ca="1">+'Balance sheet'!AM95</f>
        <v>0</v>
      </c>
      <c r="AN143" s="41">
        <f ca="1">+'Balance sheet'!AN95</f>
        <v>0</v>
      </c>
      <c r="AO143" s="41">
        <f ca="1">+'Balance sheet'!AO95</f>
        <v>1000</v>
      </c>
      <c r="AP143" s="41">
        <f ca="1">+'Balance sheet'!AP95</f>
        <v>0</v>
      </c>
      <c r="AQ143" s="41">
        <f ca="1">+'Balance sheet'!AQ95</f>
        <v>1300</v>
      </c>
      <c r="AR143" s="41">
        <f ca="1">+'Balance sheet'!AR95</f>
        <v>0</v>
      </c>
      <c r="AS143" s="41">
        <f ca="1">+'Balance sheet'!AS95</f>
        <v>1300</v>
      </c>
      <c r="AT143" s="402">
        <f ca="1">+'Balance sheet'!AT95</f>
        <v>0</v>
      </c>
      <c r="AU143" s="41">
        <f ca="1">+'Balance sheet'!AU95</f>
        <v>0</v>
      </c>
      <c r="AV143" s="41">
        <f ca="1">+'Balance sheet'!AV95</f>
        <v>1300</v>
      </c>
      <c r="AW143" s="41">
        <f ca="1">+'Balance sheet'!AW95</f>
        <v>0</v>
      </c>
      <c r="AX143" s="41">
        <f ca="1">+'Balance sheet'!AX95</f>
        <v>1300</v>
      </c>
      <c r="AY143" s="41">
        <f ca="1">+'Balance sheet'!AY95</f>
        <v>0</v>
      </c>
      <c r="AZ143" s="41">
        <f ca="1">+'Balance sheet'!AY95</f>
        <v>0</v>
      </c>
      <c r="BA143" s="402">
        <f ca="1">+'Balance sheet'!BA95</f>
        <v>0</v>
      </c>
      <c r="BB143" s="41">
        <f ca="1">+'Balance sheet'!BB95</f>
        <v>0</v>
      </c>
      <c r="BC143" s="41">
        <f ca="1">+'Balance sheet'!BC95</f>
        <v>1300</v>
      </c>
      <c r="BD143" s="41">
        <f ca="1">+'Balance sheet'!BD95</f>
        <v>0</v>
      </c>
      <c r="BE143" s="41">
        <f ca="1">+'Balance sheet'!BE95</f>
        <v>1300</v>
      </c>
      <c r="BF143" s="41">
        <f ca="1">+'Balance sheet'!BF95</f>
        <v>0</v>
      </c>
      <c r="BG143" s="41">
        <f ca="1">+'Balance sheet'!BG95</f>
        <v>0</v>
      </c>
      <c r="BH143" s="402">
        <f ca="1">+'Balance sheet'!BH95</f>
        <v>0</v>
      </c>
      <c r="BI143" s="41">
        <f ca="1">+'Balance sheet'!BI95</f>
        <v>0</v>
      </c>
      <c r="BJ143" s="41">
        <f>+'Balance sheet'!BX95</f>
        <v>0</v>
      </c>
      <c r="BK143" s="41">
        <f>+'Balance sheet'!BY95</f>
        <v>0</v>
      </c>
      <c r="BL143" s="41">
        <f>+'Balance sheet'!BZ95</f>
        <v>0</v>
      </c>
      <c r="BM143" s="41">
        <f>+'Balance sheet'!CA95</f>
        <v>0</v>
      </c>
      <c r="BN143" s="41">
        <f>+'Balance sheet'!CB95</f>
        <v>0</v>
      </c>
      <c r="BO143" s="402">
        <f>+'Balance sheet'!CC95</f>
        <v>0</v>
      </c>
      <c r="BP143" s="41">
        <f>+'Balance sheet'!CD95</f>
        <v>0</v>
      </c>
      <c r="BQ143" s="41">
        <f>+'Balance sheet'!CE95</f>
        <v>0</v>
      </c>
      <c r="BR143" s="41">
        <f>+'Balance sheet'!CF95</f>
        <v>0</v>
      </c>
      <c r="BS143" s="41">
        <f>+'Balance sheet'!CG95</f>
        <v>0</v>
      </c>
      <c r="BT143" s="41">
        <f>+'Balance sheet'!CH95</f>
        <v>0</v>
      </c>
      <c r="BU143" s="41">
        <f>+'Balance sheet'!CI95</f>
        <v>0</v>
      </c>
      <c r="BV143" s="402">
        <f>+'Balance sheet'!CJ95</f>
        <v>0</v>
      </c>
    </row>
    <row r="144" spans="1:74" x14ac:dyDescent="0.2">
      <c r="A144" s="2" t="s">
        <v>337</v>
      </c>
      <c r="D144" s="402">
        <f ca="1">+'Balance sheet'!D96</f>
        <v>0</v>
      </c>
      <c r="E144" s="41">
        <f ca="1">+'Balance sheet'!E96</f>
        <v>0</v>
      </c>
      <c r="F144" s="41">
        <f ca="1">+'Balance sheet'!F96</f>
        <v>0</v>
      </c>
      <c r="G144" s="41">
        <f ca="1">+'Balance sheet'!G96</f>
        <v>0</v>
      </c>
      <c r="H144" s="41">
        <f ca="1">+'Balance sheet'!H96</f>
        <v>0</v>
      </c>
      <c r="I144" s="41">
        <f ca="1">+'Balance sheet'!J96</f>
        <v>0</v>
      </c>
      <c r="J144" s="41">
        <f ca="1">+'Balance sheet'!J96</f>
        <v>0</v>
      </c>
      <c r="K144" s="402">
        <f ca="1">+'Balance sheet'!K96</f>
        <v>0</v>
      </c>
      <c r="L144" s="41">
        <f ca="1">+'Balance sheet'!L96</f>
        <v>0</v>
      </c>
      <c r="M144" s="41">
        <f ca="1">+'Balance sheet'!M96</f>
        <v>0</v>
      </c>
      <c r="N144" s="41">
        <f ca="1">+'Balance sheet'!N96</f>
        <v>0</v>
      </c>
      <c r="O144" s="41">
        <f ca="1">+'Balance sheet'!O96</f>
        <v>0</v>
      </c>
      <c r="P144" s="41">
        <f ca="1">+'Balance sheet'!Q96</f>
        <v>0</v>
      </c>
      <c r="Q144" s="41">
        <f ca="1">+'Balance sheet'!Q96</f>
        <v>0</v>
      </c>
      <c r="R144" s="402">
        <f ca="1">+'Balance sheet'!R96</f>
        <v>0</v>
      </c>
      <c r="S144" s="41">
        <f ca="1">+'Balance sheet'!S96</f>
        <v>0</v>
      </c>
      <c r="T144" s="41">
        <f ca="1">+'Balance sheet'!T96</f>
        <v>0</v>
      </c>
      <c r="U144" s="41">
        <f ca="1">+'Balance sheet'!U96</f>
        <v>0</v>
      </c>
      <c r="V144" s="41">
        <f ca="1">+'Balance sheet'!V96</f>
        <v>0</v>
      </c>
      <c r="W144" s="41">
        <f ca="1">+'Balance sheet'!X96</f>
        <v>0</v>
      </c>
      <c r="X144" s="41">
        <f ca="1">+'Balance sheet'!X96</f>
        <v>0</v>
      </c>
      <c r="Y144" s="402">
        <f ca="1">+'Balance sheet'!Y96</f>
        <v>0</v>
      </c>
      <c r="Z144" s="41">
        <f ca="1">+'Balance sheet'!Z96</f>
        <v>0</v>
      </c>
      <c r="AA144" s="41">
        <f ca="1">+'Balance sheet'!AA96</f>
        <v>0</v>
      </c>
      <c r="AB144" s="41">
        <f ca="1">+'Balance sheet'!AB96</f>
        <v>0</v>
      </c>
      <c r="AC144" s="41">
        <f ca="1">+'Balance sheet'!AC96</f>
        <v>0</v>
      </c>
      <c r="AD144" s="41">
        <f ca="1">+'Balance sheet'!AE96</f>
        <v>1000</v>
      </c>
      <c r="AE144" s="41">
        <f ca="1">+'Balance sheet'!AE96</f>
        <v>1000</v>
      </c>
      <c r="AF144" s="402">
        <f ca="1">+'Balance sheet'!AF96</f>
        <v>0</v>
      </c>
      <c r="AG144" s="41">
        <f ca="1">+'Balance sheet'!AG96</f>
        <v>0</v>
      </c>
      <c r="AH144" s="41">
        <f ca="1">+'Balance sheet'!AH96</f>
        <v>0</v>
      </c>
      <c r="AI144" s="41">
        <f ca="1">+'Balance sheet'!AI96</f>
        <v>0</v>
      </c>
      <c r="AJ144" s="41">
        <f ca="1">+'Balance sheet'!AJ96</f>
        <v>0</v>
      </c>
      <c r="AK144" s="41">
        <f ca="1">+'Balance sheet'!AK96</f>
        <v>0</v>
      </c>
      <c r="AL144" s="41">
        <f ca="1">+'Balance sheet'!AL96</f>
        <v>1000</v>
      </c>
      <c r="AM144" s="402">
        <f ca="1">+'Balance sheet'!AM96</f>
        <v>0</v>
      </c>
      <c r="AN144" s="41">
        <f ca="1">+'Balance sheet'!AN96</f>
        <v>0</v>
      </c>
      <c r="AO144" s="41">
        <f ca="1">+'Balance sheet'!AO96</f>
        <v>1000</v>
      </c>
      <c r="AP144" s="41">
        <f ca="1">+'Balance sheet'!AP96</f>
        <v>0</v>
      </c>
      <c r="AQ144" s="41">
        <f ca="1">+'Balance sheet'!AQ96</f>
        <v>1300</v>
      </c>
      <c r="AR144" s="41">
        <f ca="1">+'Balance sheet'!AR96</f>
        <v>0</v>
      </c>
      <c r="AS144" s="41">
        <f ca="1">+'Balance sheet'!AS96</f>
        <v>1300</v>
      </c>
      <c r="AT144" s="402">
        <f ca="1">+'Balance sheet'!AT96</f>
        <v>0</v>
      </c>
      <c r="AU144" s="41">
        <f ca="1">+'Balance sheet'!AU96</f>
        <v>0</v>
      </c>
      <c r="AV144" s="41">
        <f ca="1">+'Balance sheet'!AV96</f>
        <v>1300</v>
      </c>
      <c r="AW144" s="41">
        <f ca="1">+'Balance sheet'!AW96</f>
        <v>0</v>
      </c>
      <c r="AX144" s="41">
        <f ca="1">+'Balance sheet'!AX96</f>
        <v>1300</v>
      </c>
      <c r="AY144" s="41">
        <f ca="1">+'Balance sheet'!AY96</f>
        <v>0</v>
      </c>
      <c r="AZ144" s="41">
        <f ca="1">+'Balance sheet'!AY96</f>
        <v>0</v>
      </c>
      <c r="BA144" s="402">
        <f ca="1">+'Balance sheet'!BA96</f>
        <v>0</v>
      </c>
      <c r="BB144" s="41">
        <f ca="1">+'Balance sheet'!BB96</f>
        <v>0</v>
      </c>
      <c r="BC144" s="41">
        <f ca="1">+'Balance sheet'!BC96</f>
        <v>1300</v>
      </c>
      <c r="BD144" s="41">
        <f ca="1">+'Balance sheet'!BD96</f>
        <v>0</v>
      </c>
      <c r="BE144" s="41">
        <f ca="1">+'Balance sheet'!BE96</f>
        <v>1300</v>
      </c>
      <c r="BF144" s="41">
        <f ca="1">+'Balance sheet'!BF96</f>
        <v>0</v>
      </c>
      <c r="BG144" s="41">
        <f ca="1">+'Balance sheet'!BG96</f>
        <v>0</v>
      </c>
      <c r="BH144" s="402">
        <f ca="1">+'Balance sheet'!BH96</f>
        <v>0</v>
      </c>
      <c r="BI144" s="41">
        <f ca="1">+'Balance sheet'!BI96</f>
        <v>0</v>
      </c>
      <c r="BJ144" s="41">
        <f>+'Balance sheet'!BX96</f>
        <v>0</v>
      </c>
      <c r="BK144" s="41">
        <f>+'Balance sheet'!BY96</f>
        <v>0</v>
      </c>
      <c r="BL144" s="41">
        <f>+'Balance sheet'!BZ96</f>
        <v>0</v>
      </c>
      <c r="BM144" s="41">
        <f>+'Balance sheet'!CA96</f>
        <v>0</v>
      </c>
      <c r="BN144" s="41">
        <f>+'Balance sheet'!CB96</f>
        <v>0</v>
      </c>
      <c r="BO144" s="402">
        <f>+'Balance sheet'!CC96</f>
        <v>0</v>
      </c>
      <c r="BP144" s="41">
        <f>+'Balance sheet'!CD96</f>
        <v>0</v>
      </c>
      <c r="BQ144" s="41">
        <f>+'Balance sheet'!CE96</f>
        <v>0</v>
      </c>
      <c r="BR144" s="41">
        <f>+'Balance sheet'!CF96</f>
        <v>0</v>
      </c>
      <c r="BS144" s="41">
        <f>+'Balance sheet'!CG96</f>
        <v>0</v>
      </c>
      <c r="BT144" s="41">
        <f>+'Balance sheet'!CH96</f>
        <v>0</v>
      </c>
      <c r="BU144" s="41">
        <f>+'Balance sheet'!CI96</f>
        <v>0</v>
      </c>
      <c r="BV144" s="402">
        <f>+'Balance sheet'!CJ96</f>
        <v>0</v>
      </c>
    </row>
    <row r="145" spans="1:74" x14ac:dyDescent="0.2">
      <c r="A145" s="44" t="s">
        <v>338</v>
      </c>
      <c r="D145" s="402">
        <f ca="1">+'Balance sheet'!D97</f>
        <v>0</v>
      </c>
      <c r="E145" s="41">
        <f ca="1">+'Balance sheet'!E97</f>
        <v>0</v>
      </c>
      <c r="F145" s="41">
        <f ca="1">+'Balance sheet'!F97</f>
        <v>0</v>
      </c>
      <c r="G145" s="41">
        <f ca="1">+'Balance sheet'!G97</f>
        <v>0</v>
      </c>
      <c r="H145" s="41">
        <f ca="1">+'Balance sheet'!H97</f>
        <v>0</v>
      </c>
      <c r="I145" s="41">
        <f ca="1">+'Balance sheet'!J97</f>
        <v>0</v>
      </c>
      <c r="J145" s="41">
        <f ca="1">+'Balance sheet'!J97</f>
        <v>0</v>
      </c>
      <c r="K145" s="402">
        <f ca="1">+'Balance sheet'!K97</f>
        <v>0</v>
      </c>
      <c r="L145" s="41">
        <f ca="1">+'Balance sheet'!L97</f>
        <v>0</v>
      </c>
      <c r="M145" s="41">
        <f ca="1">+'Balance sheet'!M97</f>
        <v>0</v>
      </c>
      <c r="N145" s="41">
        <f ca="1">+'Balance sheet'!N97</f>
        <v>0</v>
      </c>
      <c r="O145" s="41">
        <f ca="1">+'Balance sheet'!O97</f>
        <v>0</v>
      </c>
      <c r="P145" s="41">
        <f ca="1">+'Balance sheet'!Q97</f>
        <v>0</v>
      </c>
      <c r="Q145" s="41">
        <f ca="1">+'Balance sheet'!Q97</f>
        <v>0</v>
      </c>
      <c r="R145" s="402">
        <f ca="1">+'Balance sheet'!R97</f>
        <v>0</v>
      </c>
      <c r="S145" s="41">
        <f ca="1">+'Balance sheet'!S97</f>
        <v>0</v>
      </c>
      <c r="T145" s="41">
        <f ca="1">+'Balance sheet'!T97</f>
        <v>0</v>
      </c>
      <c r="U145" s="41">
        <f ca="1">+'Balance sheet'!U97</f>
        <v>0</v>
      </c>
      <c r="V145" s="41">
        <f ca="1">+'Balance sheet'!V97</f>
        <v>0</v>
      </c>
      <c r="W145" s="41">
        <f ca="1">+'Balance sheet'!X97</f>
        <v>0</v>
      </c>
      <c r="X145" s="41">
        <f ca="1">+'Balance sheet'!X97</f>
        <v>0</v>
      </c>
      <c r="Y145" s="402">
        <f ca="1">+'Balance sheet'!Y97</f>
        <v>0</v>
      </c>
      <c r="Z145" s="41">
        <f ca="1">+'Balance sheet'!Z97</f>
        <v>0</v>
      </c>
      <c r="AA145" s="41">
        <f ca="1">+'Balance sheet'!AA97</f>
        <v>0</v>
      </c>
      <c r="AB145" s="41">
        <f ca="1">+'Balance sheet'!AB97</f>
        <v>0</v>
      </c>
      <c r="AC145" s="41">
        <f ca="1">+'Balance sheet'!AC97</f>
        <v>0</v>
      </c>
      <c r="AD145" s="41">
        <f ca="1">+'Balance sheet'!AE97</f>
        <v>0</v>
      </c>
      <c r="AE145" s="41">
        <f ca="1">+'Balance sheet'!AE97</f>
        <v>0</v>
      </c>
      <c r="AF145" s="402">
        <f ca="1">+'Balance sheet'!AF97</f>
        <v>0</v>
      </c>
      <c r="AG145" s="41">
        <f ca="1">+'Balance sheet'!AG97</f>
        <v>0</v>
      </c>
      <c r="AH145" s="41">
        <f ca="1">+'Balance sheet'!AH97</f>
        <v>0</v>
      </c>
      <c r="AI145" s="41">
        <f ca="1">+'Balance sheet'!AI97</f>
        <v>0</v>
      </c>
      <c r="AJ145" s="41">
        <f ca="1">+'Balance sheet'!AJ97</f>
        <v>0</v>
      </c>
      <c r="AK145" s="41">
        <f ca="1">+'Balance sheet'!AK97</f>
        <v>0</v>
      </c>
      <c r="AL145" s="41">
        <f ca="1">+'Balance sheet'!AL97</f>
        <v>0</v>
      </c>
      <c r="AM145" s="402">
        <f ca="1">+'Balance sheet'!AM97</f>
        <v>0</v>
      </c>
      <c r="AN145" s="41">
        <f ca="1">+'Balance sheet'!AN97</f>
        <v>0</v>
      </c>
      <c r="AO145" s="41">
        <f ca="1">+'Balance sheet'!AO97</f>
        <v>0</v>
      </c>
      <c r="AP145" s="41">
        <f ca="1">+'Balance sheet'!AP97</f>
        <v>0</v>
      </c>
      <c r="AQ145" s="41">
        <f ca="1">+'Balance sheet'!AQ97</f>
        <v>0</v>
      </c>
      <c r="AR145" s="41">
        <f ca="1">+'Balance sheet'!AR97</f>
        <v>0</v>
      </c>
      <c r="AS145" s="41">
        <f ca="1">+'Balance sheet'!AS97</f>
        <v>0</v>
      </c>
      <c r="AT145" s="402">
        <f ca="1">+'Balance sheet'!AT97</f>
        <v>0</v>
      </c>
      <c r="AU145" s="41">
        <f ca="1">+'Balance sheet'!AU97</f>
        <v>0</v>
      </c>
      <c r="AV145" s="41">
        <f ca="1">+'Balance sheet'!AV97</f>
        <v>350</v>
      </c>
      <c r="AW145" s="41">
        <f ca="1">+'Balance sheet'!AW97</f>
        <v>0</v>
      </c>
      <c r="AX145" s="41">
        <f ca="1">+'Balance sheet'!AX97</f>
        <v>350</v>
      </c>
      <c r="AY145" s="41">
        <f ca="1">+'Balance sheet'!AY97</f>
        <v>0</v>
      </c>
      <c r="AZ145" s="41">
        <f ca="1">+'Balance sheet'!AY97</f>
        <v>0</v>
      </c>
      <c r="BA145" s="402">
        <f ca="1">+'Balance sheet'!BA97</f>
        <v>0</v>
      </c>
      <c r="BB145" s="41">
        <f ca="1">+'Balance sheet'!BB97</f>
        <v>0</v>
      </c>
      <c r="BC145" s="41">
        <f ca="1">+'Balance sheet'!BC97</f>
        <v>125</v>
      </c>
      <c r="BD145" s="41">
        <f ca="1">+'Balance sheet'!BD97</f>
        <v>0</v>
      </c>
      <c r="BE145" s="41">
        <f ca="1">+'Balance sheet'!BE97</f>
        <v>160</v>
      </c>
      <c r="BF145" s="41">
        <f ca="1">+'Balance sheet'!BF97</f>
        <v>0</v>
      </c>
      <c r="BG145" s="41">
        <f ca="1">+'Balance sheet'!BG97</f>
        <v>0</v>
      </c>
      <c r="BH145" s="402">
        <f ca="1">+'Balance sheet'!BH97</f>
        <v>0</v>
      </c>
      <c r="BI145" s="41">
        <f ca="1">+'Balance sheet'!BI97</f>
        <v>0</v>
      </c>
      <c r="BJ145" s="41">
        <f>+'Balance sheet'!BX97</f>
        <v>0</v>
      </c>
      <c r="BK145" s="41">
        <f>+'Balance sheet'!BY97</f>
        <v>0</v>
      </c>
      <c r="BL145" s="41">
        <f>+'Balance sheet'!BZ97</f>
        <v>0</v>
      </c>
      <c r="BM145" s="41">
        <f>+'Balance sheet'!CA97</f>
        <v>0</v>
      </c>
      <c r="BN145" s="41">
        <f>+'Balance sheet'!CB97</f>
        <v>0</v>
      </c>
      <c r="BO145" s="402">
        <f>+'Balance sheet'!CC97</f>
        <v>0</v>
      </c>
      <c r="BP145" s="41">
        <f>+'Balance sheet'!CD97</f>
        <v>0</v>
      </c>
      <c r="BQ145" s="41">
        <f>+'Balance sheet'!CE97</f>
        <v>0</v>
      </c>
      <c r="BR145" s="41">
        <f>+'Balance sheet'!CF97</f>
        <v>0</v>
      </c>
      <c r="BS145" s="41">
        <f>+'Balance sheet'!CG97</f>
        <v>0</v>
      </c>
      <c r="BT145" s="41">
        <f>+'Balance sheet'!CH97</f>
        <v>0</v>
      </c>
      <c r="BU145" s="41">
        <f>+'Balance sheet'!CI97</f>
        <v>0</v>
      </c>
      <c r="BV145" s="402">
        <f>+'Balance sheet'!CJ97</f>
        <v>0</v>
      </c>
    </row>
    <row r="146" spans="1:74" x14ac:dyDescent="0.2">
      <c r="A146" s="44" t="s">
        <v>339</v>
      </c>
      <c r="D146" s="402">
        <f ca="1">+'Balance sheet'!D98</f>
        <v>0</v>
      </c>
      <c r="E146" s="41">
        <f ca="1">+'Balance sheet'!E98</f>
        <v>0</v>
      </c>
      <c r="F146" s="41">
        <f ca="1">+'Balance sheet'!F98</f>
        <v>0</v>
      </c>
      <c r="G146" s="41">
        <f ca="1">+'Balance sheet'!G98</f>
        <v>0</v>
      </c>
      <c r="H146" s="41">
        <f ca="1">+'Balance sheet'!H98</f>
        <v>0</v>
      </c>
      <c r="I146" s="41">
        <f ca="1">+'Balance sheet'!J98</f>
        <v>0</v>
      </c>
      <c r="J146" s="41">
        <f ca="1">+'Balance sheet'!J98</f>
        <v>0</v>
      </c>
      <c r="K146" s="402">
        <f ca="1">+'Balance sheet'!K98</f>
        <v>0</v>
      </c>
      <c r="L146" s="41">
        <f ca="1">+'Balance sheet'!L98</f>
        <v>0</v>
      </c>
      <c r="M146" s="41">
        <f ca="1">+'Balance sheet'!M98</f>
        <v>0</v>
      </c>
      <c r="N146" s="41">
        <f ca="1">+'Balance sheet'!N98</f>
        <v>0</v>
      </c>
      <c r="O146" s="41">
        <f ca="1">+'Balance sheet'!O98</f>
        <v>0</v>
      </c>
      <c r="P146" s="41">
        <f ca="1">+'Balance sheet'!Q98</f>
        <v>0</v>
      </c>
      <c r="Q146" s="41">
        <f ca="1">+'Balance sheet'!Q98</f>
        <v>0</v>
      </c>
      <c r="R146" s="402">
        <f ca="1">+'Balance sheet'!R98</f>
        <v>0</v>
      </c>
      <c r="S146" s="41">
        <f ca="1">+'Balance sheet'!S98</f>
        <v>0</v>
      </c>
      <c r="T146" s="41">
        <f ca="1">+'Balance sheet'!T98</f>
        <v>0</v>
      </c>
      <c r="U146" s="41">
        <f ca="1">+'Balance sheet'!U98</f>
        <v>0</v>
      </c>
      <c r="V146" s="41">
        <f ca="1">+'Balance sheet'!V98</f>
        <v>0</v>
      </c>
      <c r="W146" s="41">
        <f ca="1">+'Balance sheet'!X98</f>
        <v>0</v>
      </c>
      <c r="X146" s="41">
        <f ca="1">+'Balance sheet'!X98</f>
        <v>0</v>
      </c>
      <c r="Y146" s="402">
        <f ca="1">+'Balance sheet'!Y98</f>
        <v>0</v>
      </c>
      <c r="Z146" s="41">
        <f ca="1">+'Balance sheet'!Z98</f>
        <v>0</v>
      </c>
      <c r="AA146" s="41">
        <f ca="1">+'Balance sheet'!AA98</f>
        <v>0</v>
      </c>
      <c r="AB146" s="41">
        <f ca="1">+'Balance sheet'!AB98</f>
        <v>0</v>
      </c>
      <c r="AC146" s="41">
        <f ca="1">+'Balance sheet'!AC98</f>
        <v>0</v>
      </c>
      <c r="AD146" s="41">
        <f ca="1">+'Balance sheet'!AE98</f>
        <v>34</v>
      </c>
      <c r="AE146" s="41">
        <f ca="1">+'Balance sheet'!AE98</f>
        <v>34</v>
      </c>
      <c r="AF146" s="402">
        <f ca="1">+'Balance sheet'!AF98</f>
        <v>0</v>
      </c>
      <c r="AG146" s="41">
        <f ca="1">+'Balance sheet'!AG98</f>
        <v>0</v>
      </c>
      <c r="AH146" s="41">
        <f ca="1">+'Balance sheet'!AH98</f>
        <v>0</v>
      </c>
      <c r="AI146" s="41">
        <f ca="1">+'Balance sheet'!AI98</f>
        <v>0</v>
      </c>
      <c r="AJ146" s="41">
        <f ca="1">+'Balance sheet'!AJ98</f>
        <v>0</v>
      </c>
      <c r="AK146" s="41">
        <f ca="1">+'Balance sheet'!AK98</f>
        <v>0</v>
      </c>
      <c r="AL146" s="41">
        <f ca="1">+'Balance sheet'!AL98</f>
        <v>24</v>
      </c>
      <c r="AM146" s="402">
        <f ca="1">+'Balance sheet'!AM98</f>
        <v>0</v>
      </c>
      <c r="AN146" s="41">
        <f ca="1">+'Balance sheet'!AN98</f>
        <v>0</v>
      </c>
      <c r="AO146" s="41">
        <f ca="1">+'Balance sheet'!AO98</f>
        <v>13</v>
      </c>
      <c r="AP146" s="41">
        <f ca="1">+'Balance sheet'!AP98</f>
        <v>0</v>
      </c>
      <c r="AQ146" s="41">
        <f ca="1">+'Balance sheet'!AQ98</f>
        <v>14</v>
      </c>
      <c r="AR146" s="41">
        <f ca="1">+'Balance sheet'!AR98</f>
        <v>0</v>
      </c>
      <c r="AS146" s="41">
        <f ca="1">+'Balance sheet'!AS98</f>
        <v>13</v>
      </c>
      <c r="AT146" s="402">
        <f ca="1">+'Balance sheet'!AT98</f>
        <v>0</v>
      </c>
      <c r="AU146" s="41">
        <f ca="1">+'Balance sheet'!AU98</f>
        <v>0</v>
      </c>
      <c r="AV146" s="41">
        <f ca="1">+'Balance sheet'!AV98</f>
        <v>11</v>
      </c>
      <c r="AW146" s="41">
        <f ca="1">+'Balance sheet'!AW98</f>
        <v>0</v>
      </c>
      <c r="AX146" s="41">
        <f ca="1">+'Balance sheet'!AX98</f>
        <v>12</v>
      </c>
      <c r="AY146" s="41">
        <f ca="1">+'Balance sheet'!AY98</f>
        <v>0</v>
      </c>
      <c r="AZ146" s="41">
        <f ca="1">+'Balance sheet'!AY98</f>
        <v>0</v>
      </c>
      <c r="BA146" s="402">
        <f ca="1">+'Balance sheet'!BA98</f>
        <v>0</v>
      </c>
      <c r="BB146" s="41">
        <f ca="1">+'Balance sheet'!BB98</f>
        <v>0</v>
      </c>
      <c r="BC146" s="41">
        <f ca="1">+'Balance sheet'!BC98</f>
        <v>22</v>
      </c>
      <c r="BD146" s="41">
        <f ca="1">+'Balance sheet'!BD98</f>
        <v>0</v>
      </c>
      <c r="BE146" s="41">
        <f ca="1">+'Balance sheet'!BE98</f>
        <v>19</v>
      </c>
      <c r="BF146" s="41">
        <f ca="1">+'Balance sheet'!BF98</f>
        <v>0</v>
      </c>
      <c r="BG146" s="41">
        <f ca="1">+'Balance sheet'!BG98</f>
        <v>0</v>
      </c>
      <c r="BH146" s="402">
        <f ca="1">+'Balance sheet'!BH98</f>
        <v>0</v>
      </c>
      <c r="BI146" s="41">
        <f ca="1">+'Balance sheet'!BI98</f>
        <v>0</v>
      </c>
      <c r="BJ146" s="41">
        <f>+'Balance sheet'!BX98</f>
        <v>0</v>
      </c>
      <c r="BK146" s="41">
        <f>+'Balance sheet'!BY98</f>
        <v>0</v>
      </c>
      <c r="BL146" s="41">
        <f>+'Balance sheet'!BZ98</f>
        <v>0</v>
      </c>
      <c r="BM146" s="41">
        <f>+'Balance sheet'!CA98</f>
        <v>0</v>
      </c>
      <c r="BN146" s="41">
        <f>+'Balance sheet'!CB98</f>
        <v>0</v>
      </c>
      <c r="BO146" s="402">
        <f>+'Balance sheet'!CC98</f>
        <v>0</v>
      </c>
      <c r="BP146" s="41">
        <f>+'Balance sheet'!CD98</f>
        <v>0</v>
      </c>
      <c r="BQ146" s="41">
        <f>+'Balance sheet'!CE98</f>
        <v>0</v>
      </c>
      <c r="BR146" s="41">
        <f>+'Balance sheet'!CF98</f>
        <v>0</v>
      </c>
      <c r="BS146" s="41">
        <f>+'Balance sheet'!CG98</f>
        <v>0</v>
      </c>
      <c r="BT146" s="41">
        <f>+'Balance sheet'!CH98</f>
        <v>0</v>
      </c>
      <c r="BU146" s="41">
        <f>+'Balance sheet'!CI98</f>
        <v>0</v>
      </c>
      <c r="BV146" s="402">
        <f>+'Balance sheet'!CJ98</f>
        <v>0</v>
      </c>
    </row>
    <row r="147" spans="1:74" x14ac:dyDescent="0.2">
      <c r="A147" s="167" t="s">
        <v>340</v>
      </c>
      <c r="B147" s="167"/>
      <c r="C147" s="167"/>
      <c r="D147" s="431">
        <f t="shared" ref="D147:AZ147" ca="1" si="993">+D144-D145-D146</f>
        <v>0</v>
      </c>
      <c r="E147" s="170">
        <f t="shared" ca="1" si="993"/>
        <v>0</v>
      </c>
      <c r="F147" s="170">
        <f t="shared" ca="1" si="993"/>
        <v>0</v>
      </c>
      <c r="G147" s="170">
        <f t="shared" ca="1" si="993"/>
        <v>0</v>
      </c>
      <c r="H147" s="170">
        <f t="shared" ca="1" si="993"/>
        <v>0</v>
      </c>
      <c r="I147" s="170">
        <f t="shared" ref="I147" ca="1" si="994">+I144-I145-I146</f>
        <v>0</v>
      </c>
      <c r="J147" s="170">
        <f t="shared" ca="1" si="993"/>
        <v>0</v>
      </c>
      <c r="K147" s="431">
        <f t="shared" ca="1" si="993"/>
        <v>0</v>
      </c>
      <c r="L147" s="170">
        <f t="shared" ca="1" si="993"/>
        <v>0</v>
      </c>
      <c r="M147" s="170">
        <f t="shared" ca="1" si="993"/>
        <v>0</v>
      </c>
      <c r="N147" s="170">
        <f t="shared" ca="1" si="993"/>
        <v>0</v>
      </c>
      <c r="O147" s="170">
        <f t="shared" ca="1" si="993"/>
        <v>0</v>
      </c>
      <c r="P147" s="170">
        <f t="shared" ref="P147" ca="1" si="995">+P144-P145-P146</f>
        <v>0</v>
      </c>
      <c r="Q147" s="170">
        <f t="shared" ca="1" si="993"/>
        <v>0</v>
      </c>
      <c r="R147" s="431">
        <f t="shared" ca="1" si="993"/>
        <v>0</v>
      </c>
      <c r="S147" s="170">
        <f t="shared" ca="1" si="993"/>
        <v>0</v>
      </c>
      <c r="T147" s="170">
        <f t="shared" ca="1" si="993"/>
        <v>0</v>
      </c>
      <c r="U147" s="170">
        <f t="shared" ca="1" si="993"/>
        <v>0</v>
      </c>
      <c r="V147" s="170">
        <f t="shared" ca="1" si="993"/>
        <v>0</v>
      </c>
      <c r="W147" s="170">
        <f t="shared" ref="W147" ca="1" si="996">+W144-W145-W146</f>
        <v>0</v>
      </c>
      <c r="X147" s="170">
        <f t="shared" ca="1" si="993"/>
        <v>0</v>
      </c>
      <c r="Y147" s="431">
        <f t="shared" ca="1" si="993"/>
        <v>0</v>
      </c>
      <c r="Z147" s="170">
        <f t="shared" ca="1" si="993"/>
        <v>0</v>
      </c>
      <c r="AA147" s="170">
        <f t="shared" ca="1" si="993"/>
        <v>0</v>
      </c>
      <c r="AB147" s="170">
        <f t="shared" ca="1" si="993"/>
        <v>0</v>
      </c>
      <c r="AC147" s="170">
        <f t="shared" ca="1" si="993"/>
        <v>0</v>
      </c>
      <c r="AD147" s="170">
        <f t="shared" ref="AD147" ca="1" si="997">+AD144-AD145-AD146</f>
        <v>966</v>
      </c>
      <c r="AE147" s="170">
        <f t="shared" ca="1" si="993"/>
        <v>966</v>
      </c>
      <c r="AF147" s="431">
        <f t="shared" ca="1" si="993"/>
        <v>0</v>
      </c>
      <c r="AG147" s="170">
        <f t="shared" ca="1" si="993"/>
        <v>0</v>
      </c>
      <c r="AH147" s="170">
        <f t="shared" ca="1" si="993"/>
        <v>0</v>
      </c>
      <c r="AI147" s="170">
        <f t="shared" ca="1" si="993"/>
        <v>0</v>
      </c>
      <c r="AJ147" s="170">
        <f t="shared" ca="1" si="993"/>
        <v>0</v>
      </c>
      <c r="AK147" s="170">
        <f t="shared" ref="AK147" ca="1" si="998">+AK144-AK145-AK146</f>
        <v>0</v>
      </c>
      <c r="AL147" s="170">
        <f t="shared" ca="1" si="993"/>
        <v>976</v>
      </c>
      <c r="AM147" s="431">
        <f t="shared" ca="1" si="993"/>
        <v>0</v>
      </c>
      <c r="AN147" s="170">
        <f t="shared" ca="1" si="993"/>
        <v>0</v>
      </c>
      <c r="AO147" s="170">
        <f t="shared" ca="1" si="993"/>
        <v>987</v>
      </c>
      <c r="AP147" s="170">
        <f t="shared" ca="1" si="993"/>
        <v>0</v>
      </c>
      <c r="AQ147" s="170">
        <f t="shared" ca="1" si="993"/>
        <v>1286</v>
      </c>
      <c r="AR147" s="170">
        <f t="shared" ref="AR147" ca="1" si="999">+AR144-AR145-AR146</f>
        <v>0</v>
      </c>
      <c r="AS147" s="170">
        <f t="shared" ca="1" si="993"/>
        <v>1287</v>
      </c>
      <c r="AT147" s="431">
        <f t="shared" ca="1" si="993"/>
        <v>0</v>
      </c>
      <c r="AU147" s="170">
        <f t="shared" ca="1" si="993"/>
        <v>0</v>
      </c>
      <c r="AV147" s="170">
        <f t="shared" ca="1" si="993"/>
        <v>939</v>
      </c>
      <c r="AW147" s="170">
        <f t="shared" ca="1" si="993"/>
        <v>0</v>
      </c>
      <c r="AX147" s="170">
        <f t="shared" ca="1" si="993"/>
        <v>938</v>
      </c>
      <c r="AY147" s="170">
        <f t="shared" ref="AY147" ca="1" si="1000">+AY144-AY145-AY146</f>
        <v>0</v>
      </c>
      <c r="AZ147" s="170">
        <f t="shared" ca="1" si="993"/>
        <v>0</v>
      </c>
      <c r="BA147" s="431">
        <f ca="1">+BA144-BA145-BA146</f>
        <v>0</v>
      </c>
      <c r="BB147" s="170">
        <f t="shared" ref="BB147" ca="1" si="1001">+BB144-BB145-BB146</f>
        <v>0</v>
      </c>
      <c r="BC147" s="170">
        <f t="shared" ref="BC147:BD147" ca="1" si="1002">+BC144-BC145-BC146</f>
        <v>1153</v>
      </c>
      <c r="BD147" s="170">
        <f t="shared" ca="1" si="1002"/>
        <v>0</v>
      </c>
      <c r="BE147" s="170">
        <f t="shared" ref="BE147:BG147" ca="1" si="1003">+BE144-BE145-BE146</f>
        <v>1121</v>
      </c>
      <c r="BF147" s="170">
        <f t="shared" ca="1" si="1003"/>
        <v>0</v>
      </c>
      <c r="BG147" s="170">
        <f t="shared" ca="1" si="1003"/>
        <v>0</v>
      </c>
      <c r="BH147" s="431">
        <f ca="1">+BH144-BH145-BH146</f>
        <v>0</v>
      </c>
      <c r="BI147" s="170">
        <f t="shared" ref="BI147:BN147" ca="1" si="1004">+BI144-BI145-BI146</f>
        <v>0</v>
      </c>
      <c r="BJ147" s="170">
        <f t="shared" si="1004"/>
        <v>0</v>
      </c>
      <c r="BK147" s="170">
        <f t="shared" si="1004"/>
        <v>0</v>
      </c>
      <c r="BL147" s="170">
        <f t="shared" si="1004"/>
        <v>0</v>
      </c>
      <c r="BM147" s="170">
        <f t="shared" si="1004"/>
        <v>0</v>
      </c>
      <c r="BN147" s="170">
        <f t="shared" si="1004"/>
        <v>0</v>
      </c>
      <c r="BO147" s="431">
        <f>+BO144-BO145-BO146</f>
        <v>0</v>
      </c>
      <c r="BP147" s="170">
        <f t="shared" ref="BP147:BU147" si="1005">+BP144-BP145-BP146</f>
        <v>0</v>
      </c>
      <c r="BQ147" s="170">
        <f t="shared" si="1005"/>
        <v>0</v>
      </c>
      <c r="BR147" s="170">
        <f t="shared" si="1005"/>
        <v>0</v>
      </c>
      <c r="BS147" s="170">
        <f t="shared" si="1005"/>
        <v>0</v>
      </c>
      <c r="BT147" s="170">
        <f t="shared" si="1005"/>
        <v>0</v>
      </c>
      <c r="BU147" s="170">
        <f t="shared" si="1005"/>
        <v>0</v>
      </c>
      <c r="BV147" s="431">
        <f>+BV144-BV145-BV146</f>
        <v>0</v>
      </c>
    </row>
    <row r="148" spans="1:74" x14ac:dyDescent="0.2">
      <c r="A148" s="44" t="s">
        <v>341</v>
      </c>
      <c r="D148" s="402">
        <f ca="1">+'Balance sheet'!D100</f>
        <v>0</v>
      </c>
      <c r="E148" s="41">
        <f>+'Balance sheet'!E100</f>
        <v>0</v>
      </c>
      <c r="F148" s="41">
        <f>+'Balance sheet'!F100</f>
        <v>0</v>
      </c>
      <c r="G148" s="41">
        <f>+'Balance sheet'!G100</f>
        <v>0</v>
      </c>
      <c r="H148" s="41">
        <f>+'Balance sheet'!H100</f>
        <v>0</v>
      </c>
      <c r="I148" s="41">
        <f ca="1">+'Balance sheet'!J100</f>
        <v>0</v>
      </c>
      <c r="J148" s="41">
        <f ca="1">+'Balance sheet'!J100</f>
        <v>0</v>
      </c>
      <c r="K148" s="402">
        <f ca="1">+'Balance sheet'!K100</f>
        <v>0</v>
      </c>
      <c r="L148" s="41">
        <f>+'Balance sheet'!L100</f>
        <v>0</v>
      </c>
      <c r="M148" s="41">
        <f>+'Balance sheet'!M100</f>
        <v>0</v>
      </c>
      <c r="N148" s="41">
        <f>+'Balance sheet'!N100</f>
        <v>0</v>
      </c>
      <c r="O148" s="41">
        <f>+'Balance sheet'!O100</f>
        <v>0</v>
      </c>
      <c r="P148" s="41">
        <f ca="1">+'Balance sheet'!Q100</f>
        <v>0</v>
      </c>
      <c r="Q148" s="41">
        <f ca="1">+'Balance sheet'!Q100</f>
        <v>0</v>
      </c>
      <c r="R148" s="402">
        <f ca="1">+'Balance sheet'!R100</f>
        <v>0</v>
      </c>
      <c r="S148" s="41">
        <f>+'Balance sheet'!S100</f>
        <v>0</v>
      </c>
      <c r="T148" s="41">
        <f>+'Balance sheet'!T100</f>
        <v>0</v>
      </c>
      <c r="U148" s="41">
        <f>+'Balance sheet'!U100</f>
        <v>0</v>
      </c>
      <c r="V148" s="41">
        <f>+'Balance sheet'!V100</f>
        <v>0</v>
      </c>
      <c r="W148" s="41">
        <f ca="1">+'Balance sheet'!X100</f>
        <v>300</v>
      </c>
      <c r="X148" s="41">
        <f ca="1">+'Balance sheet'!X100</f>
        <v>300</v>
      </c>
      <c r="Y148" s="402">
        <f ca="1">+'Balance sheet'!Y100</f>
        <v>300</v>
      </c>
      <c r="Z148" s="41">
        <f>+'Balance sheet'!Z100</f>
        <v>0</v>
      </c>
      <c r="AA148" s="41">
        <f>+'Balance sheet'!AA100</f>
        <v>0</v>
      </c>
      <c r="AB148" s="41">
        <f>+'Balance sheet'!AB100</f>
        <v>0</v>
      </c>
      <c r="AC148" s="41">
        <f>+'Balance sheet'!AC100</f>
        <v>0</v>
      </c>
      <c r="AD148" s="41">
        <f ca="1">+'Balance sheet'!AE100</f>
        <v>636</v>
      </c>
      <c r="AE148" s="41">
        <f ca="1">+'Balance sheet'!AE100</f>
        <v>636</v>
      </c>
      <c r="AF148" s="402">
        <f ca="1">+'Balance sheet'!AF100</f>
        <v>636</v>
      </c>
      <c r="AG148" s="41">
        <f>+'Balance sheet'!AG100</f>
        <v>0</v>
      </c>
      <c r="AH148" s="41">
        <f>+'Balance sheet'!AH100</f>
        <v>0</v>
      </c>
      <c r="AI148" s="41">
        <f>+'Balance sheet'!AI100</f>
        <v>0</v>
      </c>
      <c r="AJ148" s="41">
        <f>+'Balance sheet'!AJ100</f>
        <v>0</v>
      </c>
      <c r="AK148" s="41">
        <f>+'Balance sheet'!AK100</f>
        <v>0</v>
      </c>
      <c r="AL148" s="41">
        <f ca="1">+'Balance sheet'!AL100</f>
        <v>799</v>
      </c>
      <c r="AM148" s="402">
        <f ca="1">+'Balance sheet'!AM100</f>
        <v>799</v>
      </c>
      <c r="AN148" s="41">
        <f ca="1">+'Balance sheet'!AN100</f>
        <v>693</v>
      </c>
      <c r="AO148" s="41">
        <f ca="1">+'Balance sheet'!AO100</f>
        <v>572</v>
      </c>
      <c r="AP148" s="41">
        <f ca="1">+'Balance sheet'!AP100</f>
        <v>572</v>
      </c>
      <c r="AQ148" s="41">
        <f ca="1">+'Balance sheet'!AQ100</f>
        <v>2565</v>
      </c>
      <c r="AR148" s="41">
        <f ca="1">+'Balance sheet'!AR100</f>
        <v>2565</v>
      </c>
      <c r="AS148" s="41">
        <f ca="1">+'Balance sheet'!AS100</f>
        <v>1071</v>
      </c>
      <c r="AT148" s="402">
        <f ca="1">+'Balance sheet'!AT100</f>
        <v>1071</v>
      </c>
      <c r="AU148" s="41">
        <f ca="1">+'Balance sheet'!AU100</f>
        <v>947</v>
      </c>
      <c r="AV148" s="41">
        <f ca="1">+'Balance sheet'!AV100</f>
        <v>399</v>
      </c>
      <c r="AW148" s="41">
        <f ca="1">+'Balance sheet'!AW100</f>
        <v>399</v>
      </c>
      <c r="AX148" s="41">
        <f ca="1">+'Balance sheet'!AX100</f>
        <v>719</v>
      </c>
      <c r="AY148" s="41">
        <f ca="1">+'Balance sheet'!AY100</f>
        <v>719</v>
      </c>
      <c r="AZ148" s="41">
        <f ca="1">+'Balance sheet'!AY100</f>
        <v>719</v>
      </c>
      <c r="BA148" s="402">
        <f ca="1">+'Balance sheet'!BA100</f>
        <v>698</v>
      </c>
      <c r="BB148" s="41">
        <f ca="1">+'Balance sheet'!BB100</f>
        <v>672</v>
      </c>
      <c r="BC148" s="41">
        <f ca="1">+'Balance sheet'!BC100</f>
        <v>507</v>
      </c>
      <c r="BD148" s="41">
        <f ca="1">+'Balance sheet'!BD100</f>
        <v>507</v>
      </c>
      <c r="BE148" s="41">
        <f ca="1">+'Balance sheet'!BE100</f>
        <v>731</v>
      </c>
      <c r="BF148" s="41">
        <f ca="1">+'Balance sheet'!BF100</f>
        <v>731</v>
      </c>
      <c r="BG148" s="41">
        <f ca="1">+'Balance sheet'!BG100</f>
        <v>0</v>
      </c>
      <c r="BH148" s="402">
        <f ca="1">+'Balance sheet'!BH100</f>
        <v>0</v>
      </c>
      <c r="BI148" s="41">
        <f>+'Balance sheet'!BI100</f>
        <v>0</v>
      </c>
      <c r="BJ148" s="41">
        <f>+'Balance sheet'!BX100</f>
        <v>0</v>
      </c>
      <c r="BK148" s="41">
        <f>+'Balance sheet'!BY100</f>
        <v>0</v>
      </c>
      <c r="BL148" s="41">
        <f>+'Balance sheet'!BZ100</f>
        <v>0</v>
      </c>
      <c r="BM148" s="41">
        <f>+'Balance sheet'!CA100</f>
        <v>0</v>
      </c>
      <c r="BN148" s="41">
        <f>+'Balance sheet'!CB100</f>
        <v>0</v>
      </c>
      <c r="BO148" s="402">
        <f>+'Balance sheet'!CC100</f>
        <v>0</v>
      </c>
      <c r="BP148" s="41">
        <f>+'Balance sheet'!CD100</f>
        <v>0</v>
      </c>
      <c r="BQ148" s="41">
        <f>+'Balance sheet'!CE100</f>
        <v>0</v>
      </c>
      <c r="BR148" s="41">
        <f>+'Balance sheet'!CF100</f>
        <v>0</v>
      </c>
      <c r="BS148" s="41">
        <f>+'Balance sheet'!CG100</f>
        <v>0</v>
      </c>
      <c r="BT148" s="41">
        <f>+'Balance sheet'!CH100</f>
        <v>0</v>
      </c>
      <c r="BU148" s="41">
        <f>+'Balance sheet'!CI100</f>
        <v>0</v>
      </c>
      <c r="BV148" s="402">
        <f>+'Balance sheet'!CJ100</f>
        <v>0</v>
      </c>
    </row>
    <row r="149" spans="1:74" x14ac:dyDescent="0.2">
      <c r="A149" s="167" t="s">
        <v>342</v>
      </c>
      <c r="B149" s="167"/>
      <c r="C149" s="167"/>
      <c r="D149" s="431">
        <f t="shared" ref="D149:AZ149" ca="1" si="1006">+D147+D148</f>
        <v>0</v>
      </c>
      <c r="E149" s="170">
        <f t="shared" ca="1" si="1006"/>
        <v>0</v>
      </c>
      <c r="F149" s="170">
        <f t="shared" ca="1" si="1006"/>
        <v>0</v>
      </c>
      <c r="G149" s="170">
        <f t="shared" ca="1" si="1006"/>
        <v>0</v>
      </c>
      <c r="H149" s="170">
        <f t="shared" ca="1" si="1006"/>
        <v>0</v>
      </c>
      <c r="I149" s="170">
        <f t="shared" ref="I149" ca="1" si="1007">+I147+I148</f>
        <v>0</v>
      </c>
      <c r="J149" s="170">
        <f t="shared" ca="1" si="1006"/>
        <v>0</v>
      </c>
      <c r="K149" s="431">
        <f t="shared" ca="1" si="1006"/>
        <v>0</v>
      </c>
      <c r="L149" s="170">
        <f t="shared" ca="1" si="1006"/>
        <v>0</v>
      </c>
      <c r="M149" s="170">
        <f t="shared" ca="1" si="1006"/>
        <v>0</v>
      </c>
      <c r="N149" s="170">
        <f t="shared" ca="1" si="1006"/>
        <v>0</v>
      </c>
      <c r="O149" s="170">
        <f t="shared" ca="1" si="1006"/>
        <v>0</v>
      </c>
      <c r="P149" s="170">
        <f t="shared" ref="P149" ca="1" si="1008">+P147+P148</f>
        <v>0</v>
      </c>
      <c r="Q149" s="170">
        <f t="shared" ca="1" si="1006"/>
        <v>0</v>
      </c>
      <c r="R149" s="431">
        <f t="shared" ca="1" si="1006"/>
        <v>0</v>
      </c>
      <c r="S149" s="170">
        <f t="shared" ca="1" si="1006"/>
        <v>0</v>
      </c>
      <c r="T149" s="170">
        <f t="shared" ca="1" si="1006"/>
        <v>0</v>
      </c>
      <c r="U149" s="170">
        <f t="shared" ca="1" si="1006"/>
        <v>0</v>
      </c>
      <c r="V149" s="170">
        <f t="shared" ca="1" si="1006"/>
        <v>0</v>
      </c>
      <c r="W149" s="170">
        <f t="shared" ref="W149" ca="1" si="1009">+W147+W148</f>
        <v>300</v>
      </c>
      <c r="X149" s="170">
        <f t="shared" ca="1" si="1006"/>
        <v>300</v>
      </c>
      <c r="Y149" s="431">
        <f t="shared" ca="1" si="1006"/>
        <v>300</v>
      </c>
      <c r="Z149" s="170">
        <f t="shared" ca="1" si="1006"/>
        <v>0</v>
      </c>
      <c r="AA149" s="170">
        <f t="shared" ca="1" si="1006"/>
        <v>0</v>
      </c>
      <c r="AB149" s="170">
        <f t="shared" ca="1" si="1006"/>
        <v>0</v>
      </c>
      <c r="AC149" s="170">
        <f t="shared" ca="1" si="1006"/>
        <v>0</v>
      </c>
      <c r="AD149" s="170">
        <f t="shared" ref="AD149" ca="1" si="1010">+AD147+AD148</f>
        <v>1602</v>
      </c>
      <c r="AE149" s="170">
        <f t="shared" ca="1" si="1006"/>
        <v>1602</v>
      </c>
      <c r="AF149" s="431">
        <f t="shared" ca="1" si="1006"/>
        <v>636</v>
      </c>
      <c r="AG149" s="170">
        <f t="shared" ca="1" si="1006"/>
        <v>0</v>
      </c>
      <c r="AH149" s="170">
        <f t="shared" ca="1" si="1006"/>
        <v>0</v>
      </c>
      <c r="AI149" s="170">
        <f t="shared" ca="1" si="1006"/>
        <v>0</v>
      </c>
      <c r="AJ149" s="170">
        <f t="shared" ca="1" si="1006"/>
        <v>0</v>
      </c>
      <c r="AK149" s="170">
        <f t="shared" ref="AK149" ca="1" si="1011">+AK147+AK148</f>
        <v>0</v>
      </c>
      <c r="AL149" s="170">
        <f t="shared" ca="1" si="1006"/>
        <v>1775</v>
      </c>
      <c r="AM149" s="431">
        <f t="shared" ca="1" si="1006"/>
        <v>799</v>
      </c>
      <c r="AN149" s="170">
        <f t="shared" ca="1" si="1006"/>
        <v>693</v>
      </c>
      <c r="AO149" s="170">
        <f t="shared" ca="1" si="1006"/>
        <v>1559</v>
      </c>
      <c r="AP149" s="170">
        <f t="shared" ca="1" si="1006"/>
        <v>572</v>
      </c>
      <c r="AQ149" s="170">
        <f t="shared" ca="1" si="1006"/>
        <v>3851</v>
      </c>
      <c r="AR149" s="170">
        <f t="shared" ref="AR149" ca="1" si="1012">+AR147+AR148</f>
        <v>2565</v>
      </c>
      <c r="AS149" s="170">
        <f t="shared" ca="1" si="1006"/>
        <v>2358</v>
      </c>
      <c r="AT149" s="431">
        <f t="shared" ca="1" si="1006"/>
        <v>1071</v>
      </c>
      <c r="AU149" s="170">
        <f t="shared" ca="1" si="1006"/>
        <v>947</v>
      </c>
      <c r="AV149" s="170">
        <f t="shared" ca="1" si="1006"/>
        <v>1338</v>
      </c>
      <c r="AW149" s="170">
        <f t="shared" ca="1" si="1006"/>
        <v>399</v>
      </c>
      <c r="AX149" s="170">
        <f t="shared" ca="1" si="1006"/>
        <v>1657</v>
      </c>
      <c r="AY149" s="170">
        <f t="shared" ref="AY149" ca="1" si="1013">+AY147+AY148</f>
        <v>719</v>
      </c>
      <c r="AZ149" s="170">
        <f t="shared" ca="1" si="1006"/>
        <v>719</v>
      </c>
      <c r="BA149" s="431">
        <f ca="1">+BA147+BA148</f>
        <v>698</v>
      </c>
      <c r="BB149" s="170">
        <f t="shared" ref="BB149" ca="1" si="1014">+BB147+BB148</f>
        <v>672</v>
      </c>
      <c r="BC149" s="170">
        <f t="shared" ref="BC149:BD149" ca="1" si="1015">+BC147+BC148</f>
        <v>1660</v>
      </c>
      <c r="BD149" s="170">
        <f t="shared" ca="1" si="1015"/>
        <v>507</v>
      </c>
      <c r="BE149" s="170">
        <f t="shared" ref="BE149:BG149" ca="1" si="1016">+BE147+BE148</f>
        <v>1852</v>
      </c>
      <c r="BF149" s="170">
        <f t="shared" ca="1" si="1016"/>
        <v>731</v>
      </c>
      <c r="BG149" s="170">
        <f t="shared" ca="1" si="1016"/>
        <v>0</v>
      </c>
      <c r="BH149" s="431">
        <f ca="1">+BH147+BH148</f>
        <v>0</v>
      </c>
      <c r="BI149" s="170">
        <f t="shared" ref="BI149:BN149" ca="1" si="1017">+BI147+BI148</f>
        <v>0</v>
      </c>
      <c r="BJ149" s="170">
        <f t="shared" si="1017"/>
        <v>0</v>
      </c>
      <c r="BK149" s="170">
        <f t="shared" si="1017"/>
        <v>0</v>
      </c>
      <c r="BL149" s="170">
        <f t="shared" si="1017"/>
        <v>0</v>
      </c>
      <c r="BM149" s="170">
        <f t="shared" si="1017"/>
        <v>0</v>
      </c>
      <c r="BN149" s="170">
        <f t="shared" si="1017"/>
        <v>0</v>
      </c>
      <c r="BO149" s="431">
        <f>+BO147+BO148</f>
        <v>0</v>
      </c>
      <c r="BP149" s="170">
        <f t="shared" ref="BP149:BU149" si="1018">+BP147+BP148</f>
        <v>0</v>
      </c>
      <c r="BQ149" s="170">
        <f t="shared" si="1018"/>
        <v>0</v>
      </c>
      <c r="BR149" s="170">
        <f t="shared" si="1018"/>
        <v>0</v>
      </c>
      <c r="BS149" s="170">
        <f t="shared" si="1018"/>
        <v>0</v>
      </c>
      <c r="BT149" s="170">
        <f t="shared" si="1018"/>
        <v>0</v>
      </c>
      <c r="BU149" s="170">
        <f t="shared" si="1018"/>
        <v>0</v>
      </c>
      <c r="BV149" s="431">
        <f>+BV147+BV148</f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M134"/>
  <sheetViews>
    <sheetView zoomScale="85" zoomScaleNormal="85" workbookViewId="0">
      <pane xSplit="1" ySplit="2" topLeftCell="B57" activePane="bottomRight" state="frozen"/>
      <selection pane="topRight" activeCell="B1" sqref="B1"/>
      <selection pane="bottomLeft" activeCell="A3" sqref="A3"/>
      <selection pane="bottomRight" activeCell="AF97" sqref="AF97"/>
    </sheetView>
  </sheetViews>
  <sheetFormatPr defaultColWidth="9.140625" defaultRowHeight="12.75" outlineLevelRow="1" outlineLevelCol="1" x14ac:dyDescent="0.2"/>
  <cols>
    <col min="1" max="1" width="40.85546875" style="2" customWidth="1"/>
    <col min="2" max="3" width="3.7109375" style="2" customWidth="1"/>
    <col min="4" max="4" width="9.140625" style="321"/>
    <col min="5" max="10" width="9.140625" style="5" hidden="1" customWidth="1" outlineLevel="1"/>
    <col min="11" max="11" width="9.140625" style="321" collapsed="1"/>
    <col min="12" max="17" width="9.140625" style="5" hidden="1" customWidth="1" outlineLevel="1"/>
    <col min="18" max="18" width="9.140625" style="321" collapsed="1"/>
    <col min="19" max="24" width="9.140625" style="5" hidden="1" customWidth="1" outlineLevel="1"/>
    <col min="25" max="25" width="9.140625" style="321" collapsed="1"/>
    <col min="26" max="31" width="9.140625" style="5" hidden="1" customWidth="1" outlineLevel="1"/>
    <col min="32" max="32" width="9.140625" style="321" collapsed="1"/>
    <col min="33" max="38" width="9.140625" style="5" hidden="1" customWidth="1" outlineLevel="1"/>
    <col min="39" max="39" width="9.140625" style="321" collapsed="1"/>
    <col min="40" max="45" width="9.140625" style="5" hidden="1" customWidth="1" outlineLevel="1"/>
    <col min="46" max="46" width="9.140625" style="321" collapsed="1"/>
    <col min="47" max="52" width="9.140625" style="5" hidden="1" customWidth="1" outlineLevel="1"/>
    <col min="53" max="53" width="9.140625" style="321" collapsed="1"/>
    <col min="54" max="59" width="9.140625" style="5" hidden="1" customWidth="1" outlineLevel="1"/>
    <col min="60" max="60" width="9.140625" style="321" collapsed="1"/>
    <col min="61" max="66" width="9.140625" style="5" hidden="1" customWidth="1" outlineLevel="1"/>
    <col min="67" max="67" width="9.140625" style="321" collapsed="1"/>
    <col min="68" max="73" width="9.140625" style="5" customWidth="1" outlineLevel="1"/>
    <col min="74" max="74" width="9.140625" style="321"/>
    <col min="75" max="75" width="9.140625" style="2"/>
    <col min="76" max="76" width="18.140625" style="2" customWidth="1"/>
    <col min="77" max="78" width="9.140625" style="2"/>
    <col min="79" max="79" width="10.7109375" style="2" bestFit="1" customWidth="1"/>
    <col min="80" max="16384" width="9.140625" style="2"/>
  </cols>
  <sheetData>
    <row r="1" spans="1:76" s="6" customFormat="1" ht="13.5" thickBot="1" x14ac:dyDescent="0.25">
      <c r="A1" s="84" t="s">
        <v>94</v>
      </c>
      <c r="B1" s="70"/>
      <c r="C1" s="70"/>
      <c r="D1" s="329" t="str">
        <f ca="1">+Summary!D2</f>
        <v>2010A</v>
      </c>
      <c r="E1" s="83" t="str">
        <f ca="1">+Summary!E2</f>
        <v>1Q</v>
      </c>
      <c r="F1" s="83" t="str">
        <f ca="1">+Summary!F2</f>
        <v>2Q</v>
      </c>
      <c r="G1" s="83" t="str">
        <f ca="1">+Summary!G2</f>
        <v>1H</v>
      </c>
      <c r="H1" s="83" t="str">
        <f ca="1">+Summary!H2</f>
        <v>3Q</v>
      </c>
      <c r="I1" s="83" t="str">
        <f ca="1">+Summary!I2</f>
        <v>9M</v>
      </c>
      <c r="J1" s="83" t="str">
        <f ca="1">+Summary!J2</f>
        <v>4Q</v>
      </c>
      <c r="K1" s="329" t="str">
        <f ca="1">+Summary!K2</f>
        <v>2011A</v>
      </c>
      <c r="L1" s="83" t="str">
        <f ca="1">+Summary!L2</f>
        <v>1Q</v>
      </c>
      <c r="M1" s="83" t="str">
        <f ca="1">+Summary!M2</f>
        <v>2Q</v>
      </c>
      <c r="N1" s="83" t="str">
        <f ca="1">+Summary!N2</f>
        <v>1H</v>
      </c>
      <c r="O1" s="83" t="str">
        <f ca="1">+Summary!O2</f>
        <v>3Q</v>
      </c>
      <c r="P1" s="83" t="str">
        <f ca="1">+Summary!P2</f>
        <v>9M</v>
      </c>
      <c r="Q1" s="83" t="str">
        <f ca="1">+Summary!Q2</f>
        <v>4Q</v>
      </c>
      <c r="R1" s="329" t="str">
        <f ca="1">+Summary!R2</f>
        <v>2012A</v>
      </c>
      <c r="S1" s="83" t="str">
        <f ca="1">+Summary!S2</f>
        <v>1Q</v>
      </c>
      <c r="T1" s="83" t="str">
        <f ca="1">+Summary!T2</f>
        <v>2Q</v>
      </c>
      <c r="U1" s="83" t="str">
        <f ca="1">+Summary!U2</f>
        <v>1H</v>
      </c>
      <c r="V1" s="83" t="str">
        <f ca="1">+Summary!V2</f>
        <v>3Q</v>
      </c>
      <c r="W1" s="83" t="str">
        <f ca="1">+Summary!W2</f>
        <v>9M</v>
      </c>
      <c r="X1" s="83" t="str">
        <f ca="1">+Summary!X2</f>
        <v>4Q</v>
      </c>
      <c r="Y1" s="329" t="str">
        <f ca="1">+Summary!Y2</f>
        <v>2013A</v>
      </c>
      <c r="Z1" s="83" t="str">
        <f ca="1">+Summary!Z2</f>
        <v>1Q</v>
      </c>
      <c r="AA1" s="83" t="str">
        <f ca="1">+Summary!AA2</f>
        <v>2Q</v>
      </c>
      <c r="AB1" s="83" t="str">
        <f ca="1">+Summary!AB2</f>
        <v>1H</v>
      </c>
      <c r="AC1" s="83" t="str">
        <f ca="1">+Summary!AC2</f>
        <v>3Q</v>
      </c>
      <c r="AD1" s="83" t="str">
        <f ca="1">+Summary!AD2</f>
        <v>9M</v>
      </c>
      <c r="AE1" s="83" t="str">
        <f ca="1">+Summary!AE2</f>
        <v>4Q</v>
      </c>
      <c r="AF1" s="329" t="str">
        <f ca="1">+Summary!AF2</f>
        <v>2014A</v>
      </c>
      <c r="AG1" s="83" t="str">
        <f ca="1">+Summary!AG2</f>
        <v>1Q</v>
      </c>
      <c r="AH1" s="83" t="str">
        <f ca="1">+Summary!AH2</f>
        <v>2Q</v>
      </c>
      <c r="AI1" s="83" t="str">
        <f ca="1">+Summary!AI2</f>
        <v>1H</v>
      </c>
      <c r="AJ1" s="83" t="str">
        <f ca="1">+Summary!AJ2</f>
        <v>3Q</v>
      </c>
      <c r="AK1" s="83" t="str">
        <f ca="1">+Summary!AK2</f>
        <v>9M</v>
      </c>
      <c r="AL1" s="83" t="str">
        <f ca="1">+Summary!AL2</f>
        <v>4Q</v>
      </c>
      <c r="AM1" s="329" t="str">
        <f ca="1">+Summary!AM2</f>
        <v>2015A</v>
      </c>
      <c r="AN1" s="83" t="str">
        <f ca="1">+Summary!AN2</f>
        <v>1Q</v>
      </c>
      <c r="AO1" s="83" t="str">
        <f ca="1">+Summary!AO2</f>
        <v>2Q</v>
      </c>
      <c r="AP1" s="83" t="str">
        <f ca="1">+Summary!AP2</f>
        <v>1H</v>
      </c>
      <c r="AQ1" s="83" t="str">
        <f ca="1">+Summary!AQ2</f>
        <v>3Q</v>
      </c>
      <c r="AR1" s="83" t="str">
        <f ca="1">+Summary!AR2</f>
        <v>9M</v>
      </c>
      <c r="AS1" s="83" t="str">
        <f ca="1">+Summary!AS2</f>
        <v>4Q</v>
      </c>
      <c r="AT1" s="329" t="str">
        <f ca="1">+Summary!AT2</f>
        <v>2016A</v>
      </c>
      <c r="AU1" s="83" t="str">
        <f ca="1">+Summary!AU2</f>
        <v>1Q</v>
      </c>
      <c r="AV1" s="83" t="str">
        <f ca="1">+Summary!AV2</f>
        <v>2Q</v>
      </c>
      <c r="AW1" s="83" t="str">
        <f ca="1">+Summary!AW2</f>
        <v>1H</v>
      </c>
      <c r="AX1" s="83" t="str">
        <f ca="1">+Summary!AX2</f>
        <v>3Q</v>
      </c>
      <c r="AY1" s="83" t="str">
        <f ca="1">+Summary!AY2</f>
        <v>9M</v>
      </c>
      <c r="AZ1" s="83" t="str">
        <f ca="1">+Summary!AZ2</f>
        <v>4Q</v>
      </c>
      <c r="BA1" s="329" t="str">
        <f ca="1">+Summary!BA2</f>
        <v>2017A</v>
      </c>
      <c r="BB1" s="83" t="str">
        <f ca="1">+Summary!BB2</f>
        <v>1QA</v>
      </c>
      <c r="BC1" s="83" t="str">
        <f ca="1">+Summary!BC2</f>
        <v>2QA</v>
      </c>
      <c r="BD1" s="83" t="str">
        <f ca="1">+Summary!BD2</f>
        <v>1HA</v>
      </c>
      <c r="BE1" s="83" t="str">
        <f ca="1">+Summary!BE2</f>
        <v>3QE</v>
      </c>
      <c r="BF1" s="83" t="str">
        <f ca="1">+Summary!BF2</f>
        <v>9ME</v>
      </c>
      <c r="BG1" s="83" t="str">
        <f ca="1">+Summary!BG2</f>
        <v>4QE</v>
      </c>
      <c r="BH1" s="329" t="str">
        <f ca="1">+Summary!BH2</f>
        <v>2018A</v>
      </c>
      <c r="BI1" s="83" t="str">
        <f ca="1">+Summary!BI2</f>
        <v>1Q</v>
      </c>
      <c r="BJ1" s="83" t="str">
        <f ca="1">+Summary!BJ2</f>
        <v>2Q</v>
      </c>
      <c r="BK1" s="83" t="str">
        <f ca="1">+Summary!BK2</f>
        <v>1H</v>
      </c>
      <c r="BL1" s="83" t="str">
        <f ca="1">+Summary!BL2</f>
        <v>3Q</v>
      </c>
      <c r="BM1" s="83" t="str">
        <f ca="1">+Summary!BM2</f>
        <v>9M</v>
      </c>
      <c r="BN1" s="83" t="str">
        <f ca="1">+Summary!BN2</f>
        <v>4Q</v>
      </c>
      <c r="BO1" s="329" t="str">
        <f ca="1">+Summary!BO2</f>
        <v>2019E</v>
      </c>
      <c r="BP1" s="83" t="str">
        <f ca="1">+Summary!BP2</f>
        <v>1Q</v>
      </c>
      <c r="BQ1" s="83" t="str">
        <f ca="1">+Summary!BQ2</f>
        <v>2Q</v>
      </c>
      <c r="BR1" s="83" t="str">
        <f ca="1">+Summary!BR2</f>
        <v>1H</v>
      </c>
      <c r="BS1" s="83" t="str">
        <f ca="1">+Summary!BS2</f>
        <v>3Q</v>
      </c>
      <c r="BT1" s="83" t="str">
        <f ca="1">+Summary!BT2</f>
        <v>9M</v>
      </c>
      <c r="BU1" s="83" t="str">
        <f ca="1">+Summary!BU2</f>
        <v>4Q</v>
      </c>
      <c r="BV1" s="329" t="str">
        <f ca="1">+Summary!BV2</f>
        <v>2020E</v>
      </c>
      <c r="BX1" s="86" t="s">
        <v>233</v>
      </c>
    </row>
    <row r="2" spans="1:76" s="3" customFormat="1" ht="13.5" thickBot="1" x14ac:dyDescent="0.25">
      <c r="A2" s="83" t="str">
        <f ca="1">Summary!A2</f>
        <v>Period ending Feb</v>
      </c>
      <c r="B2" s="70"/>
      <c r="C2" s="70"/>
      <c r="D2" s="320"/>
      <c r="E2" s="70"/>
      <c r="F2" s="70"/>
      <c r="G2" s="70"/>
      <c r="H2" s="70"/>
      <c r="I2" s="70"/>
      <c r="J2" s="70"/>
      <c r="K2" s="320"/>
      <c r="L2" s="70"/>
      <c r="M2" s="70"/>
      <c r="N2" s="70"/>
      <c r="O2" s="70"/>
      <c r="P2" s="70"/>
      <c r="Q2" s="70"/>
      <c r="R2" s="320"/>
      <c r="S2" s="70"/>
      <c r="T2" s="70"/>
      <c r="U2" s="70"/>
      <c r="V2" s="70"/>
      <c r="W2" s="70"/>
      <c r="X2" s="70"/>
      <c r="Y2" s="320"/>
      <c r="Z2" s="70"/>
      <c r="AA2" s="70"/>
      <c r="AB2" s="70"/>
      <c r="AC2" s="70"/>
      <c r="AD2" s="70"/>
      <c r="AE2" s="70"/>
      <c r="AF2" s="320"/>
      <c r="AG2" s="70"/>
      <c r="AH2" s="70"/>
      <c r="AI2" s="70"/>
      <c r="AJ2" s="70"/>
      <c r="AK2" s="70"/>
      <c r="AL2" s="70"/>
      <c r="AM2" s="320"/>
      <c r="AN2" s="70"/>
      <c r="AO2" s="70"/>
      <c r="AP2" s="70"/>
      <c r="AQ2" s="70"/>
      <c r="AR2" s="70"/>
      <c r="AS2" s="70"/>
      <c r="AT2" s="320"/>
      <c r="AU2" s="70"/>
      <c r="AV2" s="70"/>
      <c r="AW2" s="70"/>
      <c r="AX2" s="70"/>
      <c r="AY2" s="70"/>
      <c r="AZ2" s="70"/>
      <c r="BA2" s="320"/>
      <c r="BB2" s="70"/>
      <c r="BC2" s="70"/>
      <c r="BD2" s="70"/>
      <c r="BE2" s="70"/>
      <c r="BF2" s="70"/>
      <c r="BG2" s="70"/>
      <c r="BH2" s="320"/>
      <c r="BI2" s="70"/>
      <c r="BJ2" s="70"/>
      <c r="BK2" s="70"/>
      <c r="BL2" s="70"/>
      <c r="BM2" s="70"/>
      <c r="BN2" s="70"/>
      <c r="BO2" s="320"/>
      <c r="BP2" s="70"/>
      <c r="BQ2" s="70"/>
      <c r="BR2" s="70"/>
      <c r="BS2" s="70"/>
      <c r="BT2" s="70"/>
      <c r="BU2" s="70"/>
      <c r="BV2" s="320"/>
      <c r="BX2" s="234" t="s">
        <v>430</v>
      </c>
    </row>
    <row r="3" spans="1:76" x14ac:dyDescent="0.2">
      <c r="H3" s="172"/>
      <c r="J3" s="172"/>
      <c r="O3" s="172"/>
      <c r="Q3" s="172"/>
      <c r="V3" s="172"/>
      <c r="X3" s="172"/>
      <c r="AC3" s="172"/>
      <c r="AE3" s="172"/>
      <c r="AJ3" s="172"/>
      <c r="AL3" s="172"/>
      <c r="AQ3" s="172"/>
      <c r="AS3" s="172"/>
      <c r="AX3" s="172"/>
      <c r="AZ3" s="172"/>
      <c r="BE3" s="172"/>
      <c r="BG3" s="172"/>
      <c r="BL3" s="172"/>
      <c r="BN3" s="172"/>
      <c r="BS3" s="172"/>
      <c r="BU3" s="172"/>
    </row>
    <row r="4" spans="1:76" s="21" customFormat="1" outlineLevel="1" x14ac:dyDescent="0.2">
      <c r="A4" s="21" t="s">
        <v>522</v>
      </c>
      <c r="D4" s="323"/>
      <c r="E4" s="34"/>
      <c r="F4" s="90">
        <f ca="1">IF(OR(ISBLANK(E4),ISBLANK(G4)),0,G4-E4)</f>
        <v>0</v>
      </c>
      <c r="G4" s="34"/>
      <c r="H4" s="90">
        <f ca="1">IF(OR(ISBLANK(G4),ISBLANK(I4)),0,I4-G4)</f>
        <v>0</v>
      </c>
      <c r="I4" s="34"/>
      <c r="J4" s="90">
        <f ca="1">IF(OR(ISBLANK(I4),ISBLANK(K4)),0,K4-I4)</f>
        <v>0</v>
      </c>
      <c r="K4" s="323"/>
      <c r="L4" s="34"/>
      <c r="M4" s="90">
        <f ca="1">IF(OR(ISBLANK(L4),ISBLANK(N4)),0,N4-L4)</f>
        <v>0</v>
      </c>
      <c r="N4" s="34"/>
      <c r="O4" s="90">
        <f ca="1">IF(OR(ISBLANK(N4),ISBLANK(P4)),0,P4-N4)</f>
        <v>0</v>
      </c>
      <c r="P4" s="34"/>
      <c r="Q4" s="90">
        <f ca="1">IF(OR(ISBLANK(P4),ISBLANK(R4)),0,R4-P4)</f>
        <v>0</v>
      </c>
      <c r="R4" s="323"/>
      <c r="S4" s="34"/>
      <c r="T4" s="90">
        <f ca="1">IF(OR(ISBLANK(S4),ISBLANK(U4)),0,U4-S4)</f>
        <v>0</v>
      </c>
      <c r="U4" s="34"/>
      <c r="V4" s="90">
        <f ca="1">IF(OR(ISBLANK(U4),ISBLANK(W4)),0,W4-U4)</f>
        <v>0</v>
      </c>
      <c r="W4" s="34"/>
      <c r="X4" s="90">
        <f ca="1">IF(OR(ISBLANK(W4),ISBLANK(Y4)),0,Y4-W4)</f>
        <v>0</v>
      </c>
      <c r="Y4" s="323"/>
      <c r="Z4" s="34"/>
      <c r="AA4" s="90">
        <f ca="1">IF(OR(ISBLANK(Z4),ISBLANK(AB4)),0,AB4-Z4)</f>
        <v>0</v>
      </c>
      <c r="AB4" s="34"/>
      <c r="AC4" s="90">
        <f ca="1">IF(OR(ISBLANK(AB4),ISBLANK(AD4)),0,AD4-AB4)</f>
        <v>0</v>
      </c>
      <c r="AD4" s="34"/>
      <c r="AE4" s="90">
        <f ca="1">IF(OR(ISBLANK(AD4),ISBLANK(AF4)),0,AF4-AD4)</f>
        <v>0</v>
      </c>
      <c r="AF4" s="323">
        <v>6884</v>
      </c>
      <c r="AG4" s="34"/>
      <c r="AH4" s="90">
        <f ca="1">IF(OR(ISBLANK(AG4),ISBLANK(AI4)),0,AI4-AG4)</f>
        <v>0</v>
      </c>
      <c r="AI4" s="34"/>
      <c r="AJ4" s="90">
        <f ca="1">IF(OR(ISBLANK(AI4),ISBLANK(AK4)),0,AK4-AI4)</f>
        <v>0</v>
      </c>
      <c r="AK4" s="34"/>
      <c r="AL4" s="90">
        <f ca="1">IF(OR(ISBLANK(AK4),ISBLANK(AM4)),0,AM4-AK4)</f>
        <v>0</v>
      </c>
      <c r="AM4" s="323">
        <v>7207</v>
      </c>
      <c r="AN4" s="34"/>
      <c r="AO4" s="90">
        <f ca="1">IF(OR(ISBLANK(AN4),ISBLANK(AP4)),0,AP4-AN4)</f>
        <v>0</v>
      </c>
      <c r="AP4" s="34"/>
      <c r="AQ4" s="90">
        <f ca="1">IF(OR(ISBLANK(AP4),ISBLANK(AR4)),0,AR4-AP4)</f>
        <v>0</v>
      </c>
      <c r="AR4" s="34"/>
      <c r="AS4" s="90">
        <f ca="1">IF(OR(ISBLANK(AR4),ISBLANK(AT4)),0,AT4-AR4)</f>
        <v>0</v>
      </c>
      <c r="AT4" s="323">
        <v>7672</v>
      </c>
      <c r="AU4" s="34"/>
      <c r="AV4" s="90">
        <f ca="1">IF(OR(ISBLANK(AU4),ISBLANK(AW4)),0,AW4-AU4)</f>
        <v>0</v>
      </c>
      <c r="AW4" s="34"/>
      <c r="AX4" s="90">
        <f ca="1">IF(OR(ISBLANK(AW4),ISBLANK(AY4)),0,AY4-AW4)</f>
        <v>0</v>
      </c>
      <c r="AY4" s="34"/>
      <c r="AZ4" s="90">
        <f ca="1">IF(OR(ISBLANK(AY4),ISBLANK(BA4)),0,BA4-AY4)</f>
        <v>0</v>
      </c>
      <c r="BA4" s="323">
        <v>7781</v>
      </c>
      <c r="BB4" s="34"/>
      <c r="BC4" s="90">
        <f ca="1">IF(OR(ISBLANK(BB4),ISBLANK(BD4)),0,BD4-BB4)</f>
        <v>0</v>
      </c>
      <c r="BD4" s="34"/>
      <c r="BE4" s="90">
        <f ca="1">IF(OR(ISBLANK(BD4),ISBLANK(BF4)),0,BF4-BD4)</f>
        <v>0</v>
      </c>
      <c r="BF4" s="34"/>
      <c r="BG4" s="90">
        <f ca="1">IF(OR(ISBLANK(BF4),ISBLANK(BH4)),0,BH4-BF4)</f>
        <v>0</v>
      </c>
      <c r="BH4" s="323">
        <v>7387</v>
      </c>
      <c r="BI4" s="34"/>
      <c r="BJ4" s="90">
        <f ca="1">IF(OR(ISBLANK(BI4),ISBLANK(BK4)),0,BK4-BI4)</f>
        <v>0</v>
      </c>
      <c r="BK4" s="34"/>
      <c r="BL4" s="90">
        <f ca="1">IF(OR(ISBLANK(BK4),ISBLANK(BM4)),0,BM4-BK4)</f>
        <v>0</v>
      </c>
      <c r="BM4" s="34"/>
      <c r="BN4" s="90">
        <f ca="1">IF(OR(ISBLANK(BM4),ISBLANK(BO4)),0,BO4-BM4)</f>
        <v>0</v>
      </c>
      <c r="BO4" s="323"/>
      <c r="BP4" s="34"/>
      <c r="BQ4" s="90">
        <f ca="1">IF(OR(ISBLANK(BP4),ISBLANK(BR4)),0,BR4-BP4)</f>
        <v>0</v>
      </c>
      <c r="BR4" s="34"/>
      <c r="BS4" s="90">
        <f ca="1">IF(OR(ISBLANK(BR4),ISBLANK(BT4)),0,BT4-BR4)</f>
        <v>0</v>
      </c>
      <c r="BT4" s="34"/>
      <c r="BU4" s="90">
        <f ca="1">IF(OR(ISBLANK(BT4),ISBLANK(BV4)),0,BV4-BT4)</f>
        <v>0</v>
      </c>
      <c r="BV4" s="323"/>
      <c r="BX4" s="432"/>
    </row>
    <row r="5" spans="1:76" s="228" customFormat="1" outlineLevel="1" x14ac:dyDescent="0.2">
      <c r="A5" s="11" t="s">
        <v>102</v>
      </c>
      <c r="D5" s="337"/>
      <c r="E5" s="229" t="str">
        <f ca="1">IF(E4=0,"-",IFERROR(E4/#REF!-1,"-"))</f>
        <v>-</v>
      </c>
      <c r="F5" s="230" t="str">
        <f ca="1">IF(F4=0,"-",IFERROR(F4/#REF!-1,"-"))</f>
        <v>-</v>
      </c>
      <c r="G5" s="229" t="str">
        <f ca="1">IF(G4=0,"-",IFERROR(G4/#REF!-1,"-"))</f>
        <v>-</v>
      </c>
      <c r="H5" s="230" t="str">
        <f t="shared" ref="H5:AM5" ca="1" si="0">IF(H4=0,"-",IFERROR(H4/A4-1,"-"))</f>
        <v>-</v>
      </c>
      <c r="I5" s="229" t="str">
        <f t="shared" ca="1" si="0"/>
        <v>-</v>
      </c>
      <c r="J5" s="230" t="str">
        <f t="shared" ca="1" si="0"/>
        <v>-</v>
      </c>
      <c r="K5" s="337" t="str">
        <f t="shared" ca="1" si="0"/>
        <v>-</v>
      </c>
      <c r="L5" s="229" t="str">
        <f t="shared" ca="1" si="0"/>
        <v>-</v>
      </c>
      <c r="M5" s="230" t="str">
        <f t="shared" ca="1" si="0"/>
        <v>-</v>
      </c>
      <c r="N5" s="229" t="str">
        <f t="shared" ca="1" si="0"/>
        <v>-</v>
      </c>
      <c r="O5" s="230" t="str">
        <f t="shared" ca="1" si="0"/>
        <v>-</v>
      </c>
      <c r="P5" s="229" t="str">
        <f t="shared" ca="1" si="0"/>
        <v>-</v>
      </c>
      <c r="Q5" s="230" t="str">
        <f t="shared" ca="1" si="0"/>
        <v>-</v>
      </c>
      <c r="R5" s="337" t="str">
        <f t="shared" ca="1" si="0"/>
        <v>-</v>
      </c>
      <c r="S5" s="229" t="str">
        <f t="shared" ca="1" si="0"/>
        <v>-</v>
      </c>
      <c r="T5" s="230" t="str">
        <f t="shared" ca="1" si="0"/>
        <v>-</v>
      </c>
      <c r="U5" s="229" t="str">
        <f t="shared" ca="1" si="0"/>
        <v>-</v>
      </c>
      <c r="V5" s="230" t="str">
        <f t="shared" ca="1" si="0"/>
        <v>-</v>
      </c>
      <c r="W5" s="229" t="str">
        <f t="shared" ca="1" si="0"/>
        <v>-</v>
      </c>
      <c r="X5" s="230" t="str">
        <f t="shared" ca="1" si="0"/>
        <v>-</v>
      </c>
      <c r="Y5" s="337" t="str">
        <f t="shared" ca="1" si="0"/>
        <v>-</v>
      </c>
      <c r="Z5" s="229" t="str">
        <f t="shared" ca="1" si="0"/>
        <v>-</v>
      </c>
      <c r="AA5" s="230" t="str">
        <f t="shared" ca="1" si="0"/>
        <v>-</v>
      </c>
      <c r="AB5" s="229" t="str">
        <f t="shared" ca="1" si="0"/>
        <v>-</v>
      </c>
      <c r="AC5" s="230" t="str">
        <f t="shared" ca="1" si="0"/>
        <v>-</v>
      </c>
      <c r="AD5" s="229" t="str">
        <f t="shared" ca="1" si="0"/>
        <v>-</v>
      </c>
      <c r="AE5" s="230" t="str">
        <f t="shared" ca="1" si="0"/>
        <v>-</v>
      </c>
      <c r="AF5" s="337" t="str">
        <f t="shared" ca="1" si="0"/>
        <v>-</v>
      </c>
      <c r="AG5" s="229" t="str">
        <f t="shared" ca="1" si="0"/>
        <v>-</v>
      </c>
      <c r="AH5" s="230" t="str">
        <f t="shared" ca="1" si="0"/>
        <v>-</v>
      </c>
      <c r="AI5" s="229" t="str">
        <f t="shared" ca="1" si="0"/>
        <v>-</v>
      </c>
      <c r="AJ5" s="230" t="str">
        <f t="shared" ca="1" si="0"/>
        <v>-</v>
      </c>
      <c r="AK5" s="229" t="str">
        <f t="shared" ca="1" si="0"/>
        <v>-</v>
      </c>
      <c r="AL5" s="230" t="str">
        <f t="shared" ca="1" si="0"/>
        <v>-</v>
      </c>
      <c r="AM5" s="337">
        <f t="shared" ca="1" si="0"/>
        <v>4.6920395119116831E-2</v>
      </c>
      <c r="AN5" s="229" t="str">
        <f t="shared" ref="AN5:BS5" ca="1" si="1">IF(AN4=0,"-",IFERROR(AN4/AG4-1,"-"))</f>
        <v>-</v>
      </c>
      <c r="AO5" s="230" t="str">
        <f t="shared" ca="1" si="1"/>
        <v>-</v>
      </c>
      <c r="AP5" s="229" t="str">
        <f t="shared" ca="1" si="1"/>
        <v>-</v>
      </c>
      <c r="AQ5" s="230" t="str">
        <f t="shared" ca="1" si="1"/>
        <v>-</v>
      </c>
      <c r="AR5" s="229" t="str">
        <f t="shared" ca="1" si="1"/>
        <v>-</v>
      </c>
      <c r="AS5" s="230" t="str">
        <f t="shared" ca="1" si="1"/>
        <v>-</v>
      </c>
      <c r="AT5" s="337">
        <f t="shared" ca="1" si="1"/>
        <v>6.4520604967392758E-2</v>
      </c>
      <c r="AU5" s="229" t="str">
        <f t="shared" ca="1" si="1"/>
        <v>-</v>
      </c>
      <c r="AV5" s="230" t="str">
        <f t="shared" ca="1" si="1"/>
        <v>-</v>
      </c>
      <c r="AW5" s="229" t="str">
        <f t="shared" ca="1" si="1"/>
        <v>-</v>
      </c>
      <c r="AX5" s="230" t="str">
        <f t="shared" ca="1" si="1"/>
        <v>-</v>
      </c>
      <c r="AY5" s="229" t="str">
        <f t="shared" ca="1" si="1"/>
        <v>-</v>
      </c>
      <c r="AZ5" s="230" t="str">
        <f t="shared" ca="1" si="1"/>
        <v>-</v>
      </c>
      <c r="BA5" s="337">
        <f t="shared" ca="1" si="1"/>
        <v>1.4207507820646503E-2</v>
      </c>
      <c r="BB5" s="229" t="str">
        <f t="shared" ca="1" si="1"/>
        <v>-</v>
      </c>
      <c r="BC5" s="230" t="str">
        <f t="shared" ca="1" si="1"/>
        <v>-</v>
      </c>
      <c r="BD5" s="229" t="str">
        <f t="shared" ca="1" si="1"/>
        <v>-</v>
      </c>
      <c r="BE5" s="230" t="str">
        <f t="shared" ca="1" si="1"/>
        <v>-</v>
      </c>
      <c r="BF5" s="229" t="str">
        <f t="shared" ca="1" si="1"/>
        <v>-</v>
      </c>
      <c r="BG5" s="230" t="str">
        <f t="shared" ca="1" si="1"/>
        <v>-</v>
      </c>
      <c r="BH5" s="337">
        <f t="shared" ca="1" si="1"/>
        <v>-5.063616501734991E-2</v>
      </c>
      <c r="BI5" s="229" t="str">
        <f t="shared" ca="1" si="1"/>
        <v>-</v>
      </c>
      <c r="BJ5" s="230" t="str">
        <f t="shared" ca="1" si="1"/>
        <v>-</v>
      </c>
      <c r="BK5" s="229" t="str">
        <f t="shared" ca="1" si="1"/>
        <v>-</v>
      </c>
      <c r="BL5" s="230" t="str">
        <f t="shared" ca="1" si="1"/>
        <v>-</v>
      </c>
      <c r="BM5" s="229" t="str">
        <f t="shared" ca="1" si="1"/>
        <v>-</v>
      </c>
      <c r="BN5" s="230" t="str">
        <f t="shared" ca="1" si="1"/>
        <v>-</v>
      </c>
      <c r="BO5" s="337" t="str">
        <f t="shared" ca="1" si="1"/>
        <v>-</v>
      </c>
      <c r="BP5" s="229" t="str">
        <f t="shared" ca="1" si="1"/>
        <v>-</v>
      </c>
      <c r="BQ5" s="230" t="str">
        <f t="shared" ca="1" si="1"/>
        <v>-</v>
      </c>
      <c r="BR5" s="229" t="str">
        <f t="shared" ca="1" si="1"/>
        <v>-</v>
      </c>
      <c r="BS5" s="230" t="str">
        <f t="shared" ca="1" si="1"/>
        <v>-</v>
      </c>
      <c r="BT5" s="229" t="str">
        <f t="shared" ref="BT5:BV5" ca="1" si="2">IF(BT4=0,"-",IFERROR(BT4/BM4-1,"-"))</f>
        <v>-</v>
      </c>
      <c r="BU5" s="230" t="str">
        <f t="shared" ca="1" si="2"/>
        <v>-</v>
      </c>
      <c r="BV5" s="337" t="str">
        <f t="shared" ca="1" si="2"/>
        <v>-</v>
      </c>
      <c r="BX5" s="433"/>
    </row>
    <row r="6" spans="1:76" s="21" customFormat="1" outlineLevel="1" x14ac:dyDescent="0.2">
      <c r="A6" s="21" t="s">
        <v>523</v>
      </c>
      <c r="D6" s="323"/>
      <c r="E6" s="34"/>
      <c r="F6" s="90">
        <f ca="1">IF(OR(ISBLANK(E6),ISBLANK(G6)),0,G6-E6)</f>
        <v>0</v>
      </c>
      <c r="G6" s="34"/>
      <c r="H6" s="90">
        <f ca="1">IF(OR(ISBLANK(G6),ISBLANK(I6)),0,I6-G6)</f>
        <v>0</v>
      </c>
      <c r="I6" s="34"/>
      <c r="J6" s="90">
        <f ca="1">IF(OR(ISBLANK(I6),ISBLANK(K6)),0,K6-I6)</f>
        <v>0</v>
      </c>
      <c r="K6" s="323"/>
      <c r="L6" s="34"/>
      <c r="M6" s="90">
        <f ca="1">IF(OR(ISBLANK(L6),ISBLANK(N6)),0,N6-L6)</f>
        <v>0</v>
      </c>
      <c r="N6" s="34"/>
      <c r="O6" s="90">
        <f ca="1">IF(OR(ISBLANK(N6),ISBLANK(P6)),0,P6-N6)</f>
        <v>0</v>
      </c>
      <c r="P6" s="34"/>
      <c r="Q6" s="90">
        <f ca="1">IF(OR(ISBLANK(P6),ISBLANK(R6)),0,R6-P6)</f>
        <v>0</v>
      </c>
      <c r="R6" s="323"/>
      <c r="S6" s="34"/>
      <c r="T6" s="90">
        <f ca="1">IF(OR(ISBLANK(S6),ISBLANK(U6)),0,U6-S6)</f>
        <v>0</v>
      </c>
      <c r="U6" s="34"/>
      <c r="V6" s="90">
        <f ca="1">IF(OR(ISBLANK(U6),ISBLANK(W6)),0,W6-U6)</f>
        <v>0</v>
      </c>
      <c r="W6" s="34"/>
      <c r="X6" s="90">
        <f ca="1">IF(OR(ISBLANK(W6),ISBLANK(Y6)),0,Y6-W6)</f>
        <v>0</v>
      </c>
      <c r="Y6" s="323"/>
      <c r="Z6" s="34"/>
      <c r="AA6" s="90">
        <f ca="1">IF(OR(ISBLANK(Z6),ISBLANK(AB6)),0,AB6-Z6)</f>
        <v>0</v>
      </c>
      <c r="AB6" s="34"/>
      <c r="AC6" s="90">
        <f ca="1">IF(OR(ISBLANK(AB6),ISBLANK(AD6)),0,AD6-AB6)</f>
        <v>0</v>
      </c>
      <c r="AD6" s="34"/>
      <c r="AE6" s="90">
        <f ca="1">IF(OR(ISBLANK(AD6),ISBLANK(AF6)),0,AF6-AD6)</f>
        <v>0</v>
      </c>
      <c r="AF6" s="323">
        <v>3118</v>
      </c>
      <c r="AG6" s="34"/>
      <c r="AH6" s="90">
        <f ca="1">IF(OR(ISBLANK(AG6),ISBLANK(AI6)),0,AI6-AG6)</f>
        <v>0</v>
      </c>
      <c r="AI6" s="34"/>
      <c r="AJ6" s="90">
        <f ca="1">IF(OR(ISBLANK(AI6),ISBLANK(AK6)),0,AK6-AI6)</f>
        <v>0</v>
      </c>
      <c r="AK6" s="34"/>
      <c r="AL6" s="90">
        <f ca="1">IF(OR(ISBLANK(AK6),ISBLANK(AM6)),0,AM6-AK6)</f>
        <v>0</v>
      </c>
      <c r="AM6" s="323">
        <v>3350</v>
      </c>
      <c r="AN6" s="34"/>
      <c r="AO6" s="90">
        <f ca="1">IF(OR(ISBLANK(AN6),ISBLANK(AP6)),0,AP6-AN6)</f>
        <v>0</v>
      </c>
      <c r="AP6" s="34"/>
      <c r="AQ6" s="90">
        <f ca="1">IF(OR(ISBLANK(AP6),ISBLANK(AR6)),0,AR6-AP6)</f>
        <v>0</v>
      </c>
      <c r="AR6" s="34"/>
      <c r="AS6" s="90">
        <f ca="1">IF(OR(ISBLANK(AR6),ISBLANK(AT6)),0,AT6-AR6)</f>
        <v>0</v>
      </c>
      <c r="AT6" s="323">
        <v>3587</v>
      </c>
      <c r="AU6" s="34"/>
      <c r="AV6" s="90">
        <f ca="1">IF(OR(ISBLANK(AU6),ISBLANK(AW6)),0,AW6-AU6)</f>
        <v>0</v>
      </c>
      <c r="AW6" s="34"/>
      <c r="AX6" s="90">
        <f ca="1">IF(OR(ISBLANK(AW6),ISBLANK(AY6)),0,AY6-AW6)</f>
        <v>0</v>
      </c>
      <c r="AY6" s="34"/>
      <c r="AZ6" s="90">
        <f ca="1">IF(OR(ISBLANK(AY6),ISBLANK(BA6)),0,BA6-AY6)</f>
        <v>0</v>
      </c>
      <c r="BA6" s="323">
        <v>3852</v>
      </c>
      <c r="BB6" s="34"/>
      <c r="BC6" s="90">
        <f ca="1">IF(OR(ISBLANK(BB6),ISBLANK(BD6)),0,BD6-BB6)</f>
        <v>0</v>
      </c>
      <c r="BD6" s="34"/>
      <c r="BE6" s="90">
        <f ca="1">IF(OR(ISBLANK(BD6),ISBLANK(BF6)),0,BF6-BD6)</f>
        <v>0</v>
      </c>
      <c r="BF6" s="34"/>
      <c r="BG6" s="90">
        <f ca="1">IF(OR(ISBLANK(BF6),ISBLANK(BH6)),0,BH6-BF6)</f>
        <v>0</v>
      </c>
      <c r="BH6" s="323">
        <v>4148</v>
      </c>
      <c r="BI6" s="34"/>
      <c r="BJ6" s="90">
        <f ca="1">IF(OR(ISBLANK(BI6),ISBLANK(BK6)),0,BK6-BI6)</f>
        <v>0</v>
      </c>
      <c r="BK6" s="34"/>
      <c r="BL6" s="90">
        <f ca="1">IF(OR(ISBLANK(BK6),ISBLANK(BM6)),0,BM6-BK6)</f>
        <v>0</v>
      </c>
      <c r="BM6" s="34"/>
      <c r="BN6" s="90">
        <f ca="1">IF(OR(ISBLANK(BM6),ISBLANK(BO6)),0,BO6-BM6)</f>
        <v>0</v>
      </c>
      <c r="BO6" s="323"/>
      <c r="BP6" s="34"/>
      <c r="BQ6" s="90">
        <f ca="1">IF(OR(ISBLANK(BP6),ISBLANK(BR6)),0,BR6-BP6)</f>
        <v>0</v>
      </c>
      <c r="BR6" s="34"/>
      <c r="BS6" s="90">
        <f ca="1">IF(OR(ISBLANK(BR6),ISBLANK(BT6)),0,BT6-BR6)</f>
        <v>0</v>
      </c>
      <c r="BT6" s="34"/>
      <c r="BU6" s="90">
        <f ca="1">IF(OR(ISBLANK(BT6),ISBLANK(BV6)),0,BV6-BT6)</f>
        <v>0</v>
      </c>
      <c r="BV6" s="323"/>
    </row>
    <row r="7" spans="1:76" s="228" customFormat="1" outlineLevel="1" x14ac:dyDescent="0.2">
      <c r="A7" s="11" t="s">
        <v>102</v>
      </c>
      <c r="D7" s="337"/>
      <c r="E7" s="229" t="str">
        <f ca="1">IF(E6=0,"-",IFERROR(E6/#REF!-1,"-"))</f>
        <v>-</v>
      </c>
      <c r="F7" s="230" t="str">
        <f ca="1">IF(F6=0,"-",IFERROR(F6/#REF!-1,"-"))</f>
        <v>-</v>
      </c>
      <c r="G7" s="229" t="str">
        <f ca="1">IF(G6=0,"-",IFERROR(G6/#REF!-1,"-"))</f>
        <v>-</v>
      </c>
      <c r="H7" s="230" t="str">
        <f t="shared" ref="H7:AM7" ca="1" si="3">IF(H6=0,"-",IFERROR(H6/A6-1,"-"))</f>
        <v>-</v>
      </c>
      <c r="I7" s="229" t="str">
        <f t="shared" ca="1" si="3"/>
        <v>-</v>
      </c>
      <c r="J7" s="230" t="str">
        <f t="shared" ca="1" si="3"/>
        <v>-</v>
      </c>
      <c r="K7" s="337" t="str">
        <f t="shared" ca="1" si="3"/>
        <v>-</v>
      </c>
      <c r="L7" s="229" t="str">
        <f t="shared" ca="1" si="3"/>
        <v>-</v>
      </c>
      <c r="M7" s="230" t="str">
        <f t="shared" ca="1" si="3"/>
        <v>-</v>
      </c>
      <c r="N7" s="229" t="str">
        <f t="shared" ca="1" si="3"/>
        <v>-</v>
      </c>
      <c r="O7" s="230" t="str">
        <f t="shared" ca="1" si="3"/>
        <v>-</v>
      </c>
      <c r="P7" s="229" t="str">
        <f t="shared" ca="1" si="3"/>
        <v>-</v>
      </c>
      <c r="Q7" s="230" t="str">
        <f t="shared" ca="1" si="3"/>
        <v>-</v>
      </c>
      <c r="R7" s="337" t="str">
        <f t="shared" ca="1" si="3"/>
        <v>-</v>
      </c>
      <c r="S7" s="229" t="str">
        <f t="shared" ca="1" si="3"/>
        <v>-</v>
      </c>
      <c r="T7" s="230" t="str">
        <f t="shared" ca="1" si="3"/>
        <v>-</v>
      </c>
      <c r="U7" s="229" t="str">
        <f t="shared" ca="1" si="3"/>
        <v>-</v>
      </c>
      <c r="V7" s="230" t="str">
        <f t="shared" ca="1" si="3"/>
        <v>-</v>
      </c>
      <c r="W7" s="229" t="str">
        <f t="shared" ca="1" si="3"/>
        <v>-</v>
      </c>
      <c r="X7" s="230" t="str">
        <f t="shared" ca="1" si="3"/>
        <v>-</v>
      </c>
      <c r="Y7" s="337" t="str">
        <f t="shared" ca="1" si="3"/>
        <v>-</v>
      </c>
      <c r="Z7" s="229" t="str">
        <f t="shared" ca="1" si="3"/>
        <v>-</v>
      </c>
      <c r="AA7" s="230" t="str">
        <f t="shared" ca="1" si="3"/>
        <v>-</v>
      </c>
      <c r="AB7" s="229" t="str">
        <f t="shared" ca="1" si="3"/>
        <v>-</v>
      </c>
      <c r="AC7" s="230" t="str">
        <f t="shared" ca="1" si="3"/>
        <v>-</v>
      </c>
      <c r="AD7" s="229" t="str">
        <f t="shared" ca="1" si="3"/>
        <v>-</v>
      </c>
      <c r="AE7" s="230" t="str">
        <f t="shared" ca="1" si="3"/>
        <v>-</v>
      </c>
      <c r="AF7" s="337" t="str">
        <f t="shared" ca="1" si="3"/>
        <v>-</v>
      </c>
      <c r="AG7" s="229" t="str">
        <f t="shared" ca="1" si="3"/>
        <v>-</v>
      </c>
      <c r="AH7" s="230" t="str">
        <f t="shared" ca="1" si="3"/>
        <v>-</v>
      </c>
      <c r="AI7" s="229" t="str">
        <f t="shared" ca="1" si="3"/>
        <v>-</v>
      </c>
      <c r="AJ7" s="230" t="str">
        <f t="shared" ca="1" si="3"/>
        <v>-</v>
      </c>
      <c r="AK7" s="229" t="str">
        <f t="shared" ca="1" si="3"/>
        <v>-</v>
      </c>
      <c r="AL7" s="230" t="str">
        <f t="shared" ca="1" si="3"/>
        <v>-</v>
      </c>
      <c r="AM7" s="337">
        <f t="shared" ca="1" si="3"/>
        <v>7.440667094291209E-2</v>
      </c>
      <c r="AN7" s="229" t="str">
        <f t="shared" ref="AN7:BS7" ca="1" si="4">IF(AN6=0,"-",IFERROR(AN6/AG6-1,"-"))</f>
        <v>-</v>
      </c>
      <c r="AO7" s="230" t="str">
        <f t="shared" ca="1" si="4"/>
        <v>-</v>
      </c>
      <c r="AP7" s="229" t="str">
        <f t="shared" ca="1" si="4"/>
        <v>-</v>
      </c>
      <c r="AQ7" s="230" t="str">
        <f t="shared" ca="1" si="4"/>
        <v>-</v>
      </c>
      <c r="AR7" s="229" t="str">
        <f t="shared" ca="1" si="4"/>
        <v>-</v>
      </c>
      <c r="AS7" s="230" t="str">
        <f t="shared" ca="1" si="4"/>
        <v>-</v>
      </c>
      <c r="AT7" s="337">
        <f t="shared" ca="1" si="4"/>
        <v>7.0746268656716405E-2</v>
      </c>
      <c r="AU7" s="229" t="str">
        <f t="shared" ca="1" si="4"/>
        <v>-</v>
      </c>
      <c r="AV7" s="230" t="str">
        <f t="shared" ca="1" si="4"/>
        <v>-</v>
      </c>
      <c r="AW7" s="229" t="str">
        <f t="shared" ca="1" si="4"/>
        <v>-</v>
      </c>
      <c r="AX7" s="230" t="str">
        <f t="shared" ca="1" si="4"/>
        <v>-</v>
      </c>
      <c r="AY7" s="229" t="str">
        <f t="shared" ca="1" si="4"/>
        <v>-</v>
      </c>
      <c r="AZ7" s="230" t="str">
        <f t="shared" ca="1" si="4"/>
        <v>-</v>
      </c>
      <c r="BA7" s="337">
        <f t="shared" ca="1" si="4"/>
        <v>7.3877892389183186E-2</v>
      </c>
      <c r="BB7" s="229" t="str">
        <f t="shared" ca="1" si="4"/>
        <v>-</v>
      </c>
      <c r="BC7" s="230" t="str">
        <f t="shared" ca="1" si="4"/>
        <v>-</v>
      </c>
      <c r="BD7" s="229" t="str">
        <f t="shared" ca="1" si="4"/>
        <v>-</v>
      </c>
      <c r="BE7" s="230" t="str">
        <f t="shared" ca="1" si="4"/>
        <v>-</v>
      </c>
      <c r="BF7" s="229" t="str">
        <f t="shared" ca="1" si="4"/>
        <v>-</v>
      </c>
      <c r="BG7" s="230" t="str">
        <f t="shared" ca="1" si="4"/>
        <v>-</v>
      </c>
      <c r="BH7" s="337">
        <f t="shared" ca="1" si="4"/>
        <v>7.6843198338525376E-2</v>
      </c>
      <c r="BI7" s="229" t="str">
        <f t="shared" ca="1" si="4"/>
        <v>-</v>
      </c>
      <c r="BJ7" s="230" t="str">
        <f t="shared" ca="1" si="4"/>
        <v>-</v>
      </c>
      <c r="BK7" s="229" t="str">
        <f t="shared" ca="1" si="4"/>
        <v>-</v>
      </c>
      <c r="BL7" s="230" t="str">
        <f t="shared" ca="1" si="4"/>
        <v>-</v>
      </c>
      <c r="BM7" s="229" t="str">
        <f t="shared" ca="1" si="4"/>
        <v>-</v>
      </c>
      <c r="BN7" s="230" t="str">
        <f t="shared" ca="1" si="4"/>
        <v>-</v>
      </c>
      <c r="BO7" s="337" t="str">
        <f t="shared" ca="1" si="4"/>
        <v>-</v>
      </c>
      <c r="BP7" s="229" t="str">
        <f t="shared" ca="1" si="4"/>
        <v>-</v>
      </c>
      <c r="BQ7" s="230" t="str">
        <f t="shared" ca="1" si="4"/>
        <v>-</v>
      </c>
      <c r="BR7" s="229" t="str">
        <f t="shared" ca="1" si="4"/>
        <v>-</v>
      </c>
      <c r="BS7" s="230" t="str">
        <f t="shared" ca="1" si="4"/>
        <v>-</v>
      </c>
      <c r="BT7" s="229" t="str">
        <f t="shared" ref="BT7:BV7" ca="1" si="5">IF(BT6=0,"-",IFERROR(BT6/BM6-1,"-"))</f>
        <v>-</v>
      </c>
      <c r="BU7" s="230" t="str">
        <f t="shared" ca="1" si="5"/>
        <v>-</v>
      </c>
      <c r="BV7" s="337" t="str">
        <f t="shared" ca="1" si="5"/>
        <v>-</v>
      </c>
      <c r="BX7" s="433"/>
    </row>
    <row r="8" spans="1:76" s="21" customFormat="1" outlineLevel="1" x14ac:dyDescent="0.2">
      <c r="A8" s="21" t="s">
        <v>524</v>
      </c>
      <c r="D8" s="323"/>
      <c r="E8" s="34"/>
      <c r="F8" s="90">
        <f ca="1">IF(OR(ISBLANK(E8),ISBLANK(G8)),0,G8-E8)</f>
        <v>0</v>
      </c>
      <c r="G8" s="34"/>
      <c r="H8" s="90">
        <f ca="1">IF(OR(ISBLANK(G8),ISBLANK(I8)),0,I8-G8)</f>
        <v>0</v>
      </c>
      <c r="I8" s="34"/>
      <c r="J8" s="90">
        <f ca="1">IF(OR(ISBLANK(I8),ISBLANK(K8)),0,K8-I8)</f>
        <v>0</v>
      </c>
      <c r="K8" s="323"/>
      <c r="L8" s="34"/>
      <c r="M8" s="90">
        <f ca="1">IF(OR(ISBLANK(L8),ISBLANK(N8)),0,N8-L8)</f>
        <v>0</v>
      </c>
      <c r="N8" s="34"/>
      <c r="O8" s="90">
        <f ca="1">IF(OR(ISBLANK(N8),ISBLANK(P8)),0,P8-N8)</f>
        <v>0</v>
      </c>
      <c r="P8" s="34"/>
      <c r="Q8" s="90">
        <f ca="1">IF(OR(ISBLANK(P8),ISBLANK(R8)),0,R8-P8)</f>
        <v>0</v>
      </c>
      <c r="R8" s="323"/>
      <c r="S8" s="34"/>
      <c r="T8" s="90">
        <f ca="1">IF(OR(ISBLANK(S8),ISBLANK(U8)),0,U8-S8)</f>
        <v>0</v>
      </c>
      <c r="U8" s="34"/>
      <c r="V8" s="90">
        <f ca="1">IF(OR(ISBLANK(U8),ISBLANK(W8)),0,W8-U8)</f>
        <v>0</v>
      </c>
      <c r="W8" s="34"/>
      <c r="X8" s="90">
        <f ca="1">IF(OR(ISBLANK(W8),ISBLANK(Y8)),0,Y8-W8)</f>
        <v>0</v>
      </c>
      <c r="Y8" s="323"/>
      <c r="Z8" s="34"/>
      <c r="AA8" s="90">
        <f ca="1">IF(OR(ISBLANK(Z8),ISBLANK(AB8)),0,AB8-Z8)</f>
        <v>0</v>
      </c>
      <c r="AB8" s="34"/>
      <c r="AC8" s="90">
        <f ca="1">IF(OR(ISBLANK(AB8),ISBLANK(AD8)),0,AD8-AB8)</f>
        <v>0</v>
      </c>
      <c r="AD8" s="34"/>
      <c r="AE8" s="90">
        <f ca="1">IF(OR(ISBLANK(AD8),ISBLANK(AF8)),0,AF8-AD8)</f>
        <v>0</v>
      </c>
      <c r="AF8" s="323">
        <v>222</v>
      </c>
      <c r="AG8" s="34"/>
      <c r="AH8" s="90">
        <f ca="1">IF(OR(ISBLANK(AG8),ISBLANK(AI8)),0,AI8-AG8)</f>
        <v>0</v>
      </c>
      <c r="AI8" s="34"/>
      <c r="AJ8" s="90">
        <f ca="1">IF(OR(ISBLANK(AI8),ISBLANK(AK8)),0,AK8-AI8)</f>
        <v>0</v>
      </c>
      <c r="AK8" s="34"/>
      <c r="AL8" s="90">
        <f ca="1">IF(OR(ISBLANK(AK8),ISBLANK(AM8)),0,AM8-AK8)</f>
        <v>0</v>
      </c>
      <c r="AM8" s="323">
        <v>336</v>
      </c>
      <c r="AN8" s="34"/>
      <c r="AO8" s="90">
        <f ca="1">IF(OR(ISBLANK(AN8),ISBLANK(AP8)),0,AP8-AN8)</f>
        <v>0</v>
      </c>
      <c r="AP8" s="34"/>
      <c r="AQ8" s="90">
        <f ca="1">IF(OR(ISBLANK(AP8),ISBLANK(AR8)),0,AR8-AP8)</f>
        <v>0</v>
      </c>
      <c r="AR8" s="34"/>
      <c r="AS8" s="90">
        <f ca="1">IF(OR(ISBLANK(AR8),ISBLANK(AT8)),0,AT8-AR8)</f>
        <v>0</v>
      </c>
      <c r="AT8" s="323">
        <v>385</v>
      </c>
      <c r="AU8" s="34"/>
      <c r="AV8" s="90">
        <f ca="1">IF(OR(ISBLANK(AU8),ISBLANK(AW8)),0,AW8-AU8)</f>
        <v>0</v>
      </c>
      <c r="AW8" s="34"/>
      <c r="AX8" s="90">
        <f ca="1">IF(OR(ISBLANK(AW8),ISBLANK(AY8)),0,AY8-AW8)</f>
        <v>0</v>
      </c>
      <c r="AY8" s="34"/>
      <c r="AZ8" s="90">
        <f ca="1">IF(OR(ISBLANK(AY8),ISBLANK(BA8)),0,BA8-AY8)</f>
        <v>0</v>
      </c>
      <c r="BA8" s="323">
        <v>423</v>
      </c>
      <c r="BB8" s="34"/>
      <c r="BC8" s="90">
        <f ca="1">IF(OR(ISBLANK(BB8),ISBLANK(BD8)),0,BD8-BB8)</f>
        <v>0</v>
      </c>
      <c r="BD8" s="34"/>
      <c r="BE8" s="90">
        <f ca="1">IF(OR(ISBLANK(BD8),ISBLANK(BF8)),0,BF8-BD8)</f>
        <v>0</v>
      </c>
      <c r="BF8" s="34"/>
      <c r="BG8" s="90">
        <f ca="1">IF(OR(ISBLANK(BF8),ISBLANK(BH8)),0,BH8-BF8)</f>
        <v>0</v>
      </c>
      <c r="BH8" s="323">
        <v>502</v>
      </c>
      <c r="BI8" s="34"/>
      <c r="BJ8" s="90">
        <f ca="1">IF(OR(ISBLANK(BI8),ISBLANK(BK8)),0,BK8-BI8)</f>
        <v>0</v>
      </c>
      <c r="BK8" s="34"/>
      <c r="BL8" s="90">
        <f ca="1">IF(OR(ISBLANK(BK8),ISBLANK(BM8)),0,BM8-BK8)</f>
        <v>0</v>
      </c>
      <c r="BM8" s="34"/>
      <c r="BN8" s="90">
        <f ca="1">IF(OR(ISBLANK(BM8),ISBLANK(BO8)),0,BO8-BM8)</f>
        <v>0</v>
      </c>
      <c r="BO8" s="323"/>
      <c r="BP8" s="34"/>
      <c r="BQ8" s="90">
        <f ca="1">IF(OR(ISBLANK(BP8),ISBLANK(BR8)),0,BR8-BP8)</f>
        <v>0</v>
      </c>
      <c r="BR8" s="34"/>
      <c r="BS8" s="90">
        <f ca="1">IF(OR(ISBLANK(BR8),ISBLANK(BT8)),0,BT8-BR8)</f>
        <v>0</v>
      </c>
      <c r="BT8" s="34"/>
      <c r="BU8" s="90">
        <f ca="1">IF(OR(ISBLANK(BT8),ISBLANK(BV8)),0,BV8-BT8)</f>
        <v>0</v>
      </c>
      <c r="BV8" s="323"/>
    </row>
    <row r="9" spans="1:76" s="228" customFormat="1" outlineLevel="1" x14ac:dyDescent="0.2">
      <c r="A9" s="11" t="s">
        <v>102</v>
      </c>
      <c r="D9" s="337"/>
      <c r="E9" s="229" t="str">
        <f ca="1">IF(E8=0,"-",IFERROR(E8/#REF!-1,"-"))</f>
        <v>-</v>
      </c>
      <c r="F9" s="230" t="str">
        <f ca="1">IF(F8=0,"-",IFERROR(F8/#REF!-1,"-"))</f>
        <v>-</v>
      </c>
      <c r="G9" s="229" t="str">
        <f ca="1">IF(G8=0,"-",IFERROR(G8/#REF!-1,"-"))</f>
        <v>-</v>
      </c>
      <c r="H9" s="230" t="str">
        <f t="shared" ref="H9:AM9" ca="1" si="6">IF(H8=0,"-",IFERROR(H8/A8-1,"-"))</f>
        <v>-</v>
      </c>
      <c r="I9" s="229" t="str">
        <f t="shared" ca="1" si="6"/>
        <v>-</v>
      </c>
      <c r="J9" s="230" t="str">
        <f t="shared" ca="1" si="6"/>
        <v>-</v>
      </c>
      <c r="K9" s="337" t="str">
        <f t="shared" ca="1" si="6"/>
        <v>-</v>
      </c>
      <c r="L9" s="229" t="str">
        <f t="shared" ca="1" si="6"/>
        <v>-</v>
      </c>
      <c r="M9" s="230" t="str">
        <f t="shared" ca="1" si="6"/>
        <v>-</v>
      </c>
      <c r="N9" s="229" t="str">
        <f t="shared" ca="1" si="6"/>
        <v>-</v>
      </c>
      <c r="O9" s="230" t="str">
        <f t="shared" ca="1" si="6"/>
        <v>-</v>
      </c>
      <c r="P9" s="229" t="str">
        <f t="shared" ca="1" si="6"/>
        <v>-</v>
      </c>
      <c r="Q9" s="230" t="str">
        <f t="shared" ca="1" si="6"/>
        <v>-</v>
      </c>
      <c r="R9" s="337" t="str">
        <f t="shared" ca="1" si="6"/>
        <v>-</v>
      </c>
      <c r="S9" s="229" t="str">
        <f t="shared" ca="1" si="6"/>
        <v>-</v>
      </c>
      <c r="T9" s="230" t="str">
        <f t="shared" ca="1" si="6"/>
        <v>-</v>
      </c>
      <c r="U9" s="229" t="str">
        <f t="shared" ca="1" si="6"/>
        <v>-</v>
      </c>
      <c r="V9" s="230" t="str">
        <f t="shared" ca="1" si="6"/>
        <v>-</v>
      </c>
      <c r="W9" s="229" t="str">
        <f t="shared" ca="1" si="6"/>
        <v>-</v>
      </c>
      <c r="X9" s="230" t="str">
        <f t="shared" ca="1" si="6"/>
        <v>-</v>
      </c>
      <c r="Y9" s="337" t="str">
        <f t="shared" ca="1" si="6"/>
        <v>-</v>
      </c>
      <c r="Z9" s="229" t="str">
        <f t="shared" ca="1" si="6"/>
        <v>-</v>
      </c>
      <c r="AA9" s="230" t="str">
        <f t="shared" ca="1" si="6"/>
        <v>-</v>
      </c>
      <c r="AB9" s="229" t="str">
        <f t="shared" ca="1" si="6"/>
        <v>-</v>
      </c>
      <c r="AC9" s="230" t="str">
        <f t="shared" ca="1" si="6"/>
        <v>-</v>
      </c>
      <c r="AD9" s="229" t="str">
        <f t="shared" ca="1" si="6"/>
        <v>-</v>
      </c>
      <c r="AE9" s="230" t="str">
        <f t="shared" ca="1" si="6"/>
        <v>-</v>
      </c>
      <c r="AF9" s="337" t="str">
        <f t="shared" ca="1" si="6"/>
        <v>-</v>
      </c>
      <c r="AG9" s="229" t="str">
        <f t="shared" ca="1" si="6"/>
        <v>-</v>
      </c>
      <c r="AH9" s="230" t="str">
        <f t="shared" ca="1" si="6"/>
        <v>-</v>
      </c>
      <c r="AI9" s="229" t="str">
        <f t="shared" ca="1" si="6"/>
        <v>-</v>
      </c>
      <c r="AJ9" s="230" t="str">
        <f t="shared" ca="1" si="6"/>
        <v>-</v>
      </c>
      <c r="AK9" s="229" t="str">
        <f t="shared" ca="1" si="6"/>
        <v>-</v>
      </c>
      <c r="AL9" s="230" t="str">
        <f t="shared" ca="1" si="6"/>
        <v>-</v>
      </c>
      <c r="AM9" s="337">
        <f t="shared" ca="1" si="6"/>
        <v>0.5135135135135136</v>
      </c>
      <c r="AN9" s="229" t="str">
        <f t="shared" ref="AN9:BS9" ca="1" si="7">IF(AN8=0,"-",IFERROR(AN8/AG8-1,"-"))</f>
        <v>-</v>
      </c>
      <c r="AO9" s="230" t="str">
        <f t="shared" ca="1" si="7"/>
        <v>-</v>
      </c>
      <c r="AP9" s="229" t="str">
        <f t="shared" ca="1" si="7"/>
        <v>-</v>
      </c>
      <c r="AQ9" s="230" t="str">
        <f t="shared" ca="1" si="7"/>
        <v>-</v>
      </c>
      <c r="AR9" s="229" t="str">
        <f t="shared" ca="1" si="7"/>
        <v>-</v>
      </c>
      <c r="AS9" s="230" t="str">
        <f t="shared" ca="1" si="7"/>
        <v>-</v>
      </c>
      <c r="AT9" s="337">
        <f t="shared" ca="1" si="7"/>
        <v>0.14583333333333326</v>
      </c>
      <c r="AU9" s="229" t="str">
        <f t="shared" ca="1" si="7"/>
        <v>-</v>
      </c>
      <c r="AV9" s="230" t="str">
        <f t="shared" ca="1" si="7"/>
        <v>-</v>
      </c>
      <c r="AW9" s="229" t="str">
        <f t="shared" ca="1" si="7"/>
        <v>-</v>
      </c>
      <c r="AX9" s="230" t="str">
        <f t="shared" ca="1" si="7"/>
        <v>-</v>
      </c>
      <c r="AY9" s="229" t="str">
        <f t="shared" ca="1" si="7"/>
        <v>-</v>
      </c>
      <c r="AZ9" s="230" t="str">
        <f t="shared" ca="1" si="7"/>
        <v>-</v>
      </c>
      <c r="BA9" s="337">
        <f t="shared" ca="1" si="7"/>
        <v>9.8701298701298734E-2</v>
      </c>
      <c r="BB9" s="229" t="str">
        <f t="shared" ca="1" si="7"/>
        <v>-</v>
      </c>
      <c r="BC9" s="230" t="str">
        <f t="shared" ca="1" si="7"/>
        <v>-</v>
      </c>
      <c r="BD9" s="229" t="str">
        <f t="shared" ca="1" si="7"/>
        <v>-</v>
      </c>
      <c r="BE9" s="230" t="str">
        <f t="shared" ca="1" si="7"/>
        <v>-</v>
      </c>
      <c r="BF9" s="229" t="str">
        <f t="shared" ca="1" si="7"/>
        <v>-</v>
      </c>
      <c r="BG9" s="230" t="str">
        <f t="shared" ca="1" si="7"/>
        <v>-</v>
      </c>
      <c r="BH9" s="337">
        <f t="shared" ca="1" si="7"/>
        <v>0.18676122931442074</v>
      </c>
      <c r="BI9" s="229" t="str">
        <f t="shared" ca="1" si="7"/>
        <v>-</v>
      </c>
      <c r="BJ9" s="230" t="str">
        <f t="shared" ca="1" si="7"/>
        <v>-</v>
      </c>
      <c r="BK9" s="229" t="str">
        <f t="shared" ca="1" si="7"/>
        <v>-</v>
      </c>
      <c r="BL9" s="230" t="str">
        <f t="shared" ca="1" si="7"/>
        <v>-</v>
      </c>
      <c r="BM9" s="229" t="str">
        <f t="shared" ca="1" si="7"/>
        <v>-</v>
      </c>
      <c r="BN9" s="230" t="str">
        <f t="shared" ca="1" si="7"/>
        <v>-</v>
      </c>
      <c r="BO9" s="337" t="str">
        <f t="shared" ca="1" si="7"/>
        <v>-</v>
      </c>
      <c r="BP9" s="229" t="str">
        <f t="shared" ca="1" si="7"/>
        <v>-</v>
      </c>
      <c r="BQ9" s="230" t="str">
        <f t="shared" ca="1" si="7"/>
        <v>-</v>
      </c>
      <c r="BR9" s="229" t="str">
        <f t="shared" ca="1" si="7"/>
        <v>-</v>
      </c>
      <c r="BS9" s="230" t="str">
        <f t="shared" ca="1" si="7"/>
        <v>-</v>
      </c>
      <c r="BT9" s="229" t="str">
        <f t="shared" ref="BT9:BV9" ca="1" si="8">IF(BT8=0,"-",IFERROR(BT8/BM8-1,"-"))</f>
        <v>-</v>
      </c>
      <c r="BU9" s="230" t="str">
        <f t="shared" ca="1" si="8"/>
        <v>-</v>
      </c>
      <c r="BV9" s="337" t="str">
        <f t="shared" ca="1" si="8"/>
        <v>-</v>
      </c>
      <c r="BX9" s="433"/>
    </row>
    <row r="10" spans="1:76" s="21" customFormat="1" outlineLevel="1" x14ac:dyDescent="0.2">
      <c r="A10" s="21" t="s">
        <v>129</v>
      </c>
      <c r="D10" s="323"/>
      <c r="E10" s="34"/>
      <c r="F10" s="90">
        <f ca="1">IF(OR(ISBLANK(E10),ISBLANK(G10)),0,G10-E10)</f>
        <v>0</v>
      </c>
      <c r="G10" s="34"/>
      <c r="H10" s="90">
        <f ca="1">IF(OR(ISBLANK(G10),ISBLANK(I10)),0,I10-G10)</f>
        <v>0</v>
      </c>
      <c r="I10" s="34"/>
      <c r="J10" s="90">
        <f ca="1">IF(OR(ISBLANK(I10),ISBLANK(K10)),0,K10-I10)</f>
        <v>0</v>
      </c>
      <c r="K10" s="323"/>
      <c r="L10" s="34"/>
      <c r="M10" s="90">
        <f ca="1">IF(OR(ISBLANK(L10),ISBLANK(N10)),0,N10-L10)</f>
        <v>0</v>
      </c>
      <c r="N10" s="34"/>
      <c r="O10" s="90">
        <f ca="1">IF(OR(ISBLANK(N10),ISBLANK(P10)),0,P10-N10)</f>
        <v>0</v>
      </c>
      <c r="P10" s="34"/>
      <c r="Q10" s="90">
        <f ca="1">IF(OR(ISBLANK(P10),ISBLANK(R10)),0,R10-P10)</f>
        <v>0</v>
      </c>
      <c r="R10" s="323"/>
      <c r="S10" s="34"/>
      <c r="T10" s="90">
        <f ca="1">IF(OR(ISBLANK(S10),ISBLANK(U10)),0,U10-S10)</f>
        <v>0</v>
      </c>
      <c r="U10" s="34"/>
      <c r="V10" s="90">
        <f ca="1">IF(OR(ISBLANK(U10),ISBLANK(W10)),0,W10-U10)</f>
        <v>0</v>
      </c>
      <c r="W10" s="34"/>
      <c r="X10" s="90">
        <f ca="1">IF(OR(ISBLANK(W10),ISBLANK(Y10)),0,Y10-W10)</f>
        <v>0</v>
      </c>
      <c r="Y10" s="323"/>
      <c r="Z10" s="34"/>
      <c r="AA10" s="90">
        <f ca="1">IF(OR(ISBLANK(Z10),ISBLANK(AB10)),0,AB10-Z10)</f>
        <v>0</v>
      </c>
      <c r="AB10" s="34"/>
      <c r="AC10" s="90">
        <f ca="1">IF(OR(ISBLANK(AB10),ISBLANK(AD10)),0,AD10-AB10)</f>
        <v>0</v>
      </c>
      <c r="AD10" s="34"/>
      <c r="AE10" s="90">
        <f ca="1">IF(OR(ISBLANK(AD10),ISBLANK(AF10)),0,AF10-AD10)</f>
        <v>0</v>
      </c>
      <c r="AF10" s="323">
        <v>549</v>
      </c>
      <c r="AG10" s="34"/>
      <c r="AH10" s="90">
        <f ca="1">IF(OR(ISBLANK(AG10),ISBLANK(AI10)),0,AI10-AG10)</f>
        <v>0</v>
      </c>
      <c r="AI10" s="34"/>
      <c r="AJ10" s="90">
        <f ca="1">IF(OR(ISBLANK(AI10),ISBLANK(AK10)),0,AK10-AI10)</f>
        <v>0</v>
      </c>
      <c r="AK10" s="34"/>
      <c r="AL10" s="90">
        <f ca="1">IF(OR(ISBLANK(AK10),ISBLANK(AM10)),0,AM10-AK10)</f>
        <v>0</v>
      </c>
      <c r="AM10" s="323">
        <v>561</v>
      </c>
      <c r="AN10" s="34"/>
      <c r="AO10" s="90">
        <f ca="1">IF(OR(ISBLANK(AN10),ISBLANK(AP10)),0,AP10-AN10)</f>
        <v>0</v>
      </c>
      <c r="AP10" s="34"/>
      <c r="AQ10" s="90">
        <f ca="1">IF(OR(ISBLANK(AP10),ISBLANK(AR10)),0,AR10-AP10)</f>
        <v>0</v>
      </c>
      <c r="AR10" s="34"/>
      <c r="AS10" s="90">
        <f ca="1">IF(OR(ISBLANK(AR10),ISBLANK(AT10)),0,AT10-AR10)</f>
        <v>0</v>
      </c>
      <c r="AT10" s="323">
        <v>510</v>
      </c>
      <c r="AU10" s="34"/>
      <c r="AV10" s="90">
        <f ca="1">IF(OR(ISBLANK(AU10),ISBLANK(AW10)),0,AW10-AU10)</f>
        <v>0</v>
      </c>
      <c r="AW10" s="34"/>
      <c r="AX10" s="90">
        <f ca="1">IF(OR(ISBLANK(AW10),ISBLANK(AY10)),0,AY10-AW10)</f>
        <v>0</v>
      </c>
      <c r="AY10" s="34"/>
      <c r="AZ10" s="90">
        <f ca="1">IF(OR(ISBLANK(AY10),ISBLANK(BA10)),0,BA10-AY10)</f>
        <v>0</v>
      </c>
      <c r="BA10" s="323">
        <v>518</v>
      </c>
      <c r="BB10" s="34"/>
      <c r="BC10" s="90">
        <f ca="1">IF(OR(ISBLANK(BB10),ISBLANK(BD10)),0,BD10-BB10)</f>
        <v>0</v>
      </c>
      <c r="BD10" s="34"/>
      <c r="BE10" s="90">
        <f ca="1">IF(OR(ISBLANK(BD10),ISBLANK(BF10)),0,BF10-BD10)</f>
        <v>0</v>
      </c>
      <c r="BF10" s="34"/>
      <c r="BG10" s="90">
        <f ca="1">IF(OR(ISBLANK(BF10),ISBLANK(BH10)),0,BH10-BF10)</f>
        <v>0</v>
      </c>
      <c r="BH10" s="323">
        <v>595</v>
      </c>
      <c r="BI10" s="34"/>
      <c r="BJ10" s="90">
        <f ca="1">IF(OR(ISBLANK(BI10),ISBLANK(BK10)),0,BK10-BI10)</f>
        <v>0</v>
      </c>
      <c r="BK10" s="34"/>
      <c r="BL10" s="90">
        <f ca="1">IF(OR(ISBLANK(BK10),ISBLANK(BM10)),0,BM10-BK10)</f>
        <v>0</v>
      </c>
      <c r="BM10" s="34"/>
      <c r="BN10" s="90">
        <f ca="1">IF(OR(ISBLANK(BM10),ISBLANK(BO10)),0,BO10-BM10)</f>
        <v>0</v>
      </c>
      <c r="BO10" s="323"/>
      <c r="BP10" s="34"/>
      <c r="BQ10" s="90">
        <f ca="1">IF(OR(ISBLANK(BP10),ISBLANK(BR10)),0,BR10-BP10)</f>
        <v>0</v>
      </c>
      <c r="BR10" s="34"/>
      <c r="BS10" s="90">
        <f ca="1">IF(OR(ISBLANK(BR10),ISBLANK(BT10)),0,BT10-BR10)</f>
        <v>0</v>
      </c>
      <c r="BT10" s="34"/>
      <c r="BU10" s="90">
        <f ca="1">IF(OR(ISBLANK(BT10),ISBLANK(BV10)),0,BV10-BT10)</f>
        <v>0</v>
      </c>
      <c r="BV10" s="323"/>
    </row>
    <row r="11" spans="1:76" s="228" customFormat="1" outlineLevel="1" x14ac:dyDescent="0.2">
      <c r="A11" s="11" t="s">
        <v>102</v>
      </c>
      <c r="D11" s="337"/>
      <c r="E11" s="229" t="str">
        <f ca="1">IF(E10=0,"-",IFERROR(E10/#REF!-1,"-"))</f>
        <v>-</v>
      </c>
      <c r="F11" s="230" t="str">
        <f ca="1">IF(F10=0,"-",IFERROR(F10/#REF!-1,"-"))</f>
        <v>-</v>
      </c>
      <c r="G11" s="229" t="str">
        <f ca="1">IF(G10=0,"-",IFERROR(G10/#REF!-1,"-"))</f>
        <v>-</v>
      </c>
      <c r="H11" s="230" t="str">
        <f t="shared" ref="H11:AM11" ca="1" si="9">IF(H10=0,"-",IFERROR(H10/A10-1,"-"))</f>
        <v>-</v>
      </c>
      <c r="I11" s="229" t="str">
        <f t="shared" ca="1" si="9"/>
        <v>-</v>
      </c>
      <c r="J11" s="230" t="str">
        <f t="shared" ca="1" si="9"/>
        <v>-</v>
      </c>
      <c r="K11" s="337" t="str">
        <f t="shared" ca="1" si="9"/>
        <v>-</v>
      </c>
      <c r="L11" s="229" t="str">
        <f t="shared" ca="1" si="9"/>
        <v>-</v>
      </c>
      <c r="M11" s="230" t="str">
        <f t="shared" ca="1" si="9"/>
        <v>-</v>
      </c>
      <c r="N11" s="229" t="str">
        <f t="shared" ca="1" si="9"/>
        <v>-</v>
      </c>
      <c r="O11" s="230" t="str">
        <f t="shared" ca="1" si="9"/>
        <v>-</v>
      </c>
      <c r="P11" s="229" t="str">
        <f t="shared" ca="1" si="9"/>
        <v>-</v>
      </c>
      <c r="Q11" s="230" t="str">
        <f t="shared" ca="1" si="9"/>
        <v>-</v>
      </c>
      <c r="R11" s="337" t="str">
        <f t="shared" ca="1" si="9"/>
        <v>-</v>
      </c>
      <c r="S11" s="229" t="str">
        <f t="shared" ca="1" si="9"/>
        <v>-</v>
      </c>
      <c r="T11" s="230" t="str">
        <f t="shared" ca="1" si="9"/>
        <v>-</v>
      </c>
      <c r="U11" s="229" t="str">
        <f t="shared" ca="1" si="9"/>
        <v>-</v>
      </c>
      <c r="V11" s="230" t="str">
        <f t="shared" ca="1" si="9"/>
        <v>-</v>
      </c>
      <c r="W11" s="229" t="str">
        <f t="shared" ca="1" si="9"/>
        <v>-</v>
      </c>
      <c r="X11" s="230" t="str">
        <f t="shared" ca="1" si="9"/>
        <v>-</v>
      </c>
      <c r="Y11" s="337" t="str">
        <f t="shared" ca="1" si="9"/>
        <v>-</v>
      </c>
      <c r="Z11" s="229" t="str">
        <f t="shared" ca="1" si="9"/>
        <v>-</v>
      </c>
      <c r="AA11" s="230" t="str">
        <f t="shared" ca="1" si="9"/>
        <v>-</v>
      </c>
      <c r="AB11" s="229" t="str">
        <f t="shared" ca="1" si="9"/>
        <v>-</v>
      </c>
      <c r="AC11" s="230" t="str">
        <f t="shared" ca="1" si="9"/>
        <v>-</v>
      </c>
      <c r="AD11" s="229" t="str">
        <f t="shared" ca="1" si="9"/>
        <v>-</v>
      </c>
      <c r="AE11" s="230" t="str">
        <f t="shared" ca="1" si="9"/>
        <v>-</v>
      </c>
      <c r="AF11" s="337" t="str">
        <f t="shared" ca="1" si="9"/>
        <v>-</v>
      </c>
      <c r="AG11" s="229" t="str">
        <f t="shared" ca="1" si="9"/>
        <v>-</v>
      </c>
      <c r="AH11" s="230" t="str">
        <f t="shared" ca="1" si="9"/>
        <v>-</v>
      </c>
      <c r="AI11" s="229" t="str">
        <f t="shared" ca="1" si="9"/>
        <v>-</v>
      </c>
      <c r="AJ11" s="230" t="str">
        <f t="shared" ca="1" si="9"/>
        <v>-</v>
      </c>
      <c r="AK11" s="229" t="str">
        <f t="shared" ca="1" si="9"/>
        <v>-</v>
      </c>
      <c r="AL11" s="230" t="str">
        <f t="shared" ca="1" si="9"/>
        <v>-</v>
      </c>
      <c r="AM11" s="337">
        <f t="shared" ca="1" si="9"/>
        <v>2.1857923497267784E-2</v>
      </c>
      <c r="AN11" s="229" t="str">
        <f t="shared" ref="AN11:BS11" ca="1" si="10">IF(AN10=0,"-",IFERROR(AN10/AG10-1,"-"))</f>
        <v>-</v>
      </c>
      <c r="AO11" s="230" t="str">
        <f t="shared" ca="1" si="10"/>
        <v>-</v>
      </c>
      <c r="AP11" s="229" t="str">
        <f t="shared" ca="1" si="10"/>
        <v>-</v>
      </c>
      <c r="AQ11" s="230" t="str">
        <f t="shared" ca="1" si="10"/>
        <v>-</v>
      </c>
      <c r="AR11" s="229" t="str">
        <f t="shared" ca="1" si="10"/>
        <v>-</v>
      </c>
      <c r="AS11" s="230" t="str">
        <f t="shared" ca="1" si="10"/>
        <v>-</v>
      </c>
      <c r="AT11" s="337">
        <f t="shared" ca="1" si="10"/>
        <v>-9.0909090909090939E-2</v>
      </c>
      <c r="AU11" s="229" t="str">
        <f t="shared" ca="1" si="10"/>
        <v>-</v>
      </c>
      <c r="AV11" s="230" t="str">
        <f t="shared" ca="1" si="10"/>
        <v>-</v>
      </c>
      <c r="AW11" s="229" t="str">
        <f t="shared" ca="1" si="10"/>
        <v>-</v>
      </c>
      <c r="AX11" s="230" t="str">
        <f t="shared" ca="1" si="10"/>
        <v>-</v>
      </c>
      <c r="AY11" s="229" t="str">
        <f t="shared" ca="1" si="10"/>
        <v>-</v>
      </c>
      <c r="AZ11" s="230" t="str">
        <f t="shared" ca="1" si="10"/>
        <v>-</v>
      </c>
      <c r="BA11" s="337">
        <f t="shared" ca="1" si="10"/>
        <v>1.5686274509803866E-2</v>
      </c>
      <c r="BB11" s="229" t="str">
        <f t="shared" ca="1" si="10"/>
        <v>-</v>
      </c>
      <c r="BC11" s="230" t="str">
        <f t="shared" ca="1" si="10"/>
        <v>-</v>
      </c>
      <c r="BD11" s="229" t="str">
        <f t="shared" ca="1" si="10"/>
        <v>-</v>
      </c>
      <c r="BE11" s="230" t="str">
        <f t="shared" ca="1" si="10"/>
        <v>-</v>
      </c>
      <c r="BF11" s="229" t="str">
        <f t="shared" ca="1" si="10"/>
        <v>-</v>
      </c>
      <c r="BG11" s="230" t="str">
        <f t="shared" ca="1" si="10"/>
        <v>-</v>
      </c>
      <c r="BH11" s="337">
        <f t="shared" ca="1" si="10"/>
        <v>0.14864864864864868</v>
      </c>
      <c r="BI11" s="229" t="str">
        <f t="shared" ca="1" si="10"/>
        <v>-</v>
      </c>
      <c r="BJ11" s="230" t="str">
        <f t="shared" ca="1" si="10"/>
        <v>-</v>
      </c>
      <c r="BK11" s="229" t="str">
        <f t="shared" ca="1" si="10"/>
        <v>-</v>
      </c>
      <c r="BL11" s="230" t="str">
        <f t="shared" ca="1" si="10"/>
        <v>-</v>
      </c>
      <c r="BM11" s="229" t="str">
        <f t="shared" ca="1" si="10"/>
        <v>-</v>
      </c>
      <c r="BN11" s="230" t="str">
        <f t="shared" ca="1" si="10"/>
        <v>-</v>
      </c>
      <c r="BO11" s="337" t="str">
        <f t="shared" ca="1" si="10"/>
        <v>-</v>
      </c>
      <c r="BP11" s="229" t="str">
        <f t="shared" ca="1" si="10"/>
        <v>-</v>
      </c>
      <c r="BQ11" s="230" t="str">
        <f t="shared" ca="1" si="10"/>
        <v>-</v>
      </c>
      <c r="BR11" s="229" t="str">
        <f t="shared" ca="1" si="10"/>
        <v>-</v>
      </c>
      <c r="BS11" s="230" t="str">
        <f t="shared" ca="1" si="10"/>
        <v>-</v>
      </c>
      <c r="BT11" s="229" t="str">
        <f t="shared" ref="BT11:BV11" ca="1" si="11">IF(BT10=0,"-",IFERROR(BT10/BM10-1,"-"))</f>
        <v>-</v>
      </c>
      <c r="BU11" s="230" t="str">
        <f t="shared" ca="1" si="11"/>
        <v>-</v>
      </c>
      <c r="BV11" s="337" t="str">
        <f t="shared" ca="1" si="11"/>
        <v>-</v>
      </c>
      <c r="BX11" s="433"/>
    </row>
    <row r="12" spans="1:76" s="21" customFormat="1" outlineLevel="1" x14ac:dyDescent="0.2">
      <c r="D12" s="323"/>
      <c r="E12" s="34"/>
      <c r="F12" s="90">
        <f ca="1">IF(OR(ISBLANK(E12),ISBLANK(G12)),0,G12-E12)</f>
        <v>0</v>
      </c>
      <c r="G12" s="34"/>
      <c r="H12" s="90">
        <f ca="1">IF(OR(ISBLANK(G12),ISBLANK(I12)),0,I12-G12)</f>
        <v>0</v>
      </c>
      <c r="I12" s="34"/>
      <c r="J12" s="90">
        <f ca="1">IF(OR(ISBLANK(I12),ISBLANK(K12)),0,K12-I12)</f>
        <v>0</v>
      </c>
      <c r="K12" s="323"/>
      <c r="L12" s="34"/>
      <c r="M12" s="90">
        <f ca="1">IF(OR(ISBLANK(L12),ISBLANK(N12)),0,N12-L12)</f>
        <v>0</v>
      </c>
      <c r="N12" s="34"/>
      <c r="O12" s="90">
        <f ca="1">IF(OR(ISBLANK(N12),ISBLANK(P12)),0,P12-N12)</f>
        <v>0</v>
      </c>
      <c r="P12" s="34"/>
      <c r="Q12" s="90">
        <f ca="1">IF(OR(ISBLANK(P12),ISBLANK(R12)),0,R12-P12)</f>
        <v>0</v>
      </c>
      <c r="R12" s="323"/>
      <c r="S12" s="34"/>
      <c r="T12" s="90">
        <f ca="1">IF(OR(ISBLANK(S12),ISBLANK(U12)),0,U12-S12)</f>
        <v>0</v>
      </c>
      <c r="U12" s="34"/>
      <c r="V12" s="90">
        <f ca="1">IF(OR(ISBLANK(U12),ISBLANK(W12)),0,W12-U12)</f>
        <v>0</v>
      </c>
      <c r="W12" s="34"/>
      <c r="X12" s="90">
        <f ca="1">IF(OR(ISBLANK(W12),ISBLANK(Y12)),0,Y12-W12)</f>
        <v>0</v>
      </c>
      <c r="Y12" s="323"/>
      <c r="Z12" s="34"/>
      <c r="AA12" s="90">
        <f ca="1">IF(OR(ISBLANK(Z12),ISBLANK(AB12)),0,AB12-Z12)</f>
        <v>0</v>
      </c>
      <c r="AB12" s="34"/>
      <c r="AC12" s="90">
        <f ca="1">IF(OR(ISBLANK(AB12),ISBLANK(AD12)),0,AD12-AB12)</f>
        <v>0</v>
      </c>
      <c r="AD12" s="34"/>
      <c r="AE12" s="90">
        <f ca="1">IF(OR(ISBLANK(AD12),ISBLANK(AF12)),0,AF12-AD12)</f>
        <v>0</v>
      </c>
      <c r="AF12" s="323"/>
      <c r="AG12" s="34"/>
      <c r="AH12" s="90">
        <f ca="1">IF(OR(ISBLANK(AG12),ISBLANK(AI12)),0,AI12-AG12)</f>
        <v>0</v>
      </c>
      <c r="AI12" s="34"/>
      <c r="AJ12" s="90">
        <f ca="1">IF(OR(ISBLANK(AI12),ISBLANK(AK12)),0,AK12-AI12)</f>
        <v>0</v>
      </c>
      <c r="AK12" s="34"/>
      <c r="AL12" s="90">
        <f ca="1">IF(OR(ISBLANK(AK12),ISBLANK(AM12)),0,AM12-AK12)</f>
        <v>0</v>
      </c>
      <c r="AM12" s="323"/>
      <c r="AN12" s="34"/>
      <c r="AO12" s="90">
        <f ca="1">IF(OR(ISBLANK(AN12),ISBLANK(AP12)),0,AP12-AN12)</f>
        <v>0</v>
      </c>
      <c r="AP12" s="34"/>
      <c r="AQ12" s="90">
        <f ca="1">IF(OR(ISBLANK(AP12),ISBLANK(AR12)),0,AR12-AP12)</f>
        <v>0</v>
      </c>
      <c r="AR12" s="34"/>
      <c r="AS12" s="90">
        <f ca="1">IF(OR(ISBLANK(AR12),ISBLANK(AT12)),0,AT12-AR12)</f>
        <v>0</v>
      </c>
      <c r="AT12" s="323"/>
      <c r="AU12" s="34"/>
      <c r="AV12" s="90">
        <f ca="1">IF(OR(ISBLANK(AU12),ISBLANK(AW12)),0,AW12-AU12)</f>
        <v>0</v>
      </c>
      <c r="AW12" s="34"/>
      <c r="AX12" s="90">
        <f ca="1">IF(OR(ISBLANK(AW12),ISBLANK(AY12)),0,AY12-AW12)</f>
        <v>0</v>
      </c>
      <c r="AY12" s="34"/>
      <c r="AZ12" s="90">
        <f ca="1">IF(OR(ISBLANK(AY12),ISBLANK(BA12)),0,BA12-AY12)</f>
        <v>0</v>
      </c>
      <c r="BA12" s="323"/>
      <c r="BB12" s="34"/>
      <c r="BC12" s="90">
        <f ca="1">IF(OR(ISBLANK(BB12),ISBLANK(BD12)),0,BD12-BB12)</f>
        <v>0</v>
      </c>
      <c r="BD12" s="34"/>
      <c r="BE12" s="90">
        <f ca="1">IF(OR(ISBLANK(BD12),ISBLANK(BF12)),0,BF12-BD12)</f>
        <v>0</v>
      </c>
      <c r="BF12" s="34"/>
      <c r="BG12" s="90">
        <f ca="1">IF(OR(ISBLANK(BF12),ISBLANK(BH12)),0,BH12-BF12)</f>
        <v>0</v>
      </c>
      <c r="BH12" s="323"/>
      <c r="BI12" s="34"/>
      <c r="BJ12" s="90">
        <f ca="1">IF(OR(ISBLANK(BI12),ISBLANK(BK12)),0,BK12-BI12)</f>
        <v>0</v>
      </c>
      <c r="BK12" s="34"/>
      <c r="BL12" s="90">
        <f ca="1">IF(OR(ISBLANK(BK12),ISBLANK(BM12)),0,BM12-BK12)</f>
        <v>0</v>
      </c>
      <c r="BM12" s="34"/>
      <c r="BN12" s="90">
        <f ca="1">IF(OR(ISBLANK(BM12),ISBLANK(BO12)),0,BO12-BM12)</f>
        <v>0</v>
      </c>
      <c r="BO12" s="323"/>
      <c r="BP12" s="34"/>
      <c r="BQ12" s="90">
        <f ca="1">IF(OR(ISBLANK(BP12),ISBLANK(BR12)),0,BR12-BP12)</f>
        <v>0</v>
      </c>
      <c r="BR12" s="34"/>
      <c r="BS12" s="90">
        <f ca="1">IF(OR(ISBLANK(BR12),ISBLANK(BT12)),0,BT12-BR12)</f>
        <v>0</v>
      </c>
      <c r="BT12" s="34"/>
      <c r="BU12" s="90">
        <f ca="1">IF(OR(ISBLANK(BT12),ISBLANK(BV12)),0,BV12-BT12)</f>
        <v>0</v>
      </c>
      <c r="BV12" s="323"/>
    </row>
    <row r="13" spans="1:76" s="228" customFormat="1" outlineLevel="1" x14ac:dyDescent="0.2">
      <c r="A13" s="11" t="s">
        <v>102</v>
      </c>
      <c r="D13" s="337"/>
      <c r="E13" s="229" t="str">
        <f ca="1">IF(E12=0,"-",IFERROR(E12/#REF!-1,"-"))</f>
        <v>-</v>
      </c>
      <c r="F13" s="230" t="str">
        <f ca="1">IF(F12=0,"-",IFERROR(F12/#REF!-1,"-"))</f>
        <v>-</v>
      </c>
      <c r="G13" s="229" t="str">
        <f ca="1">IF(G12=0,"-",IFERROR(G12/#REF!-1,"-"))</f>
        <v>-</v>
      </c>
      <c r="H13" s="230" t="str">
        <f t="shared" ref="H13:AM13" ca="1" si="12">IF(H12=0,"-",IFERROR(H12/A12-1,"-"))</f>
        <v>-</v>
      </c>
      <c r="I13" s="229" t="str">
        <f t="shared" ca="1" si="12"/>
        <v>-</v>
      </c>
      <c r="J13" s="230" t="str">
        <f t="shared" ca="1" si="12"/>
        <v>-</v>
      </c>
      <c r="K13" s="337" t="str">
        <f t="shared" ca="1" si="12"/>
        <v>-</v>
      </c>
      <c r="L13" s="229" t="str">
        <f t="shared" ca="1" si="12"/>
        <v>-</v>
      </c>
      <c r="M13" s="230" t="str">
        <f t="shared" ca="1" si="12"/>
        <v>-</v>
      </c>
      <c r="N13" s="229" t="str">
        <f t="shared" ca="1" si="12"/>
        <v>-</v>
      </c>
      <c r="O13" s="230" t="str">
        <f t="shared" ca="1" si="12"/>
        <v>-</v>
      </c>
      <c r="P13" s="229" t="str">
        <f t="shared" ca="1" si="12"/>
        <v>-</v>
      </c>
      <c r="Q13" s="230" t="str">
        <f t="shared" ca="1" si="12"/>
        <v>-</v>
      </c>
      <c r="R13" s="337" t="str">
        <f t="shared" ca="1" si="12"/>
        <v>-</v>
      </c>
      <c r="S13" s="229" t="str">
        <f t="shared" ca="1" si="12"/>
        <v>-</v>
      </c>
      <c r="T13" s="230" t="str">
        <f t="shared" ca="1" si="12"/>
        <v>-</v>
      </c>
      <c r="U13" s="229" t="str">
        <f t="shared" ca="1" si="12"/>
        <v>-</v>
      </c>
      <c r="V13" s="230" t="str">
        <f t="shared" ca="1" si="12"/>
        <v>-</v>
      </c>
      <c r="W13" s="229" t="str">
        <f t="shared" ca="1" si="12"/>
        <v>-</v>
      </c>
      <c r="X13" s="230" t="str">
        <f t="shared" ca="1" si="12"/>
        <v>-</v>
      </c>
      <c r="Y13" s="337" t="str">
        <f t="shared" ca="1" si="12"/>
        <v>-</v>
      </c>
      <c r="Z13" s="229" t="str">
        <f t="shared" ca="1" si="12"/>
        <v>-</v>
      </c>
      <c r="AA13" s="230" t="str">
        <f t="shared" ca="1" si="12"/>
        <v>-</v>
      </c>
      <c r="AB13" s="229" t="str">
        <f t="shared" ca="1" si="12"/>
        <v>-</v>
      </c>
      <c r="AC13" s="230" t="str">
        <f t="shared" ca="1" si="12"/>
        <v>-</v>
      </c>
      <c r="AD13" s="229" t="str">
        <f t="shared" ca="1" si="12"/>
        <v>-</v>
      </c>
      <c r="AE13" s="230" t="str">
        <f t="shared" ca="1" si="12"/>
        <v>-</v>
      </c>
      <c r="AF13" s="337" t="str">
        <f t="shared" ca="1" si="12"/>
        <v>-</v>
      </c>
      <c r="AG13" s="229" t="str">
        <f t="shared" ca="1" si="12"/>
        <v>-</v>
      </c>
      <c r="AH13" s="230" t="str">
        <f t="shared" ca="1" si="12"/>
        <v>-</v>
      </c>
      <c r="AI13" s="229" t="str">
        <f t="shared" ca="1" si="12"/>
        <v>-</v>
      </c>
      <c r="AJ13" s="230" t="str">
        <f t="shared" ca="1" si="12"/>
        <v>-</v>
      </c>
      <c r="AK13" s="229" t="str">
        <f t="shared" ca="1" si="12"/>
        <v>-</v>
      </c>
      <c r="AL13" s="230" t="str">
        <f t="shared" ca="1" si="12"/>
        <v>-</v>
      </c>
      <c r="AM13" s="337" t="str">
        <f t="shared" ca="1" si="12"/>
        <v>-</v>
      </c>
      <c r="AN13" s="229" t="str">
        <f t="shared" ref="AN13:BS13" ca="1" si="13">IF(AN12=0,"-",IFERROR(AN12/AG12-1,"-"))</f>
        <v>-</v>
      </c>
      <c r="AO13" s="230" t="str">
        <f t="shared" ca="1" si="13"/>
        <v>-</v>
      </c>
      <c r="AP13" s="229" t="str">
        <f t="shared" ca="1" si="13"/>
        <v>-</v>
      </c>
      <c r="AQ13" s="230" t="str">
        <f t="shared" ca="1" si="13"/>
        <v>-</v>
      </c>
      <c r="AR13" s="229" t="str">
        <f t="shared" ca="1" si="13"/>
        <v>-</v>
      </c>
      <c r="AS13" s="230" t="str">
        <f t="shared" ca="1" si="13"/>
        <v>-</v>
      </c>
      <c r="AT13" s="337" t="str">
        <f t="shared" ca="1" si="13"/>
        <v>-</v>
      </c>
      <c r="AU13" s="229" t="str">
        <f t="shared" ca="1" si="13"/>
        <v>-</v>
      </c>
      <c r="AV13" s="230" t="str">
        <f t="shared" ca="1" si="13"/>
        <v>-</v>
      </c>
      <c r="AW13" s="229" t="str">
        <f t="shared" ca="1" si="13"/>
        <v>-</v>
      </c>
      <c r="AX13" s="230" t="str">
        <f t="shared" ca="1" si="13"/>
        <v>-</v>
      </c>
      <c r="AY13" s="229" t="str">
        <f t="shared" ca="1" si="13"/>
        <v>-</v>
      </c>
      <c r="AZ13" s="230" t="str">
        <f t="shared" ca="1" si="13"/>
        <v>-</v>
      </c>
      <c r="BA13" s="337" t="str">
        <f t="shared" ca="1" si="13"/>
        <v>-</v>
      </c>
      <c r="BB13" s="229" t="str">
        <f t="shared" ca="1" si="13"/>
        <v>-</v>
      </c>
      <c r="BC13" s="230" t="str">
        <f t="shared" ca="1" si="13"/>
        <v>-</v>
      </c>
      <c r="BD13" s="229" t="str">
        <f t="shared" ca="1" si="13"/>
        <v>-</v>
      </c>
      <c r="BE13" s="230" t="str">
        <f t="shared" ca="1" si="13"/>
        <v>-</v>
      </c>
      <c r="BF13" s="229" t="str">
        <f t="shared" ca="1" si="13"/>
        <v>-</v>
      </c>
      <c r="BG13" s="230" t="str">
        <f t="shared" ca="1" si="13"/>
        <v>-</v>
      </c>
      <c r="BH13" s="337" t="str">
        <f t="shared" ca="1" si="13"/>
        <v>-</v>
      </c>
      <c r="BI13" s="229" t="str">
        <f t="shared" ca="1" si="13"/>
        <v>-</v>
      </c>
      <c r="BJ13" s="230" t="str">
        <f t="shared" ca="1" si="13"/>
        <v>-</v>
      </c>
      <c r="BK13" s="229" t="str">
        <f t="shared" ca="1" si="13"/>
        <v>-</v>
      </c>
      <c r="BL13" s="230" t="str">
        <f t="shared" ca="1" si="13"/>
        <v>-</v>
      </c>
      <c r="BM13" s="229" t="str">
        <f t="shared" ca="1" si="13"/>
        <v>-</v>
      </c>
      <c r="BN13" s="230" t="str">
        <f t="shared" ca="1" si="13"/>
        <v>-</v>
      </c>
      <c r="BO13" s="337" t="str">
        <f t="shared" ca="1" si="13"/>
        <v>-</v>
      </c>
      <c r="BP13" s="229" t="str">
        <f t="shared" ca="1" si="13"/>
        <v>-</v>
      </c>
      <c r="BQ13" s="230" t="str">
        <f t="shared" ca="1" si="13"/>
        <v>-</v>
      </c>
      <c r="BR13" s="229" t="str">
        <f t="shared" ca="1" si="13"/>
        <v>-</v>
      </c>
      <c r="BS13" s="230" t="str">
        <f t="shared" ca="1" si="13"/>
        <v>-</v>
      </c>
      <c r="BT13" s="229" t="str">
        <f t="shared" ref="BT13:BV13" ca="1" si="14">IF(BT12=0,"-",IFERROR(BT12/BM12-1,"-"))</f>
        <v>-</v>
      </c>
      <c r="BU13" s="230" t="str">
        <f t="shared" ca="1" si="14"/>
        <v>-</v>
      </c>
      <c r="BV13" s="337" t="str">
        <f t="shared" ca="1" si="14"/>
        <v>-</v>
      </c>
      <c r="BX13" s="433"/>
    </row>
    <row r="14" spans="1:76" s="21" customFormat="1" outlineLevel="1" x14ac:dyDescent="0.2">
      <c r="D14" s="323"/>
      <c r="E14" s="34"/>
      <c r="F14" s="90">
        <f ca="1">IF(OR(ISBLANK(E14),ISBLANK(G14)),0,G14-E14)</f>
        <v>0</v>
      </c>
      <c r="G14" s="34"/>
      <c r="H14" s="90">
        <f ca="1">IF(OR(ISBLANK(G14),ISBLANK(I14)),0,I14-G14)</f>
        <v>0</v>
      </c>
      <c r="I14" s="34"/>
      <c r="J14" s="90">
        <f ca="1">IF(OR(ISBLANK(I14),ISBLANK(K14)),0,K14-I14)</f>
        <v>0</v>
      </c>
      <c r="K14" s="323"/>
      <c r="L14" s="34"/>
      <c r="M14" s="90">
        <f ca="1">IF(OR(ISBLANK(L14),ISBLANK(N14)),0,N14-L14)</f>
        <v>0</v>
      </c>
      <c r="N14" s="34"/>
      <c r="O14" s="90">
        <f ca="1">IF(OR(ISBLANK(N14),ISBLANK(P14)),0,P14-N14)</f>
        <v>0</v>
      </c>
      <c r="P14" s="34"/>
      <c r="Q14" s="90">
        <f ca="1">IF(OR(ISBLANK(P14),ISBLANK(R14)),0,R14-P14)</f>
        <v>0</v>
      </c>
      <c r="R14" s="323"/>
      <c r="S14" s="34"/>
      <c r="T14" s="90">
        <f ca="1">IF(OR(ISBLANK(S14),ISBLANK(U14)),0,U14-S14)</f>
        <v>0</v>
      </c>
      <c r="U14" s="34"/>
      <c r="V14" s="90">
        <f ca="1">IF(OR(ISBLANK(U14),ISBLANK(W14)),0,W14-U14)</f>
        <v>0</v>
      </c>
      <c r="W14" s="34"/>
      <c r="X14" s="90">
        <f ca="1">IF(OR(ISBLANK(W14),ISBLANK(Y14)),0,Y14-W14)</f>
        <v>0</v>
      </c>
      <c r="Y14" s="323"/>
      <c r="Z14" s="34"/>
      <c r="AA14" s="90">
        <f ca="1">IF(OR(ISBLANK(Z14),ISBLANK(AB14)),0,AB14-Z14)</f>
        <v>0</v>
      </c>
      <c r="AB14" s="34"/>
      <c r="AC14" s="90">
        <f ca="1">IF(OR(ISBLANK(AB14),ISBLANK(AD14)),0,AD14-AB14)</f>
        <v>0</v>
      </c>
      <c r="AD14" s="34"/>
      <c r="AE14" s="90">
        <f ca="1">IF(OR(ISBLANK(AD14),ISBLANK(AF14)),0,AF14-AD14)</f>
        <v>0</v>
      </c>
      <c r="AF14" s="323"/>
      <c r="AG14" s="34"/>
      <c r="AH14" s="90">
        <f ca="1">IF(OR(ISBLANK(AG14),ISBLANK(AI14)),0,AI14-AG14)</f>
        <v>0</v>
      </c>
      <c r="AI14" s="34"/>
      <c r="AJ14" s="90">
        <f ca="1">IF(OR(ISBLANK(AI14),ISBLANK(AK14)),0,AK14-AI14)</f>
        <v>0</v>
      </c>
      <c r="AK14" s="34"/>
      <c r="AL14" s="90">
        <f ca="1">IF(OR(ISBLANK(AK14),ISBLANK(AM14)),0,AM14-AK14)</f>
        <v>0</v>
      </c>
      <c r="AM14" s="323"/>
      <c r="AN14" s="34"/>
      <c r="AO14" s="90">
        <f ca="1">IF(OR(ISBLANK(AN14),ISBLANK(AP14)),0,AP14-AN14)</f>
        <v>0</v>
      </c>
      <c r="AP14" s="34"/>
      <c r="AQ14" s="90">
        <f ca="1">IF(OR(ISBLANK(AP14),ISBLANK(AR14)),0,AR14-AP14)</f>
        <v>0</v>
      </c>
      <c r="AR14" s="34"/>
      <c r="AS14" s="90">
        <f ca="1">IF(OR(ISBLANK(AR14),ISBLANK(AT14)),0,AT14-AR14)</f>
        <v>0</v>
      </c>
      <c r="AT14" s="323"/>
      <c r="AU14" s="34"/>
      <c r="AV14" s="90">
        <f ca="1">IF(OR(ISBLANK(AU14),ISBLANK(AW14)),0,AW14-AU14)</f>
        <v>0</v>
      </c>
      <c r="AW14" s="34"/>
      <c r="AX14" s="90">
        <f ca="1">IF(OR(ISBLANK(AW14),ISBLANK(AY14)),0,AY14-AW14)</f>
        <v>0</v>
      </c>
      <c r="AY14" s="34"/>
      <c r="AZ14" s="90">
        <f ca="1">IF(OR(ISBLANK(AY14),ISBLANK(BA14)),0,BA14-AY14)</f>
        <v>0</v>
      </c>
      <c r="BA14" s="323"/>
      <c r="BB14" s="34"/>
      <c r="BC14" s="90">
        <f ca="1">IF(OR(ISBLANK(BB14),ISBLANK(BD14)),0,BD14-BB14)</f>
        <v>0</v>
      </c>
      <c r="BD14" s="34"/>
      <c r="BE14" s="90">
        <f ca="1">IF(OR(ISBLANK(BD14),ISBLANK(BF14)),0,BF14-BD14)</f>
        <v>0</v>
      </c>
      <c r="BF14" s="34"/>
      <c r="BG14" s="90">
        <f ca="1">IF(OR(ISBLANK(BF14),ISBLANK(BH14)),0,BH14-BF14)</f>
        <v>0</v>
      </c>
      <c r="BH14" s="323"/>
      <c r="BI14" s="34"/>
      <c r="BJ14" s="90">
        <f ca="1">IF(OR(ISBLANK(BI14),ISBLANK(BK14)),0,BK14-BI14)</f>
        <v>0</v>
      </c>
      <c r="BK14" s="34"/>
      <c r="BL14" s="90">
        <f ca="1">IF(OR(ISBLANK(BK14),ISBLANK(BM14)),0,BM14-BK14)</f>
        <v>0</v>
      </c>
      <c r="BM14" s="34"/>
      <c r="BN14" s="90">
        <f ca="1">IF(OR(ISBLANK(BM14),ISBLANK(BO14)),0,BO14-BM14)</f>
        <v>0</v>
      </c>
      <c r="BO14" s="323"/>
      <c r="BP14" s="34"/>
      <c r="BQ14" s="90">
        <f ca="1">IF(OR(ISBLANK(BP14),ISBLANK(BR14)),0,BR14-BP14)</f>
        <v>0</v>
      </c>
      <c r="BR14" s="34"/>
      <c r="BS14" s="90">
        <f ca="1">IF(OR(ISBLANK(BR14),ISBLANK(BT14)),0,BT14-BR14)</f>
        <v>0</v>
      </c>
      <c r="BT14" s="34"/>
      <c r="BU14" s="90">
        <f ca="1">IF(OR(ISBLANK(BT14),ISBLANK(BV14)),0,BV14-BT14)</f>
        <v>0</v>
      </c>
      <c r="BV14" s="323"/>
    </row>
    <row r="15" spans="1:76" s="228" customFormat="1" outlineLevel="1" x14ac:dyDescent="0.2">
      <c r="A15" s="11" t="s">
        <v>102</v>
      </c>
      <c r="D15" s="337"/>
      <c r="E15" s="229" t="str">
        <f ca="1">IF(E14=0,"-",IFERROR(E14/#REF!-1,"-"))</f>
        <v>-</v>
      </c>
      <c r="F15" s="230" t="str">
        <f ca="1">IF(F14=0,"-",IFERROR(F14/#REF!-1,"-"))</f>
        <v>-</v>
      </c>
      <c r="G15" s="229" t="str">
        <f ca="1">IF(G14=0,"-",IFERROR(G14/#REF!-1,"-"))</f>
        <v>-</v>
      </c>
      <c r="H15" s="230" t="str">
        <f t="shared" ref="H15:AM15" ca="1" si="15">IF(H14=0,"-",IFERROR(H14/A14-1,"-"))</f>
        <v>-</v>
      </c>
      <c r="I15" s="229" t="str">
        <f t="shared" ca="1" si="15"/>
        <v>-</v>
      </c>
      <c r="J15" s="230" t="str">
        <f t="shared" ca="1" si="15"/>
        <v>-</v>
      </c>
      <c r="K15" s="337" t="str">
        <f t="shared" ca="1" si="15"/>
        <v>-</v>
      </c>
      <c r="L15" s="229" t="str">
        <f t="shared" ca="1" si="15"/>
        <v>-</v>
      </c>
      <c r="M15" s="230" t="str">
        <f t="shared" ca="1" si="15"/>
        <v>-</v>
      </c>
      <c r="N15" s="229" t="str">
        <f t="shared" ca="1" si="15"/>
        <v>-</v>
      </c>
      <c r="O15" s="230" t="str">
        <f t="shared" ca="1" si="15"/>
        <v>-</v>
      </c>
      <c r="P15" s="229" t="str">
        <f t="shared" ca="1" si="15"/>
        <v>-</v>
      </c>
      <c r="Q15" s="230" t="str">
        <f t="shared" ca="1" si="15"/>
        <v>-</v>
      </c>
      <c r="R15" s="337" t="str">
        <f t="shared" ca="1" si="15"/>
        <v>-</v>
      </c>
      <c r="S15" s="229" t="str">
        <f t="shared" ca="1" si="15"/>
        <v>-</v>
      </c>
      <c r="T15" s="230" t="str">
        <f t="shared" ca="1" si="15"/>
        <v>-</v>
      </c>
      <c r="U15" s="229" t="str">
        <f t="shared" ca="1" si="15"/>
        <v>-</v>
      </c>
      <c r="V15" s="230" t="str">
        <f t="shared" ca="1" si="15"/>
        <v>-</v>
      </c>
      <c r="W15" s="229" t="str">
        <f t="shared" ca="1" si="15"/>
        <v>-</v>
      </c>
      <c r="X15" s="230" t="str">
        <f t="shared" ca="1" si="15"/>
        <v>-</v>
      </c>
      <c r="Y15" s="337" t="str">
        <f t="shared" ca="1" si="15"/>
        <v>-</v>
      </c>
      <c r="Z15" s="229" t="str">
        <f t="shared" ca="1" si="15"/>
        <v>-</v>
      </c>
      <c r="AA15" s="230" t="str">
        <f t="shared" ca="1" si="15"/>
        <v>-</v>
      </c>
      <c r="AB15" s="229" t="str">
        <f t="shared" ca="1" si="15"/>
        <v>-</v>
      </c>
      <c r="AC15" s="230" t="str">
        <f t="shared" ca="1" si="15"/>
        <v>-</v>
      </c>
      <c r="AD15" s="229" t="str">
        <f t="shared" ca="1" si="15"/>
        <v>-</v>
      </c>
      <c r="AE15" s="230" t="str">
        <f t="shared" ca="1" si="15"/>
        <v>-</v>
      </c>
      <c r="AF15" s="337" t="str">
        <f t="shared" ca="1" si="15"/>
        <v>-</v>
      </c>
      <c r="AG15" s="229" t="str">
        <f t="shared" ca="1" si="15"/>
        <v>-</v>
      </c>
      <c r="AH15" s="230" t="str">
        <f t="shared" ca="1" si="15"/>
        <v>-</v>
      </c>
      <c r="AI15" s="229" t="str">
        <f t="shared" ca="1" si="15"/>
        <v>-</v>
      </c>
      <c r="AJ15" s="230" t="str">
        <f t="shared" ca="1" si="15"/>
        <v>-</v>
      </c>
      <c r="AK15" s="229" t="str">
        <f t="shared" ca="1" si="15"/>
        <v>-</v>
      </c>
      <c r="AL15" s="230" t="str">
        <f t="shared" ca="1" si="15"/>
        <v>-</v>
      </c>
      <c r="AM15" s="337" t="str">
        <f t="shared" ca="1" si="15"/>
        <v>-</v>
      </c>
      <c r="AN15" s="229" t="str">
        <f t="shared" ref="AN15:BS15" ca="1" si="16">IF(AN14=0,"-",IFERROR(AN14/AG14-1,"-"))</f>
        <v>-</v>
      </c>
      <c r="AO15" s="230" t="str">
        <f t="shared" ca="1" si="16"/>
        <v>-</v>
      </c>
      <c r="AP15" s="229" t="str">
        <f t="shared" ca="1" si="16"/>
        <v>-</v>
      </c>
      <c r="AQ15" s="230" t="str">
        <f t="shared" ca="1" si="16"/>
        <v>-</v>
      </c>
      <c r="AR15" s="229" t="str">
        <f t="shared" ca="1" si="16"/>
        <v>-</v>
      </c>
      <c r="AS15" s="230" t="str">
        <f t="shared" ca="1" si="16"/>
        <v>-</v>
      </c>
      <c r="AT15" s="337" t="str">
        <f t="shared" ca="1" si="16"/>
        <v>-</v>
      </c>
      <c r="AU15" s="229" t="str">
        <f t="shared" ca="1" si="16"/>
        <v>-</v>
      </c>
      <c r="AV15" s="230" t="str">
        <f t="shared" ca="1" si="16"/>
        <v>-</v>
      </c>
      <c r="AW15" s="229" t="str">
        <f t="shared" ca="1" si="16"/>
        <v>-</v>
      </c>
      <c r="AX15" s="230" t="str">
        <f t="shared" ca="1" si="16"/>
        <v>-</v>
      </c>
      <c r="AY15" s="229" t="str">
        <f t="shared" ca="1" si="16"/>
        <v>-</v>
      </c>
      <c r="AZ15" s="230" t="str">
        <f t="shared" ca="1" si="16"/>
        <v>-</v>
      </c>
      <c r="BA15" s="337" t="str">
        <f t="shared" ca="1" si="16"/>
        <v>-</v>
      </c>
      <c r="BB15" s="229" t="str">
        <f t="shared" ca="1" si="16"/>
        <v>-</v>
      </c>
      <c r="BC15" s="230" t="str">
        <f t="shared" ca="1" si="16"/>
        <v>-</v>
      </c>
      <c r="BD15" s="229" t="str">
        <f t="shared" ca="1" si="16"/>
        <v>-</v>
      </c>
      <c r="BE15" s="230" t="str">
        <f t="shared" ca="1" si="16"/>
        <v>-</v>
      </c>
      <c r="BF15" s="229" t="str">
        <f t="shared" ca="1" si="16"/>
        <v>-</v>
      </c>
      <c r="BG15" s="230" t="str">
        <f t="shared" ca="1" si="16"/>
        <v>-</v>
      </c>
      <c r="BH15" s="337" t="str">
        <f t="shared" ca="1" si="16"/>
        <v>-</v>
      </c>
      <c r="BI15" s="229" t="str">
        <f t="shared" ca="1" si="16"/>
        <v>-</v>
      </c>
      <c r="BJ15" s="230" t="str">
        <f t="shared" ca="1" si="16"/>
        <v>-</v>
      </c>
      <c r="BK15" s="229" t="str">
        <f t="shared" ca="1" si="16"/>
        <v>-</v>
      </c>
      <c r="BL15" s="230" t="str">
        <f t="shared" ca="1" si="16"/>
        <v>-</v>
      </c>
      <c r="BM15" s="229" t="str">
        <f t="shared" ca="1" si="16"/>
        <v>-</v>
      </c>
      <c r="BN15" s="230" t="str">
        <f t="shared" ca="1" si="16"/>
        <v>-</v>
      </c>
      <c r="BO15" s="337" t="str">
        <f t="shared" ca="1" si="16"/>
        <v>-</v>
      </c>
      <c r="BP15" s="229" t="str">
        <f t="shared" ca="1" si="16"/>
        <v>-</v>
      </c>
      <c r="BQ15" s="230" t="str">
        <f t="shared" ca="1" si="16"/>
        <v>-</v>
      </c>
      <c r="BR15" s="229" t="str">
        <f t="shared" ca="1" si="16"/>
        <v>-</v>
      </c>
      <c r="BS15" s="230" t="str">
        <f t="shared" ca="1" si="16"/>
        <v>-</v>
      </c>
      <c r="BT15" s="229" t="str">
        <f t="shared" ref="BT15:BV15" ca="1" si="17">IF(BT14=0,"-",IFERROR(BT14/BM14-1,"-"))</f>
        <v>-</v>
      </c>
      <c r="BU15" s="230" t="str">
        <f t="shared" ca="1" si="17"/>
        <v>-</v>
      </c>
      <c r="BV15" s="337" t="str">
        <f t="shared" ca="1" si="17"/>
        <v>-</v>
      </c>
      <c r="BX15" s="433"/>
    </row>
    <row r="16" spans="1:76" s="11" customFormat="1" outlineLevel="1" x14ac:dyDescent="0.2">
      <c r="A16" s="21"/>
      <c r="B16" s="21"/>
      <c r="C16" s="21"/>
      <c r="D16" s="323"/>
      <c r="E16" s="34"/>
      <c r="F16" s="90">
        <f ca="1">IF(OR(ISBLANK(E16),ISBLANK(G16)),0,G16-E16)</f>
        <v>0</v>
      </c>
      <c r="G16" s="34"/>
      <c r="H16" s="90">
        <f ca="1">IF(OR(ISBLANK(G16),ISBLANK(I16)),0,I16-G16)</f>
        <v>0</v>
      </c>
      <c r="I16" s="34"/>
      <c r="J16" s="90">
        <f ca="1">IF(OR(ISBLANK(I16),ISBLANK(K16)),0,K16-I16)</f>
        <v>0</v>
      </c>
      <c r="K16" s="323"/>
      <c r="L16" s="34"/>
      <c r="M16" s="90">
        <f ca="1">IF(OR(ISBLANK(L16),ISBLANK(N16)),0,N16-L16)</f>
        <v>0</v>
      </c>
      <c r="N16" s="34"/>
      <c r="O16" s="90">
        <f ca="1">IF(OR(ISBLANK(N16),ISBLANK(P16)),0,P16-N16)</f>
        <v>0</v>
      </c>
      <c r="P16" s="34"/>
      <c r="Q16" s="90">
        <f ca="1">IF(OR(ISBLANK(P16),ISBLANK(R16)),0,R16-P16)</f>
        <v>0</v>
      </c>
      <c r="R16" s="323"/>
      <c r="S16" s="34"/>
      <c r="T16" s="90">
        <f ca="1">IF(OR(ISBLANK(S16),ISBLANK(U16)),0,U16-S16)</f>
        <v>0</v>
      </c>
      <c r="U16" s="34"/>
      <c r="V16" s="90">
        <f ca="1">IF(OR(ISBLANK(U16),ISBLANK(W16)),0,W16-U16)</f>
        <v>0</v>
      </c>
      <c r="W16" s="34"/>
      <c r="X16" s="90">
        <f ca="1">IF(OR(ISBLANK(W16),ISBLANK(Y16)),0,Y16-W16)</f>
        <v>0</v>
      </c>
      <c r="Y16" s="323"/>
      <c r="Z16" s="34"/>
      <c r="AA16" s="90">
        <f ca="1">IF(OR(ISBLANK(Z16),ISBLANK(AB16)),0,AB16-Z16)</f>
        <v>0</v>
      </c>
      <c r="AB16" s="34"/>
      <c r="AC16" s="90">
        <f ca="1">IF(OR(ISBLANK(AB16),ISBLANK(AD16)),0,AD16-AB16)</f>
        <v>0</v>
      </c>
      <c r="AD16" s="34"/>
      <c r="AE16" s="90">
        <f ca="1">IF(OR(ISBLANK(AD16),ISBLANK(AF16)),0,AF16-AD16)</f>
        <v>0</v>
      </c>
      <c r="AF16" s="323"/>
      <c r="AG16" s="34"/>
      <c r="AH16" s="90">
        <f ca="1">IF(OR(ISBLANK(AG16),ISBLANK(AI16)),0,AI16-AG16)</f>
        <v>0</v>
      </c>
      <c r="AI16" s="34"/>
      <c r="AJ16" s="90">
        <f ca="1">IF(OR(ISBLANK(AI16),ISBLANK(AK16)),0,AK16-AI16)</f>
        <v>0</v>
      </c>
      <c r="AK16" s="34"/>
      <c r="AL16" s="90">
        <f ca="1">IF(OR(ISBLANK(AK16),ISBLANK(AM16)),0,AM16-AK16)</f>
        <v>0</v>
      </c>
      <c r="AM16" s="323"/>
      <c r="AN16" s="34"/>
      <c r="AO16" s="90">
        <f ca="1">IF(OR(ISBLANK(AN16),ISBLANK(AP16)),0,AP16-AN16)</f>
        <v>0</v>
      </c>
      <c r="AP16" s="34"/>
      <c r="AQ16" s="90">
        <f ca="1">IF(OR(ISBLANK(AP16),ISBLANK(AR16)),0,AR16-AP16)</f>
        <v>0</v>
      </c>
      <c r="AR16" s="34"/>
      <c r="AS16" s="90">
        <f ca="1">IF(OR(ISBLANK(AR16),ISBLANK(AT16)),0,AT16-AR16)</f>
        <v>0</v>
      </c>
      <c r="AT16" s="323"/>
      <c r="AU16" s="34"/>
      <c r="AV16" s="90">
        <f ca="1">IF(OR(ISBLANK(AU16),ISBLANK(AW16)),0,AW16-AU16)</f>
        <v>0</v>
      </c>
      <c r="AW16" s="34"/>
      <c r="AX16" s="90">
        <f ca="1">IF(OR(ISBLANK(AW16),ISBLANK(AY16)),0,AY16-AW16)</f>
        <v>0</v>
      </c>
      <c r="AY16" s="34"/>
      <c r="AZ16" s="90">
        <f ca="1">IF(OR(ISBLANK(AY16),ISBLANK(BA16)),0,BA16-AY16)</f>
        <v>0</v>
      </c>
      <c r="BA16" s="323"/>
      <c r="BB16" s="34"/>
      <c r="BC16" s="90">
        <f ca="1">IF(OR(ISBLANK(BB16),ISBLANK(BD16)),0,BD16-BB16)</f>
        <v>0</v>
      </c>
      <c r="BD16" s="34"/>
      <c r="BE16" s="90">
        <f ca="1">IF(OR(ISBLANK(BD16),ISBLANK(BF16)),0,BF16-BD16)</f>
        <v>0</v>
      </c>
      <c r="BF16" s="34"/>
      <c r="BG16" s="90">
        <f ca="1">IF(OR(ISBLANK(BF16),ISBLANK(BH16)),0,BH16-BF16)</f>
        <v>0</v>
      </c>
      <c r="BH16" s="323"/>
      <c r="BI16" s="34"/>
      <c r="BJ16" s="90">
        <f ca="1">IF(OR(ISBLANK(BI16),ISBLANK(BK16)),0,BK16-BI16)</f>
        <v>0</v>
      </c>
      <c r="BK16" s="34"/>
      <c r="BL16" s="90">
        <f ca="1">IF(OR(ISBLANK(BK16),ISBLANK(BM16)),0,BM16-BK16)</f>
        <v>0</v>
      </c>
      <c r="BM16" s="34"/>
      <c r="BN16" s="90">
        <f ca="1">IF(OR(ISBLANK(BM16),ISBLANK(BO16)),0,BO16-BM16)</f>
        <v>0</v>
      </c>
      <c r="BO16" s="323"/>
      <c r="BP16" s="34"/>
      <c r="BQ16" s="90">
        <f ca="1">IF(OR(ISBLANK(BP16),ISBLANK(BR16)),0,BR16-BP16)</f>
        <v>0</v>
      </c>
      <c r="BR16" s="34"/>
      <c r="BS16" s="90">
        <f ca="1">IF(OR(ISBLANK(BR16),ISBLANK(BT16)),0,BT16-BR16)</f>
        <v>0</v>
      </c>
      <c r="BT16" s="34"/>
      <c r="BU16" s="90">
        <f ca="1">IF(OR(ISBLANK(BT16),ISBLANK(BV16)),0,BV16-BT16)</f>
        <v>0</v>
      </c>
      <c r="BV16" s="323"/>
    </row>
    <row r="17" spans="1:91" s="228" customFormat="1" outlineLevel="1" x14ac:dyDescent="0.2">
      <c r="A17" s="11" t="s">
        <v>102</v>
      </c>
      <c r="D17" s="337"/>
      <c r="E17" s="229" t="str">
        <f ca="1">IF(E16=0,"-",IFERROR(E16/#REF!-1,"-"))</f>
        <v>-</v>
      </c>
      <c r="F17" s="230" t="str">
        <f ca="1">IF(F16=0,"-",IFERROR(F16/#REF!-1,"-"))</f>
        <v>-</v>
      </c>
      <c r="G17" s="229" t="str">
        <f ca="1">IF(G16=0,"-",IFERROR(G16/#REF!-1,"-"))</f>
        <v>-</v>
      </c>
      <c r="H17" s="230" t="str">
        <f t="shared" ref="H17:AM17" ca="1" si="18">IF(H16=0,"-",IFERROR(H16/A16-1,"-"))</f>
        <v>-</v>
      </c>
      <c r="I17" s="229" t="str">
        <f t="shared" ca="1" si="18"/>
        <v>-</v>
      </c>
      <c r="J17" s="230" t="str">
        <f t="shared" ca="1" si="18"/>
        <v>-</v>
      </c>
      <c r="K17" s="337" t="str">
        <f t="shared" ca="1" si="18"/>
        <v>-</v>
      </c>
      <c r="L17" s="229" t="str">
        <f t="shared" ca="1" si="18"/>
        <v>-</v>
      </c>
      <c r="M17" s="230" t="str">
        <f t="shared" ca="1" si="18"/>
        <v>-</v>
      </c>
      <c r="N17" s="229" t="str">
        <f t="shared" ca="1" si="18"/>
        <v>-</v>
      </c>
      <c r="O17" s="230" t="str">
        <f t="shared" ca="1" si="18"/>
        <v>-</v>
      </c>
      <c r="P17" s="229" t="str">
        <f t="shared" ca="1" si="18"/>
        <v>-</v>
      </c>
      <c r="Q17" s="230" t="str">
        <f t="shared" ca="1" si="18"/>
        <v>-</v>
      </c>
      <c r="R17" s="337" t="str">
        <f t="shared" ca="1" si="18"/>
        <v>-</v>
      </c>
      <c r="S17" s="229" t="str">
        <f t="shared" ca="1" si="18"/>
        <v>-</v>
      </c>
      <c r="T17" s="230" t="str">
        <f t="shared" ca="1" si="18"/>
        <v>-</v>
      </c>
      <c r="U17" s="229" t="str">
        <f t="shared" ca="1" si="18"/>
        <v>-</v>
      </c>
      <c r="V17" s="230" t="str">
        <f t="shared" ca="1" si="18"/>
        <v>-</v>
      </c>
      <c r="W17" s="229" t="str">
        <f t="shared" ca="1" si="18"/>
        <v>-</v>
      </c>
      <c r="X17" s="230" t="str">
        <f t="shared" ca="1" si="18"/>
        <v>-</v>
      </c>
      <c r="Y17" s="337" t="str">
        <f t="shared" ca="1" si="18"/>
        <v>-</v>
      </c>
      <c r="Z17" s="229" t="str">
        <f t="shared" ca="1" si="18"/>
        <v>-</v>
      </c>
      <c r="AA17" s="230" t="str">
        <f t="shared" ca="1" si="18"/>
        <v>-</v>
      </c>
      <c r="AB17" s="229" t="str">
        <f t="shared" ca="1" si="18"/>
        <v>-</v>
      </c>
      <c r="AC17" s="230" t="str">
        <f t="shared" ca="1" si="18"/>
        <v>-</v>
      </c>
      <c r="AD17" s="229" t="str">
        <f t="shared" ca="1" si="18"/>
        <v>-</v>
      </c>
      <c r="AE17" s="230" t="str">
        <f t="shared" ca="1" si="18"/>
        <v>-</v>
      </c>
      <c r="AF17" s="337" t="str">
        <f t="shared" ca="1" si="18"/>
        <v>-</v>
      </c>
      <c r="AG17" s="229" t="str">
        <f t="shared" ca="1" si="18"/>
        <v>-</v>
      </c>
      <c r="AH17" s="230" t="str">
        <f t="shared" ca="1" si="18"/>
        <v>-</v>
      </c>
      <c r="AI17" s="229" t="str">
        <f t="shared" ca="1" si="18"/>
        <v>-</v>
      </c>
      <c r="AJ17" s="230" t="str">
        <f t="shared" ca="1" si="18"/>
        <v>-</v>
      </c>
      <c r="AK17" s="229" t="str">
        <f t="shared" ca="1" si="18"/>
        <v>-</v>
      </c>
      <c r="AL17" s="230" t="str">
        <f t="shared" ca="1" si="18"/>
        <v>-</v>
      </c>
      <c r="AM17" s="337" t="str">
        <f t="shared" ca="1" si="18"/>
        <v>-</v>
      </c>
      <c r="AN17" s="229" t="str">
        <f t="shared" ref="AN17:BS17" ca="1" si="19">IF(AN16=0,"-",IFERROR(AN16/AG16-1,"-"))</f>
        <v>-</v>
      </c>
      <c r="AO17" s="230" t="str">
        <f t="shared" ca="1" si="19"/>
        <v>-</v>
      </c>
      <c r="AP17" s="229" t="str">
        <f t="shared" ca="1" si="19"/>
        <v>-</v>
      </c>
      <c r="AQ17" s="230" t="str">
        <f t="shared" ca="1" si="19"/>
        <v>-</v>
      </c>
      <c r="AR17" s="229" t="str">
        <f t="shared" ca="1" si="19"/>
        <v>-</v>
      </c>
      <c r="AS17" s="230" t="str">
        <f t="shared" ca="1" si="19"/>
        <v>-</v>
      </c>
      <c r="AT17" s="337" t="str">
        <f t="shared" ca="1" si="19"/>
        <v>-</v>
      </c>
      <c r="AU17" s="229" t="str">
        <f t="shared" ca="1" si="19"/>
        <v>-</v>
      </c>
      <c r="AV17" s="230" t="str">
        <f t="shared" ca="1" si="19"/>
        <v>-</v>
      </c>
      <c r="AW17" s="229" t="str">
        <f t="shared" ca="1" si="19"/>
        <v>-</v>
      </c>
      <c r="AX17" s="230" t="str">
        <f t="shared" ca="1" si="19"/>
        <v>-</v>
      </c>
      <c r="AY17" s="229" t="str">
        <f t="shared" ca="1" si="19"/>
        <v>-</v>
      </c>
      <c r="AZ17" s="230" t="str">
        <f t="shared" ca="1" si="19"/>
        <v>-</v>
      </c>
      <c r="BA17" s="337" t="str">
        <f t="shared" ca="1" si="19"/>
        <v>-</v>
      </c>
      <c r="BB17" s="229" t="str">
        <f t="shared" ca="1" si="19"/>
        <v>-</v>
      </c>
      <c r="BC17" s="230" t="str">
        <f t="shared" ca="1" si="19"/>
        <v>-</v>
      </c>
      <c r="BD17" s="229" t="str">
        <f t="shared" ca="1" si="19"/>
        <v>-</v>
      </c>
      <c r="BE17" s="230" t="str">
        <f t="shared" ca="1" si="19"/>
        <v>-</v>
      </c>
      <c r="BF17" s="229" t="str">
        <f t="shared" ca="1" si="19"/>
        <v>-</v>
      </c>
      <c r="BG17" s="230" t="str">
        <f t="shared" ca="1" si="19"/>
        <v>-</v>
      </c>
      <c r="BH17" s="337" t="str">
        <f t="shared" ca="1" si="19"/>
        <v>-</v>
      </c>
      <c r="BI17" s="229" t="str">
        <f t="shared" ca="1" si="19"/>
        <v>-</v>
      </c>
      <c r="BJ17" s="230" t="str">
        <f t="shared" ca="1" si="19"/>
        <v>-</v>
      </c>
      <c r="BK17" s="229" t="str">
        <f t="shared" ca="1" si="19"/>
        <v>-</v>
      </c>
      <c r="BL17" s="230" t="str">
        <f t="shared" ca="1" si="19"/>
        <v>-</v>
      </c>
      <c r="BM17" s="229" t="str">
        <f t="shared" ca="1" si="19"/>
        <v>-</v>
      </c>
      <c r="BN17" s="230" t="str">
        <f t="shared" ca="1" si="19"/>
        <v>-</v>
      </c>
      <c r="BO17" s="337" t="str">
        <f t="shared" ca="1" si="19"/>
        <v>-</v>
      </c>
      <c r="BP17" s="229" t="str">
        <f t="shared" ca="1" si="19"/>
        <v>-</v>
      </c>
      <c r="BQ17" s="230" t="str">
        <f t="shared" ca="1" si="19"/>
        <v>-</v>
      </c>
      <c r="BR17" s="229" t="str">
        <f t="shared" ca="1" si="19"/>
        <v>-</v>
      </c>
      <c r="BS17" s="230" t="str">
        <f t="shared" ca="1" si="19"/>
        <v>-</v>
      </c>
      <c r="BT17" s="229" t="str">
        <f t="shared" ref="BT17:BV17" ca="1" si="20">IF(BT16=0,"-",IFERROR(BT16/BM16-1,"-"))</f>
        <v>-</v>
      </c>
      <c r="BU17" s="230" t="str">
        <f t="shared" ca="1" si="20"/>
        <v>-</v>
      </c>
      <c r="BV17" s="337" t="str">
        <f t="shared" ca="1" si="20"/>
        <v>-</v>
      </c>
      <c r="BX17" s="433"/>
    </row>
    <row r="18" spans="1:91" s="20" customFormat="1" outlineLevel="1" x14ac:dyDescent="0.2">
      <c r="A18" s="21"/>
      <c r="B18" s="21"/>
      <c r="C18" s="21"/>
      <c r="D18" s="326"/>
      <c r="E18" s="22"/>
      <c r="F18" s="90"/>
      <c r="G18" s="22"/>
      <c r="H18" s="90"/>
      <c r="I18" s="22"/>
      <c r="J18" s="90"/>
      <c r="K18" s="326"/>
      <c r="L18" s="22"/>
      <c r="M18" s="90"/>
      <c r="N18" s="22"/>
      <c r="O18" s="90"/>
      <c r="P18" s="22"/>
      <c r="Q18" s="90"/>
      <c r="R18" s="326"/>
      <c r="S18" s="22"/>
      <c r="T18" s="90"/>
      <c r="U18" s="22"/>
      <c r="V18" s="90"/>
      <c r="W18" s="22"/>
      <c r="X18" s="90"/>
      <c r="Y18" s="326"/>
      <c r="Z18" s="22"/>
      <c r="AA18" s="90"/>
      <c r="AB18" s="22"/>
      <c r="AC18" s="90"/>
      <c r="AD18" s="22"/>
      <c r="AE18" s="90"/>
      <c r="AF18" s="326"/>
      <c r="AG18" s="22"/>
      <c r="AH18" s="90"/>
      <c r="AI18" s="22"/>
      <c r="AJ18" s="90"/>
      <c r="AK18" s="22"/>
      <c r="AL18" s="90"/>
      <c r="AM18" s="326"/>
      <c r="AN18" s="22"/>
      <c r="AO18" s="90"/>
      <c r="AP18" s="22"/>
      <c r="AQ18" s="90"/>
      <c r="AR18" s="22"/>
      <c r="AS18" s="90"/>
      <c r="AT18" s="326"/>
      <c r="AU18" s="22"/>
      <c r="AV18" s="90"/>
      <c r="AW18" s="22"/>
      <c r="AX18" s="90"/>
      <c r="AY18" s="22"/>
      <c r="AZ18" s="90"/>
      <c r="BA18" s="326"/>
      <c r="BB18" s="22"/>
      <c r="BC18" s="90"/>
      <c r="BD18" s="22"/>
      <c r="BE18" s="90"/>
      <c r="BF18" s="22"/>
      <c r="BG18" s="90"/>
      <c r="BH18" s="326"/>
      <c r="BI18" s="22"/>
      <c r="BJ18" s="90"/>
      <c r="BK18" s="22"/>
      <c r="BL18" s="90"/>
      <c r="BM18" s="22"/>
      <c r="BN18" s="90"/>
      <c r="BO18" s="326"/>
      <c r="BP18" s="22"/>
      <c r="BQ18" s="90"/>
      <c r="BR18" s="22"/>
      <c r="BS18" s="90"/>
      <c r="BT18" s="22"/>
      <c r="BU18" s="90"/>
      <c r="BV18" s="326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</row>
    <row r="19" spans="1:91" s="20" customFormat="1" x14ac:dyDescent="0.2">
      <c r="A19" s="67" t="s">
        <v>103</v>
      </c>
      <c r="B19" s="48"/>
      <c r="C19" s="48"/>
      <c r="D19" s="338">
        <f t="shared" ref="D19:BO19" ca="1" si="21">D4+D6+D8+D10+D12+D14+D16</f>
        <v>0</v>
      </c>
      <c r="E19" s="85">
        <f t="shared" ref="E19:J19" ca="1" si="22">E4+E6+E8+E10+E12+E14+E16</f>
        <v>0</v>
      </c>
      <c r="F19" s="85">
        <f t="shared" ca="1" si="22"/>
        <v>0</v>
      </c>
      <c r="G19" s="85">
        <f t="shared" ca="1" si="22"/>
        <v>0</v>
      </c>
      <c r="H19" s="85">
        <f t="shared" ca="1" si="22"/>
        <v>0</v>
      </c>
      <c r="I19" s="85">
        <f t="shared" ca="1" si="22"/>
        <v>0</v>
      </c>
      <c r="J19" s="85">
        <f t="shared" ca="1" si="22"/>
        <v>0</v>
      </c>
      <c r="K19" s="338">
        <f t="shared" ca="1" si="21"/>
        <v>0</v>
      </c>
      <c r="L19" s="85">
        <f t="shared" ref="L19:Q19" ca="1" si="23">L4+L6+L8+L10+L12+L14+L16</f>
        <v>0</v>
      </c>
      <c r="M19" s="85">
        <f t="shared" ca="1" si="23"/>
        <v>0</v>
      </c>
      <c r="N19" s="85">
        <f t="shared" ca="1" si="23"/>
        <v>0</v>
      </c>
      <c r="O19" s="85">
        <f t="shared" ca="1" si="23"/>
        <v>0</v>
      </c>
      <c r="P19" s="85">
        <f t="shared" ca="1" si="23"/>
        <v>0</v>
      </c>
      <c r="Q19" s="85">
        <f t="shared" ca="1" si="23"/>
        <v>0</v>
      </c>
      <c r="R19" s="338">
        <f t="shared" ca="1" si="21"/>
        <v>0</v>
      </c>
      <c r="S19" s="85">
        <f t="shared" ref="S19:X19" ca="1" si="24">S4+S6+S8+S10+S12+S14+S16</f>
        <v>0</v>
      </c>
      <c r="T19" s="85">
        <f t="shared" ca="1" si="24"/>
        <v>0</v>
      </c>
      <c r="U19" s="85">
        <f t="shared" ca="1" si="24"/>
        <v>0</v>
      </c>
      <c r="V19" s="85">
        <f t="shared" ca="1" si="24"/>
        <v>0</v>
      </c>
      <c r="W19" s="85">
        <f t="shared" ca="1" si="24"/>
        <v>0</v>
      </c>
      <c r="X19" s="85">
        <f t="shared" ca="1" si="24"/>
        <v>0</v>
      </c>
      <c r="Y19" s="338">
        <f t="shared" ca="1" si="21"/>
        <v>0</v>
      </c>
      <c r="Z19" s="85">
        <f t="shared" ref="Z19:AE19" ca="1" si="25">Z4+Z6+Z8+Z10+Z12+Z14+Z16</f>
        <v>0</v>
      </c>
      <c r="AA19" s="85">
        <f t="shared" ca="1" si="25"/>
        <v>0</v>
      </c>
      <c r="AB19" s="85">
        <f t="shared" ca="1" si="25"/>
        <v>0</v>
      </c>
      <c r="AC19" s="85">
        <f t="shared" ca="1" si="25"/>
        <v>0</v>
      </c>
      <c r="AD19" s="85">
        <f t="shared" ca="1" si="25"/>
        <v>0</v>
      </c>
      <c r="AE19" s="85">
        <f t="shared" ca="1" si="25"/>
        <v>0</v>
      </c>
      <c r="AF19" s="338">
        <f ca="1">AF4+AF6+AF8+AF10+AF12+AF14+AF16</f>
        <v>10773</v>
      </c>
      <c r="AG19" s="85">
        <f t="shared" ref="AG19:AL19" ca="1" si="26">AG4+AG6+AG8+AG10+AG12+AG14+AG16</f>
        <v>0</v>
      </c>
      <c r="AH19" s="85">
        <f t="shared" ca="1" si="26"/>
        <v>0</v>
      </c>
      <c r="AI19" s="85">
        <f t="shared" ca="1" si="26"/>
        <v>0</v>
      </c>
      <c r="AJ19" s="85">
        <f t="shared" ca="1" si="26"/>
        <v>0</v>
      </c>
      <c r="AK19" s="85">
        <f t="shared" ca="1" si="26"/>
        <v>0</v>
      </c>
      <c r="AL19" s="85">
        <f t="shared" ca="1" si="26"/>
        <v>0</v>
      </c>
      <c r="AM19" s="338">
        <f t="shared" ca="1" si="21"/>
        <v>11454</v>
      </c>
      <c r="AN19" s="85">
        <f t="shared" ref="AN19:AS19" ca="1" si="27">AN4+AN6+AN8+AN10+AN12+AN14+AN16</f>
        <v>0</v>
      </c>
      <c r="AO19" s="85">
        <f t="shared" ca="1" si="27"/>
        <v>0</v>
      </c>
      <c r="AP19" s="85">
        <f t="shared" ca="1" si="27"/>
        <v>0</v>
      </c>
      <c r="AQ19" s="85">
        <f t="shared" ca="1" si="27"/>
        <v>0</v>
      </c>
      <c r="AR19" s="85">
        <f t="shared" ca="1" si="27"/>
        <v>0</v>
      </c>
      <c r="AS19" s="85">
        <f t="shared" ca="1" si="27"/>
        <v>0</v>
      </c>
      <c r="AT19" s="338">
        <f t="shared" ca="1" si="21"/>
        <v>12154</v>
      </c>
      <c r="AU19" s="85">
        <f t="shared" ca="1" si="21"/>
        <v>0</v>
      </c>
      <c r="AV19" s="85">
        <f t="shared" ca="1" si="21"/>
        <v>0</v>
      </c>
      <c r="AW19" s="85">
        <f t="shared" ca="1" si="21"/>
        <v>0</v>
      </c>
      <c r="AX19" s="85">
        <f t="shared" ca="1" si="21"/>
        <v>0</v>
      </c>
      <c r="AY19" s="85">
        <f t="shared" ca="1" si="21"/>
        <v>0</v>
      </c>
      <c r="AZ19" s="85">
        <f t="shared" ca="1" si="21"/>
        <v>0</v>
      </c>
      <c r="BA19" s="338">
        <f t="shared" ca="1" si="21"/>
        <v>12574</v>
      </c>
      <c r="BB19" s="85">
        <f t="shared" ref="BB19:BG19" ca="1" si="28">BB4+BB6+BB8+BB10+BB12+BB14+BB16</f>
        <v>0</v>
      </c>
      <c r="BC19" s="85">
        <f t="shared" ca="1" si="28"/>
        <v>0</v>
      </c>
      <c r="BD19" s="85">
        <f t="shared" ca="1" si="28"/>
        <v>0</v>
      </c>
      <c r="BE19" s="85">
        <f t="shared" ca="1" si="28"/>
        <v>0</v>
      </c>
      <c r="BF19" s="85">
        <f t="shared" ca="1" si="28"/>
        <v>0</v>
      </c>
      <c r="BG19" s="85">
        <f t="shared" ca="1" si="28"/>
        <v>0</v>
      </c>
      <c r="BH19" s="338">
        <f t="shared" ca="1" si="21"/>
        <v>12632</v>
      </c>
      <c r="BI19" s="85">
        <f t="shared" ref="BI19:BN19" ca="1" si="29">BI4+BI6+BI8+BI10+BI12+BI14+BI16</f>
        <v>0</v>
      </c>
      <c r="BJ19" s="85">
        <f t="shared" ca="1" si="29"/>
        <v>0</v>
      </c>
      <c r="BK19" s="85">
        <f t="shared" ca="1" si="29"/>
        <v>0</v>
      </c>
      <c r="BL19" s="85">
        <f t="shared" ca="1" si="29"/>
        <v>0</v>
      </c>
      <c r="BM19" s="85">
        <f t="shared" ca="1" si="29"/>
        <v>0</v>
      </c>
      <c r="BN19" s="85">
        <f t="shared" ca="1" si="29"/>
        <v>0</v>
      </c>
      <c r="BO19" s="338">
        <f t="shared" ca="1" si="21"/>
        <v>0</v>
      </c>
      <c r="BP19" s="85">
        <f t="shared" ref="BP19:BU19" ca="1" si="30">BP4+BP6+BP8+BP10+BP12+BP14+BP16</f>
        <v>0</v>
      </c>
      <c r="BQ19" s="85">
        <f t="shared" ca="1" si="30"/>
        <v>0</v>
      </c>
      <c r="BR19" s="85">
        <f t="shared" ca="1" si="30"/>
        <v>0</v>
      </c>
      <c r="BS19" s="85">
        <f t="shared" ca="1" si="30"/>
        <v>0</v>
      </c>
      <c r="BT19" s="85">
        <f t="shared" ca="1" si="30"/>
        <v>0</v>
      </c>
      <c r="BU19" s="85">
        <f t="shared" ca="1" si="30"/>
        <v>0</v>
      </c>
      <c r="BV19" s="338">
        <f t="shared" ref="BV19" ca="1" si="31">BV4+BV6+BV8+BV10+BV12+BV14+BV16</f>
        <v>0</v>
      </c>
    </row>
    <row r="20" spans="1:91" s="228" customFormat="1" x14ac:dyDescent="0.2">
      <c r="A20" s="228" t="s">
        <v>102</v>
      </c>
      <c r="D20" s="337"/>
      <c r="E20" s="229" t="str">
        <f ca="1">IF(E19=0,"-",IFERROR(E19/#REF!-1,"-"))</f>
        <v>-</v>
      </c>
      <c r="F20" s="230" t="str">
        <f ca="1">IF(F19=0,"-",IFERROR(F19/#REF!-1,"-"))</f>
        <v>-</v>
      </c>
      <c r="G20" s="229" t="str">
        <f ca="1">IF(G19=0,"-",IFERROR(G19/#REF!-1,"-"))</f>
        <v>-</v>
      </c>
      <c r="H20" s="230" t="str">
        <f t="shared" ref="H20:AM20" ca="1" si="32">IF(H19=0,"-",IFERROR(H19/A19-1,"-"))</f>
        <v>-</v>
      </c>
      <c r="I20" s="229" t="str">
        <f t="shared" ca="1" si="32"/>
        <v>-</v>
      </c>
      <c r="J20" s="230" t="str">
        <f t="shared" ca="1" si="32"/>
        <v>-</v>
      </c>
      <c r="K20" s="337" t="str">
        <f t="shared" ca="1" si="32"/>
        <v>-</v>
      </c>
      <c r="L20" s="229" t="str">
        <f t="shared" ca="1" si="32"/>
        <v>-</v>
      </c>
      <c r="M20" s="230" t="str">
        <f t="shared" ca="1" si="32"/>
        <v>-</v>
      </c>
      <c r="N20" s="229" t="str">
        <f t="shared" ca="1" si="32"/>
        <v>-</v>
      </c>
      <c r="O20" s="230" t="str">
        <f t="shared" ca="1" si="32"/>
        <v>-</v>
      </c>
      <c r="P20" s="229" t="str">
        <f t="shared" ca="1" si="32"/>
        <v>-</v>
      </c>
      <c r="Q20" s="230" t="str">
        <f t="shared" ca="1" si="32"/>
        <v>-</v>
      </c>
      <c r="R20" s="337" t="str">
        <f t="shared" ca="1" si="32"/>
        <v>-</v>
      </c>
      <c r="S20" s="229" t="str">
        <f t="shared" ca="1" si="32"/>
        <v>-</v>
      </c>
      <c r="T20" s="230" t="str">
        <f t="shared" ca="1" si="32"/>
        <v>-</v>
      </c>
      <c r="U20" s="229" t="str">
        <f t="shared" ca="1" si="32"/>
        <v>-</v>
      </c>
      <c r="V20" s="230" t="str">
        <f t="shared" ca="1" si="32"/>
        <v>-</v>
      </c>
      <c r="W20" s="229" t="str">
        <f t="shared" ca="1" si="32"/>
        <v>-</v>
      </c>
      <c r="X20" s="230" t="str">
        <f t="shared" ca="1" si="32"/>
        <v>-</v>
      </c>
      <c r="Y20" s="337" t="str">
        <f t="shared" ca="1" si="32"/>
        <v>-</v>
      </c>
      <c r="Z20" s="229" t="str">
        <f t="shared" ca="1" si="32"/>
        <v>-</v>
      </c>
      <c r="AA20" s="230" t="str">
        <f t="shared" ca="1" si="32"/>
        <v>-</v>
      </c>
      <c r="AB20" s="229" t="str">
        <f t="shared" ca="1" si="32"/>
        <v>-</v>
      </c>
      <c r="AC20" s="230" t="str">
        <f t="shared" ca="1" si="32"/>
        <v>-</v>
      </c>
      <c r="AD20" s="229" t="str">
        <f t="shared" ca="1" si="32"/>
        <v>-</v>
      </c>
      <c r="AE20" s="230" t="str">
        <f t="shared" ca="1" si="32"/>
        <v>-</v>
      </c>
      <c r="AF20" s="337" t="str">
        <f t="shared" ca="1" si="32"/>
        <v>-</v>
      </c>
      <c r="AG20" s="229" t="str">
        <f t="shared" ca="1" si="32"/>
        <v>-</v>
      </c>
      <c r="AH20" s="230" t="str">
        <f t="shared" ca="1" si="32"/>
        <v>-</v>
      </c>
      <c r="AI20" s="229" t="str">
        <f t="shared" ca="1" si="32"/>
        <v>-</v>
      </c>
      <c r="AJ20" s="230" t="str">
        <f t="shared" ca="1" si="32"/>
        <v>-</v>
      </c>
      <c r="AK20" s="229" t="str">
        <f t="shared" ca="1" si="32"/>
        <v>-</v>
      </c>
      <c r="AL20" s="230" t="str">
        <f t="shared" ca="1" si="32"/>
        <v>-</v>
      </c>
      <c r="AM20" s="337">
        <f t="shared" ca="1" si="32"/>
        <v>6.3213589529379055E-2</v>
      </c>
      <c r="AN20" s="229" t="str">
        <f t="shared" ref="AN20:BS20" ca="1" si="33">IF(AN19=0,"-",IFERROR(AN19/AG19-1,"-"))</f>
        <v>-</v>
      </c>
      <c r="AO20" s="230" t="str">
        <f t="shared" ca="1" si="33"/>
        <v>-</v>
      </c>
      <c r="AP20" s="229" t="str">
        <f t="shared" ca="1" si="33"/>
        <v>-</v>
      </c>
      <c r="AQ20" s="230" t="str">
        <f t="shared" ca="1" si="33"/>
        <v>-</v>
      </c>
      <c r="AR20" s="229" t="str">
        <f t="shared" ca="1" si="33"/>
        <v>-</v>
      </c>
      <c r="AS20" s="230" t="str">
        <f t="shared" ca="1" si="33"/>
        <v>-</v>
      </c>
      <c r="AT20" s="337">
        <f t="shared" ca="1" si="33"/>
        <v>6.1114021302601795E-2</v>
      </c>
      <c r="AU20" s="229" t="str">
        <f t="shared" ca="1" si="33"/>
        <v>-</v>
      </c>
      <c r="AV20" s="230" t="str">
        <f t="shared" ca="1" si="33"/>
        <v>-</v>
      </c>
      <c r="AW20" s="229" t="str">
        <f t="shared" ca="1" si="33"/>
        <v>-</v>
      </c>
      <c r="AX20" s="230" t="str">
        <f t="shared" ca="1" si="33"/>
        <v>-</v>
      </c>
      <c r="AY20" s="229" t="str">
        <f t="shared" ca="1" si="33"/>
        <v>-</v>
      </c>
      <c r="AZ20" s="230" t="str">
        <f t="shared" ca="1" si="33"/>
        <v>-</v>
      </c>
      <c r="BA20" s="337">
        <f t="shared" ca="1" si="33"/>
        <v>3.4556524600954486E-2</v>
      </c>
      <c r="BB20" s="229" t="str">
        <f t="shared" ca="1" si="33"/>
        <v>-</v>
      </c>
      <c r="BC20" s="230" t="str">
        <f t="shared" ca="1" si="33"/>
        <v>-</v>
      </c>
      <c r="BD20" s="229" t="str">
        <f t="shared" ca="1" si="33"/>
        <v>-</v>
      </c>
      <c r="BE20" s="230" t="str">
        <f t="shared" ca="1" si="33"/>
        <v>-</v>
      </c>
      <c r="BF20" s="229" t="str">
        <f t="shared" ca="1" si="33"/>
        <v>-</v>
      </c>
      <c r="BG20" s="230" t="str">
        <f t="shared" ca="1" si="33"/>
        <v>-</v>
      </c>
      <c r="BH20" s="337">
        <f t="shared" ca="1" si="33"/>
        <v>4.6126928582790327E-3</v>
      </c>
      <c r="BI20" s="229" t="str">
        <f t="shared" ca="1" si="33"/>
        <v>-</v>
      </c>
      <c r="BJ20" s="230" t="str">
        <f t="shared" ca="1" si="33"/>
        <v>-</v>
      </c>
      <c r="BK20" s="229" t="str">
        <f t="shared" ca="1" si="33"/>
        <v>-</v>
      </c>
      <c r="BL20" s="230" t="str">
        <f t="shared" ca="1" si="33"/>
        <v>-</v>
      </c>
      <c r="BM20" s="229" t="str">
        <f t="shared" ca="1" si="33"/>
        <v>-</v>
      </c>
      <c r="BN20" s="230" t="str">
        <f t="shared" ca="1" si="33"/>
        <v>-</v>
      </c>
      <c r="BO20" s="337" t="str">
        <f t="shared" ca="1" si="33"/>
        <v>-</v>
      </c>
      <c r="BP20" s="229" t="str">
        <f t="shared" ca="1" si="33"/>
        <v>-</v>
      </c>
      <c r="BQ20" s="230" t="str">
        <f t="shared" ca="1" si="33"/>
        <v>-</v>
      </c>
      <c r="BR20" s="229" t="str">
        <f t="shared" ca="1" si="33"/>
        <v>-</v>
      </c>
      <c r="BS20" s="230" t="str">
        <f t="shared" ca="1" si="33"/>
        <v>-</v>
      </c>
      <c r="BT20" s="229" t="str">
        <f t="shared" ref="BT20:BV20" ca="1" si="34">IF(BT19=0,"-",IFERROR(BT19/BM19-1,"-"))</f>
        <v>-</v>
      </c>
      <c r="BU20" s="230" t="str">
        <f t="shared" ca="1" si="34"/>
        <v>-</v>
      </c>
      <c r="BV20" s="337" t="str">
        <f t="shared" ca="1" si="34"/>
        <v>-</v>
      </c>
      <c r="CA20" s="11"/>
    </row>
    <row r="21" spans="1:91" s="15" customFormat="1" x14ac:dyDescent="0.2">
      <c r="A21" s="15" t="s">
        <v>105</v>
      </c>
      <c r="D21" s="339"/>
      <c r="E21" s="35"/>
      <c r="F21" s="35"/>
      <c r="G21" s="35"/>
      <c r="H21" s="35"/>
      <c r="I21" s="35"/>
      <c r="J21" s="35"/>
      <c r="K21" s="339"/>
      <c r="L21" s="35"/>
      <c r="M21" s="35"/>
      <c r="N21" s="35"/>
      <c r="O21" s="35"/>
      <c r="P21" s="35"/>
      <c r="Q21" s="35"/>
      <c r="R21" s="339"/>
      <c r="S21" s="35"/>
      <c r="T21" s="35"/>
      <c r="U21" s="35"/>
      <c r="V21" s="35"/>
      <c r="W21" s="35"/>
      <c r="X21" s="35"/>
      <c r="Y21" s="339"/>
      <c r="Z21" s="35"/>
      <c r="AA21" s="35"/>
      <c r="AB21" s="35"/>
      <c r="AC21" s="35"/>
      <c r="AD21" s="35"/>
      <c r="AE21" s="35"/>
      <c r="AF21" s="339"/>
      <c r="AG21" s="35"/>
      <c r="AH21" s="35"/>
      <c r="AI21" s="35"/>
      <c r="AJ21" s="35"/>
      <c r="AK21" s="35"/>
      <c r="AL21" s="35"/>
      <c r="AM21" s="339"/>
      <c r="AN21" s="35"/>
      <c r="AO21" s="35"/>
      <c r="AP21" s="35"/>
      <c r="AQ21" s="35"/>
      <c r="AR21" s="35"/>
      <c r="AS21" s="35"/>
      <c r="AT21" s="339"/>
      <c r="AU21" s="35"/>
      <c r="AV21" s="35"/>
      <c r="AW21" s="35"/>
      <c r="AX21" s="35"/>
      <c r="AY21" s="35"/>
      <c r="AZ21" s="35"/>
      <c r="BA21" s="339"/>
      <c r="BB21" s="35"/>
      <c r="BC21" s="35"/>
      <c r="BD21" s="35"/>
      <c r="BE21" s="35"/>
      <c r="BF21" s="35"/>
      <c r="BG21" s="35"/>
      <c r="BH21" s="339"/>
      <c r="BI21" s="35"/>
      <c r="BJ21" s="35"/>
      <c r="BK21" s="35"/>
      <c r="BL21" s="35"/>
      <c r="BM21" s="35"/>
      <c r="BN21" s="35"/>
      <c r="BO21" s="339"/>
      <c r="BP21" s="35"/>
      <c r="BQ21" s="35"/>
      <c r="BR21" s="35"/>
      <c r="BS21" s="35"/>
      <c r="BT21" s="35"/>
      <c r="BU21" s="35"/>
      <c r="BV21" s="339"/>
    </row>
    <row r="22" spans="1:91" s="235" customFormat="1" x14ac:dyDescent="0.2">
      <c r="A22" s="235" t="s">
        <v>104</v>
      </c>
      <c r="D22" s="340"/>
      <c r="E22" s="236"/>
      <c r="F22" s="236"/>
      <c r="G22" s="236"/>
      <c r="H22" s="236"/>
      <c r="I22" s="236"/>
      <c r="J22" s="236"/>
      <c r="K22" s="340"/>
      <c r="L22" s="236"/>
      <c r="M22" s="236"/>
      <c r="N22" s="236"/>
      <c r="O22" s="236"/>
      <c r="P22" s="236"/>
      <c r="Q22" s="236"/>
      <c r="R22" s="340"/>
      <c r="S22" s="236"/>
      <c r="T22" s="236"/>
      <c r="U22" s="236"/>
      <c r="V22" s="236"/>
      <c r="W22" s="236"/>
      <c r="X22" s="236"/>
      <c r="Y22" s="340"/>
      <c r="Z22" s="236"/>
      <c r="AA22" s="236"/>
      <c r="AB22" s="236"/>
      <c r="AC22" s="236"/>
      <c r="AD22" s="236"/>
      <c r="AE22" s="236"/>
      <c r="AF22" s="340"/>
      <c r="AG22" s="236"/>
      <c r="AH22" s="236"/>
      <c r="AI22" s="236"/>
      <c r="AJ22" s="236"/>
      <c r="AK22" s="236"/>
      <c r="AL22" s="236"/>
      <c r="AM22" s="340"/>
      <c r="AN22" s="236"/>
      <c r="AO22" s="236"/>
      <c r="AP22" s="236"/>
      <c r="AQ22" s="236"/>
      <c r="AR22" s="236"/>
      <c r="AS22" s="236"/>
      <c r="AT22" s="340"/>
      <c r="AU22" s="236"/>
      <c r="AV22" s="236"/>
      <c r="AW22" s="236"/>
      <c r="AX22" s="236"/>
      <c r="AY22" s="236"/>
      <c r="AZ22" s="236"/>
      <c r="BA22" s="340"/>
      <c r="BB22" s="236"/>
      <c r="BC22" s="236"/>
      <c r="BD22" s="236"/>
      <c r="BE22" s="236"/>
      <c r="BF22" s="236"/>
      <c r="BG22" s="236"/>
      <c r="BH22" s="340"/>
      <c r="BI22" s="236"/>
      <c r="BJ22" s="236"/>
      <c r="BK22" s="236"/>
      <c r="BL22" s="236"/>
      <c r="BM22" s="236"/>
      <c r="BN22" s="236"/>
      <c r="BO22" s="340"/>
      <c r="BP22" s="236"/>
      <c r="BQ22" s="236"/>
      <c r="BR22" s="236"/>
      <c r="BS22" s="236"/>
      <c r="BT22" s="236"/>
      <c r="BU22" s="236"/>
      <c r="BV22" s="340"/>
    </row>
    <row r="23" spans="1:91" s="21" customFormat="1" x14ac:dyDescent="0.2">
      <c r="A23" s="21" t="s">
        <v>4</v>
      </c>
      <c r="D23" s="323"/>
      <c r="E23" s="34"/>
      <c r="F23" s="34"/>
      <c r="G23" s="34"/>
      <c r="H23" s="34"/>
      <c r="I23" s="34"/>
      <c r="J23" s="34"/>
      <c r="K23" s="323"/>
      <c r="L23" s="34"/>
      <c r="M23" s="34"/>
      <c r="N23" s="34"/>
      <c r="O23" s="34"/>
      <c r="P23" s="34"/>
      <c r="Q23" s="34"/>
      <c r="R23" s="323"/>
      <c r="S23" s="34"/>
      <c r="T23" s="34"/>
      <c r="U23" s="34"/>
      <c r="V23" s="34"/>
      <c r="W23" s="34"/>
      <c r="X23" s="34"/>
      <c r="Y23" s="323"/>
      <c r="Z23" s="34"/>
      <c r="AA23" s="34"/>
      <c r="AB23" s="34"/>
      <c r="AC23" s="34"/>
      <c r="AD23" s="34"/>
      <c r="AE23" s="34"/>
      <c r="AF23" s="323"/>
      <c r="AG23" s="34"/>
      <c r="AH23" s="34"/>
      <c r="AI23" s="34"/>
      <c r="AJ23" s="34"/>
      <c r="AK23" s="34"/>
      <c r="AL23" s="34"/>
      <c r="AM23" s="323"/>
      <c r="AN23" s="34"/>
      <c r="AO23" s="34"/>
      <c r="AP23" s="34"/>
      <c r="AQ23" s="34"/>
      <c r="AR23" s="34"/>
      <c r="AS23" s="34"/>
      <c r="AT23" s="323"/>
      <c r="AU23" s="34"/>
      <c r="AV23" s="34"/>
      <c r="AW23" s="34"/>
      <c r="AX23" s="34"/>
      <c r="AY23" s="34"/>
      <c r="AZ23" s="34"/>
      <c r="BA23" s="323"/>
      <c r="BB23" s="34"/>
      <c r="BC23" s="34"/>
      <c r="BD23" s="34"/>
      <c r="BE23" s="34"/>
      <c r="BF23" s="34"/>
      <c r="BG23" s="34"/>
      <c r="BH23" s="323"/>
      <c r="BI23" s="34"/>
      <c r="BJ23" s="34"/>
      <c r="BK23" s="34"/>
      <c r="BL23" s="34"/>
      <c r="BM23" s="34"/>
      <c r="BN23" s="34"/>
      <c r="BO23" s="323"/>
      <c r="BP23" s="34"/>
      <c r="BQ23" s="34"/>
      <c r="BR23" s="34"/>
      <c r="BS23" s="34"/>
      <c r="BT23" s="34"/>
      <c r="BU23" s="34"/>
      <c r="BV23" s="323"/>
    </row>
    <row r="24" spans="1:91" s="20" customFormat="1" x14ac:dyDescent="0.2">
      <c r="A24" s="17" t="s">
        <v>5</v>
      </c>
      <c r="B24" s="17"/>
      <c r="C24" s="17"/>
      <c r="D24" s="324">
        <f t="shared" ref="D24:AX24" ca="1" si="35">D19+D23</f>
        <v>0</v>
      </c>
      <c r="E24" s="18">
        <f t="shared" ref="E24:H24" ca="1" si="36">E19+E23</f>
        <v>0</v>
      </c>
      <c r="F24" s="49">
        <f t="shared" ca="1" si="36"/>
        <v>0</v>
      </c>
      <c r="G24" s="18">
        <f t="shared" ca="1" si="36"/>
        <v>0</v>
      </c>
      <c r="H24" s="49">
        <f t="shared" ca="1" si="36"/>
        <v>0</v>
      </c>
      <c r="I24" s="18">
        <f ca="1">I19+I23</f>
        <v>0</v>
      </c>
      <c r="J24" s="49">
        <f t="shared" ref="J24" ca="1" si="37">J19+J23</f>
        <v>0</v>
      </c>
      <c r="K24" s="324">
        <f t="shared" ca="1" si="35"/>
        <v>0</v>
      </c>
      <c r="L24" s="18">
        <f t="shared" ref="L24:O24" ca="1" si="38">L19+L23</f>
        <v>0</v>
      </c>
      <c r="M24" s="49">
        <f t="shared" ca="1" si="38"/>
        <v>0</v>
      </c>
      <c r="N24" s="18">
        <f t="shared" ca="1" si="38"/>
        <v>0</v>
      </c>
      <c r="O24" s="49">
        <f t="shared" ca="1" si="38"/>
        <v>0</v>
      </c>
      <c r="P24" s="18">
        <f ca="1">P19+P23</f>
        <v>0</v>
      </c>
      <c r="Q24" s="49">
        <f t="shared" ref="Q24" ca="1" si="39">Q19+Q23</f>
        <v>0</v>
      </c>
      <c r="R24" s="324">
        <f t="shared" ca="1" si="35"/>
        <v>0</v>
      </c>
      <c r="S24" s="18">
        <f t="shared" ref="S24:V24" ca="1" si="40">S19+S23</f>
        <v>0</v>
      </c>
      <c r="T24" s="49">
        <f t="shared" ca="1" si="40"/>
        <v>0</v>
      </c>
      <c r="U24" s="18">
        <f t="shared" ca="1" si="40"/>
        <v>0</v>
      </c>
      <c r="V24" s="49">
        <f t="shared" ca="1" si="40"/>
        <v>0</v>
      </c>
      <c r="W24" s="18">
        <f ca="1">W19+W23</f>
        <v>0</v>
      </c>
      <c r="X24" s="49">
        <f t="shared" ref="X24" ca="1" si="41">X19+X23</f>
        <v>0</v>
      </c>
      <c r="Y24" s="324">
        <f t="shared" ca="1" si="35"/>
        <v>0</v>
      </c>
      <c r="Z24" s="18">
        <f t="shared" ref="Z24:AC24" ca="1" si="42">Z19+Z23</f>
        <v>0</v>
      </c>
      <c r="AA24" s="49">
        <f t="shared" ca="1" si="42"/>
        <v>0</v>
      </c>
      <c r="AB24" s="18">
        <f t="shared" ca="1" si="42"/>
        <v>0</v>
      </c>
      <c r="AC24" s="49">
        <f t="shared" ca="1" si="42"/>
        <v>0</v>
      </c>
      <c r="AD24" s="18">
        <f ca="1">AD19+AD23</f>
        <v>0</v>
      </c>
      <c r="AE24" s="49">
        <f t="shared" ref="AE24" ca="1" si="43">AE19+AE23</f>
        <v>0</v>
      </c>
      <c r="AF24" s="324">
        <f t="shared" ca="1" si="35"/>
        <v>10773</v>
      </c>
      <c r="AG24" s="18">
        <f t="shared" ref="AG24:AJ24" ca="1" si="44">AG19+AG23</f>
        <v>0</v>
      </c>
      <c r="AH24" s="49">
        <f t="shared" ca="1" si="44"/>
        <v>0</v>
      </c>
      <c r="AI24" s="18">
        <f t="shared" ca="1" si="44"/>
        <v>0</v>
      </c>
      <c r="AJ24" s="49">
        <f t="shared" ca="1" si="44"/>
        <v>0</v>
      </c>
      <c r="AK24" s="18">
        <f ca="1">AK19+AK23</f>
        <v>0</v>
      </c>
      <c r="AL24" s="49">
        <f t="shared" ref="AL24" ca="1" si="45">AL19+AL23</f>
        <v>0</v>
      </c>
      <c r="AM24" s="324">
        <f t="shared" ca="1" si="35"/>
        <v>11454</v>
      </c>
      <c r="AN24" s="18">
        <f t="shared" ref="AN24:AQ24" ca="1" si="46">AN19+AN23</f>
        <v>0</v>
      </c>
      <c r="AO24" s="49">
        <f t="shared" ca="1" si="46"/>
        <v>0</v>
      </c>
      <c r="AP24" s="18">
        <f t="shared" ca="1" si="46"/>
        <v>0</v>
      </c>
      <c r="AQ24" s="49">
        <f t="shared" ca="1" si="46"/>
        <v>0</v>
      </c>
      <c r="AR24" s="18">
        <f ca="1">AR19+AR23</f>
        <v>0</v>
      </c>
      <c r="AS24" s="49">
        <f t="shared" ref="AS24" ca="1" si="47">AS19+AS23</f>
        <v>0</v>
      </c>
      <c r="AT24" s="324">
        <f t="shared" ca="1" si="35"/>
        <v>12154</v>
      </c>
      <c r="AU24" s="18">
        <f t="shared" ca="1" si="35"/>
        <v>0</v>
      </c>
      <c r="AV24" s="49">
        <f t="shared" ca="1" si="35"/>
        <v>0</v>
      </c>
      <c r="AW24" s="18">
        <f t="shared" ca="1" si="35"/>
        <v>0</v>
      </c>
      <c r="AX24" s="49">
        <f t="shared" ca="1" si="35"/>
        <v>0</v>
      </c>
      <c r="AY24" s="18">
        <f ca="1">AY19+AY23</f>
        <v>0</v>
      </c>
      <c r="AZ24" s="49">
        <f t="shared" ref="AZ24:BL24" ca="1" si="48">AZ19+AZ23</f>
        <v>0</v>
      </c>
      <c r="BA24" s="324">
        <f t="shared" ca="1" si="48"/>
        <v>12574</v>
      </c>
      <c r="BB24" s="18">
        <f t="shared" ca="1" si="48"/>
        <v>0</v>
      </c>
      <c r="BC24" s="49">
        <f t="shared" ca="1" si="48"/>
        <v>0</v>
      </c>
      <c r="BD24" s="18">
        <f t="shared" ca="1" si="48"/>
        <v>0</v>
      </c>
      <c r="BE24" s="49">
        <f t="shared" ca="1" si="48"/>
        <v>0</v>
      </c>
      <c r="BF24" s="18">
        <f ca="1">BF19+BF23</f>
        <v>0</v>
      </c>
      <c r="BG24" s="49">
        <f t="shared" ref="BG24" ca="1" si="49">BG19+BG23</f>
        <v>0</v>
      </c>
      <c r="BH24" s="324">
        <f t="shared" ca="1" si="48"/>
        <v>12632</v>
      </c>
      <c r="BI24" s="18">
        <f t="shared" ca="1" si="48"/>
        <v>0</v>
      </c>
      <c r="BJ24" s="49">
        <f t="shared" ca="1" si="48"/>
        <v>0</v>
      </c>
      <c r="BK24" s="18">
        <f t="shared" ca="1" si="48"/>
        <v>0</v>
      </c>
      <c r="BL24" s="49">
        <f t="shared" ca="1" si="48"/>
        <v>0</v>
      </c>
      <c r="BM24" s="18">
        <f ca="1">BM19+BM23</f>
        <v>0</v>
      </c>
      <c r="BN24" s="49">
        <f t="shared" ref="BN24" ca="1" si="50">BN19+BN23</f>
        <v>0</v>
      </c>
      <c r="BO24" s="324">
        <f t="shared" ref="BO24:BS24" ca="1" si="51">BO19+BO23</f>
        <v>0</v>
      </c>
      <c r="BP24" s="18">
        <f t="shared" ca="1" si="51"/>
        <v>0</v>
      </c>
      <c r="BQ24" s="49">
        <f t="shared" ca="1" si="51"/>
        <v>0</v>
      </c>
      <c r="BR24" s="18">
        <f t="shared" ca="1" si="51"/>
        <v>0</v>
      </c>
      <c r="BS24" s="49">
        <f t="shared" ca="1" si="51"/>
        <v>0</v>
      </c>
      <c r="BT24" s="18">
        <f ca="1">BT19+BT23</f>
        <v>0</v>
      </c>
      <c r="BU24" s="49">
        <f t="shared" ref="BU24" ca="1" si="52">BU19+BU23</f>
        <v>0</v>
      </c>
      <c r="BV24" s="324">
        <f t="shared" ref="BV24" ca="1" si="53">BV19+BV23</f>
        <v>0</v>
      </c>
    </row>
    <row r="25" spans="1:91" s="21" customFormat="1" x14ac:dyDescent="0.2">
      <c r="D25" s="326"/>
      <c r="E25" s="22"/>
      <c r="F25" s="90"/>
      <c r="G25" s="22"/>
      <c r="H25" s="90"/>
      <c r="I25" s="22"/>
      <c r="J25" s="90"/>
      <c r="K25" s="326"/>
      <c r="L25" s="22"/>
      <c r="M25" s="90"/>
      <c r="N25" s="22"/>
      <c r="O25" s="90"/>
      <c r="P25" s="22"/>
      <c r="Q25" s="90"/>
      <c r="R25" s="326"/>
      <c r="S25" s="22"/>
      <c r="T25" s="90"/>
      <c r="U25" s="22"/>
      <c r="V25" s="90"/>
      <c r="W25" s="22"/>
      <c r="X25" s="90"/>
      <c r="Y25" s="326"/>
      <c r="Z25" s="22"/>
      <c r="AA25" s="90"/>
      <c r="AB25" s="22"/>
      <c r="AC25" s="90"/>
      <c r="AD25" s="22"/>
      <c r="AE25" s="90"/>
      <c r="AF25" s="326"/>
      <c r="AG25" s="22"/>
      <c r="AH25" s="90"/>
      <c r="AI25" s="22"/>
      <c r="AJ25" s="90"/>
      <c r="AK25" s="22"/>
      <c r="AL25" s="90"/>
      <c r="AM25" s="326"/>
      <c r="AN25" s="22"/>
      <c r="AO25" s="90"/>
      <c r="AP25" s="22"/>
      <c r="AQ25" s="90"/>
      <c r="AR25" s="22"/>
      <c r="AS25" s="90"/>
      <c r="AT25" s="326"/>
      <c r="AU25" s="22"/>
      <c r="AV25" s="90"/>
      <c r="AW25" s="22"/>
      <c r="AX25" s="90"/>
      <c r="AY25" s="22"/>
      <c r="AZ25" s="90"/>
      <c r="BA25" s="326"/>
      <c r="BB25" s="22"/>
      <c r="BC25" s="90"/>
      <c r="BD25" s="22"/>
      <c r="BE25" s="90"/>
      <c r="BF25" s="22"/>
      <c r="BG25" s="90"/>
      <c r="BH25" s="326"/>
      <c r="BI25" s="22"/>
      <c r="BJ25" s="90"/>
      <c r="BK25" s="22"/>
      <c r="BL25" s="90"/>
      <c r="BM25" s="22"/>
      <c r="BN25" s="90"/>
      <c r="BO25" s="326"/>
      <c r="BP25" s="22"/>
      <c r="BQ25" s="90"/>
      <c r="BR25" s="22"/>
      <c r="BS25" s="90"/>
      <c r="BT25" s="22"/>
      <c r="BU25" s="90"/>
      <c r="BV25" s="326"/>
    </row>
    <row r="26" spans="1:91" s="21" customFormat="1" x14ac:dyDescent="0.2">
      <c r="A26" s="21" t="s">
        <v>6</v>
      </c>
      <c r="D26" s="323"/>
      <c r="E26" s="34"/>
      <c r="F26" s="90">
        <f ca="1">IF(OR(ISBLANK(E26),ISBLANK(H26)),0,H26-E26)</f>
        <v>0</v>
      </c>
      <c r="G26" s="34"/>
      <c r="H26" s="90">
        <f ca="1">IF(OR(ISBLANK(G26),ISBLANK(J26)),0,J26-G26)</f>
        <v>0</v>
      </c>
      <c r="I26" s="34"/>
      <c r="J26" s="90">
        <f ca="1">IF(OR(ISBLANK(I26),ISBLANK(L26)),0,L26-I26)</f>
        <v>0</v>
      </c>
      <c r="K26" s="323"/>
      <c r="L26" s="34"/>
      <c r="M26" s="90">
        <f ca="1">IF(OR(ISBLANK(L26),ISBLANK(O26)),0,O26-L26)</f>
        <v>0</v>
      </c>
      <c r="N26" s="34"/>
      <c r="O26" s="90">
        <f ca="1">IF(OR(ISBLANK(N26),ISBLANK(Q26)),0,Q26-N26)</f>
        <v>0</v>
      </c>
      <c r="P26" s="34"/>
      <c r="Q26" s="90">
        <f ca="1">IF(OR(ISBLANK(P26),ISBLANK(S26)),0,S26-P26)</f>
        <v>0</v>
      </c>
      <c r="R26" s="323"/>
      <c r="S26" s="34"/>
      <c r="T26" s="90">
        <f ca="1">IF(OR(ISBLANK(S26),ISBLANK(V26)),0,V26-S26)</f>
        <v>0</v>
      </c>
      <c r="U26" s="34"/>
      <c r="V26" s="90">
        <f ca="1">IF(OR(ISBLANK(U26),ISBLANK(X26)),0,X26-U26)</f>
        <v>0</v>
      </c>
      <c r="W26" s="34"/>
      <c r="X26" s="90">
        <f ca="1">IF(OR(ISBLANK(W26),ISBLANK(Z26)),0,Z26-W26)</f>
        <v>0</v>
      </c>
      <c r="Y26" s="323"/>
      <c r="Z26" s="34"/>
      <c r="AA26" s="90">
        <f ca="1">IF(OR(ISBLANK(Z26),ISBLANK(AC26)),0,AC26-Z26)</f>
        <v>0</v>
      </c>
      <c r="AB26" s="34"/>
      <c r="AC26" s="90">
        <f ca="1">IF(OR(ISBLANK(AB26),ISBLANK(AE26)),0,AE26-AB26)</f>
        <v>0</v>
      </c>
      <c r="AD26" s="34"/>
      <c r="AE26" s="90">
        <f ca="1">IF(OR(ISBLANK(AD26),ISBLANK(AG26)),0,AG26-AD26)</f>
        <v>0</v>
      </c>
      <c r="AF26" s="323">
        <v>-6344</v>
      </c>
      <c r="AG26" s="34"/>
      <c r="AH26" s="90">
        <f ca="1">IF(OR(ISBLANK(AG26),ISBLANK(AJ26)),0,AJ26-AG26)</f>
        <v>0</v>
      </c>
      <c r="AI26" s="34"/>
      <c r="AJ26" s="90">
        <f ca="1">IF(OR(ISBLANK(AI26),ISBLANK(AL26)),0,AL26-AI26)</f>
        <v>0</v>
      </c>
      <c r="AK26" s="34"/>
      <c r="AL26" s="90">
        <f ca="1">IF(OR(ISBLANK(AK26),ISBLANK(AN26)),0,AN26-AK26)</f>
        <v>0</v>
      </c>
      <c r="AM26" s="323">
        <v>-6646</v>
      </c>
      <c r="AN26" s="34"/>
      <c r="AO26" s="90">
        <f ca="1">IF(OR(ISBLANK(AN26),ISBLANK(AP26)),0,AP26-AN26)</f>
        <v>0</v>
      </c>
      <c r="AP26" s="34"/>
      <c r="AQ26" s="90">
        <f ca="1">IF(OR(ISBLANK(AP26),ISBLANK(AR26)),0,AR26-AP26)</f>
        <v>0</v>
      </c>
      <c r="AR26" s="34"/>
      <c r="AS26" s="90">
        <f ca="1">IF(OR(ISBLANK(AR26),ISBLANK(AT26)),0,AT26-AR26)</f>
        <v>0</v>
      </c>
      <c r="AT26" s="323">
        <v>-6950</v>
      </c>
      <c r="AU26" s="34"/>
      <c r="AV26" s="90">
        <f ca="1">IF(OR(ISBLANK(AU26),ISBLANK(AW26)),0,AW26-AU26)</f>
        <v>0</v>
      </c>
      <c r="AW26" s="34"/>
      <c r="AX26" s="90">
        <f ca="1">IF(OR(ISBLANK(AW26),ISBLANK(AY26)),0,AY26-AW26)</f>
        <v>0</v>
      </c>
      <c r="AY26" s="34"/>
      <c r="AZ26" s="90">
        <f ca="1">IF(OR(ISBLANK(AY26),ISBLANK(BA26)),0,BA26-AY26)</f>
        <v>0</v>
      </c>
      <c r="BA26" s="323">
        <v>-7449</v>
      </c>
      <c r="BB26" s="34"/>
      <c r="BC26" s="90">
        <f ca="1">IF(OR(ISBLANK(BB26),ISBLANK(BD26)),0,BD26-BB26)</f>
        <v>0</v>
      </c>
      <c r="BD26" s="34"/>
      <c r="BE26" s="90">
        <f ca="1">IF(OR(ISBLANK(BD26),ISBLANK(BF26)),0,BF26-BD26)</f>
        <v>0</v>
      </c>
      <c r="BF26" s="34"/>
      <c r="BG26" s="90">
        <f ca="1">IF(OR(ISBLANK(BF26),ISBLANK(BH26)),0,BH26-BF26)</f>
        <v>0</v>
      </c>
      <c r="BH26" s="323">
        <v>-7673</v>
      </c>
      <c r="BI26" s="34"/>
      <c r="BJ26" s="90">
        <f ca="1">IF(OR(ISBLANK(BI26),ISBLANK(BL26)),0,BL26-BI26)</f>
        <v>0</v>
      </c>
      <c r="BK26" s="34"/>
      <c r="BL26" s="90">
        <f ca="1">IF(OR(ISBLANK(BK26),ISBLANK(BN26)),0,BN26-BK26)</f>
        <v>0</v>
      </c>
      <c r="BM26" s="34"/>
      <c r="BN26" s="90">
        <f ca="1">IF(OR(ISBLANK(BM26),ISBLANK(BO26)),0,BO26-BM26)</f>
        <v>0</v>
      </c>
      <c r="BO26" s="323"/>
      <c r="BP26" s="34"/>
      <c r="BQ26" s="90">
        <f ca="1">IF(OR(ISBLANK(BP26),ISBLANK(BS26)),0,BS26-BP26)</f>
        <v>0</v>
      </c>
      <c r="BR26" s="34"/>
      <c r="BS26" s="90">
        <f ca="1">IF(OR(ISBLANK(BR26),ISBLANK(BU26)),0,BU26-BR26)</f>
        <v>0</v>
      </c>
      <c r="BT26" s="34"/>
      <c r="BU26" s="90">
        <f ca="1">IF(OR(ISBLANK(BT26),ISBLANK(BV26)),0,BV26-BT26)</f>
        <v>0</v>
      </c>
      <c r="BV26" s="323"/>
      <c r="BZ26" s="434"/>
    </row>
    <row r="27" spans="1:91" s="228" customFormat="1" outlineLevel="1" x14ac:dyDescent="0.2">
      <c r="A27" s="11" t="s">
        <v>102</v>
      </c>
      <c r="D27" s="337"/>
      <c r="E27" s="229" t="str">
        <f ca="1">IF(E26=0,"-",IFERROR(E26/#REF!-1,"-"))</f>
        <v>-</v>
      </c>
      <c r="F27" s="230" t="str">
        <f ca="1">IF(F26=0,"-",IFERROR(F26/#REF!-1,"-"))</f>
        <v>-</v>
      </c>
      <c r="G27" s="229" t="str">
        <f ca="1">IF(G26=0,"-",IFERROR(G26/#REF!-1,"-"))</f>
        <v>-</v>
      </c>
      <c r="H27" s="230" t="str">
        <f t="shared" ref="H27:AM27" ca="1" si="54">IF(H26=0,"-",IFERROR(H26/A26-1,"-"))</f>
        <v>-</v>
      </c>
      <c r="I27" s="229" t="str">
        <f t="shared" ca="1" si="54"/>
        <v>-</v>
      </c>
      <c r="J27" s="230" t="str">
        <f t="shared" ca="1" si="54"/>
        <v>-</v>
      </c>
      <c r="K27" s="337" t="str">
        <f t="shared" ca="1" si="54"/>
        <v>-</v>
      </c>
      <c r="L27" s="229" t="str">
        <f t="shared" ca="1" si="54"/>
        <v>-</v>
      </c>
      <c r="M27" s="230" t="str">
        <f t="shared" ca="1" si="54"/>
        <v>-</v>
      </c>
      <c r="N27" s="229" t="str">
        <f t="shared" ca="1" si="54"/>
        <v>-</v>
      </c>
      <c r="O27" s="230" t="str">
        <f t="shared" ca="1" si="54"/>
        <v>-</v>
      </c>
      <c r="P27" s="229" t="str">
        <f t="shared" ca="1" si="54"/>
        <v>-</v>
      </c>
      <c r="Q27" s="230" t="str">
        <f t="shared" ca="1" si="54"/>
        <v>-</v>
      </c>
      <c r="R27" s="337" t="str">
        <f t="shared" ca="1" si="54"/>
        <v>-</v>
      </c>
      <c r="S27" s="229" t="str">
        <f t="shared" ca="1" si="54"/>
        <v>-</v>
      </c>
      <c r="T27" s="230" t="str">
        <f t="shared" ca="1" si="54"/>
        <v>-</v>
      </c>
      <c r="U27" s="229" t="str">
        <f t="shared" ca="1" si="54"/>
        <v>-</v>
      </c>
      <c r="V27" s="230" t="str">
        <f t="shared" ca="1" si="54"/>
        <v>-</v>
      </c>
      <c r="W27" s="229" t="str">
        <f t="shared" ca="1" si="54"/>
        <v>-</v>
      </c>
      <c r="X27" s="230" t="str">
        <f t="shared" ca="1" si="54"/>
        <v>-</v>
      </c>
      <c r="Y27" s="337" t="str">
        <f t="shared" ca="1" si="54"/>
        <v>-</v>
      </c>
      <c r="Z27" s="229" t="str">
        <f t="shared" ca="1" si="54"/>
        <v>-</v>
      </c>
      <c r="AA27" s="230" t="str">
        <f t="shared" ca="1" si="54"/>
        <v>-</v>
      </c>
      <c r="AB27" s="229" t="str">
        <f t="shared" ca="1" si="54"/>
        <v>-</v>
      </c>
      <c r="AC27" s="230" t="str">
        <f t="shared" ca="1" si="54"/>
        <v>-</v>
      </c>
      <c r="AD27" s="229" t="str">
        <f t="shared" ca="1" si="54"/>
        <v>-</v>
      </c>
      <c r="AE27" s="230" t="str">
        <f t="shared" ca="1" si="54"/>
        <v>-</v>
      </c>
      <c r="AF27" s="337" t="str">
        <f t="shared" ca="1" si="54"/>
        <v>-</v>
      </c>
      <c r="AG27" s="229" t="str">
        <f t="shared" ca="1" si="54"/>
        <v>-</v>
      </c>
      <c r="AH27" s="230" t="str">
        <f t="shared" ca="1" si="54"/>
        <v>-</v>
      </c>
      <c r="AI27" s="229" t="str">
        <f t="shared" ca="1" si="54"/>
        <v>-</v>
      </c>
      <c r="AJ27" s="230" t="str">
        <f t="shared" ca="1" si="54"/>
        <v>-</v>
      </c>
      <c r="AK27" s="229" t="str">
        <f t="shared" ca="1" si="54"/>
        <v>-</v>
      </c>
      <c r="AL27" s="230" t="str">
        <f t="shared" ca="1" si="54"/>
        <v>-</v>
      </c>
      <c r="AM27" s="337">
        <f t="shared" ca="1" si="54"/>
        <v>4.7604035308953296E-2</v>
      </c>
      <c r="AN27" s="229" t="str">
        <f t="shared" ref="AN27:BS27" ca="1" si="55">IF(AN26=0,"-",IFERROR(AN26/AG26-1,"-"))</f>
        <v>-</v>
      </c>
      <c r="AO27" s="230" t="str">
        <f t="shared" ca="1" si="55"/>
        <v>-</v>
      </c>
      <c r="AP27" s="229" t="str">
        <f t="shared" ca="1" si="55"/>
        <v>-</v>
      </c>
      <c r="AQ27" s="230" t="str">
        <f t="shared" ca="1" si="55"/>
        <v>-</v>
      </c>
      <c r="AR27" s="229" t="str">
        <f t="shared" ca="1" si="55"/>
        <v>-</v>
      </c>
      <c r="AS27" s="230" t="str">
        <f t="shared" ca="1" si="55"/>
        <v>-</v>
      </c>
      <c r="AT27" s="337">
        <f t="shared" ca="1" si="55"/>
        <v>4.5741799578693954E-2</v>
      </c>
      <c r="AU27" s="229" t="str">
        <f t="shared" ca="1" si="55"/>
        <v>-</v>
      </c>
      <c r="AV27" s="230" t="str">
        <f t="shared" ca="1" si="55"/>
        <v>-</v>
      </c>
      <c r="AW27" s="229" t="str">
        <f t="shared" ca="1" si="55"/>
        <v>-</v>
      </c>
      <c r="AX27" s="230" t="str">
        <f t="shared" ca="1" si="55"/>
        <v>-</v>
      </c>
      <c r="AY27" s="229" t="str">
        <f t="shared" ca="1" si="55"/>
        <v>-</v>
      </c>
      <c r="AZ27" s="230" t="str">
        <f t="shared" ca="1" si="55"/>
        <v>-</v>
      </c>
      <c r="BA27" s="337">
        <f t="shared" ca="1" si="55"/>
        <v>7.1798561151079188E-2</v>
      </c>
      <c r="BB27" s="229" t="str">
        <f t="shared" ca="1" si="55"/>
        <v>-</v>
      </c>
      <c r="BC27" s="230" t="str">
        <f t="shared" ca="1" si="55"/>
        <v>-</v>
      </c>
      <c r="BD27" s="229" t="str">
        <f t="shared" ca="1" si="55"/>
        <v>-</v>
      </c>
      <c r="BE27" s="230" t="str">
        <f t="shared" ca="1" si="55"/>
        <v>-</v>
      </c>
      <c r="BF27" s="229" t="str">
        <f t="shared" ca="1" si="55"/>
        <v>-</v>
      </c>
      <c r="BG27" s="230" t="str">
        <f t="shared" ca="1" si="55"/>
        <v>-</v>
      </c>
      <c r="BH27" s="337">
        <f t="shared" ca="1" si="55"/>
        <v>3.0071150489998644E-2</v>
      </c>
      <c r="BI27" s="229" t="str">
        <f t="shared" ca="1" si="55"/>
        <v>-</v>
      </c>
      <c r="BJ27" s="230" t="str">
        <f t="shared" ca="1" si="55"/>
        <v>-</v>
      </c>
      <c r="BK27" s="229" t="str">
        <f t="shared" ca="1" si="55"/>
        <v>-</v>
      </c>
      <c r="BL27" s="230" t="str">
        <f t="shared" ca="1" si="55"/>
        <v>-</v>
      </c>
      <c r="BM27" s="229" t="str">
        <f t="shared" ca="1" si="55"/>
        <v>-</v>
      </c>
      <c r="BN27" s="230" t="str">
        <f t="shared" ca="1" si="55"/>
        <v>-</v>
      </c>
      <c r="BO27" s="337" t="str">
        <f t="shared" ca="1" si="55"/>
        <v>-</v>
      </c>
      <c r="BP27" s="229" t="str">
        <f t="shared" ca="1" si="55"/>
        <v>-</v>
      </c>
      <c r="BQ27" s="230" t="str">
        <f t="shared" ca="1" si="55"/>
        <v>-</v>
      </c>
      <c r="BR27" s="229" t="str">
        <f t="shared" ca="1" si="55"/>
        <v>-</v>
      </c>
      <c r="BS27" s="230" t="str">
        <f t="shared" ca="1" si="55"/>
        <v>-</v>
      </c>
      <c r="BT27" s="229" t="str">
        <f t="shared" ref="BT27:BV27" ca="1" si="56">IF(BT26=0,"-",IFERROR(BT26/BM26-1,"-"))</f>
        <v>-</v>
      </c>
      <c r="BU27" s="230" t="str">
        <f t="shared" ca="1" si="56"/>
        <v>-</v>
      </c>
      <c r="BV27" s="337" t="str">
        <f t="shared" ca="1" si="56"/>
        <v>-</v>
      </c>
      <c r="BX27" s="433"/>
    </row>
    <row r="28" spans="1:91" s="21" customFormat="1" x14ac:dyDescent="0.2">
      <c r="D28" s="326"/>
      <c r="E28" s="22"/>
      <c r="F28" s="90"/>
      <c r="G28" s="22"/>
      <c r="H28" s="90"/>
      <c r="I28" s="22"/>
      <c r="J28" s="90"/>
      <c r="K28" s="326"/>
      <c r="L28" s="22"/>
      <c r="M28" s="90"/>
      <c r="N28" s="22"/>
      <c r="O28" s="90"/>
      <c r="P28" s="22"/>
      <c r="Q28" s="90"/>
      <c r="R28" s="326"/>
      <c r="S28" s="22"/>
      <c r="T28" s="90"/>
      <c r="U28" s="22"/>
      <c r="V28" s="90"/>
      <c r="W28" s="22"/>
      <c r="X28" s="90"/>
      <c r="Y28" s="326"/>
      <c r="Z28" s="22"/>
      <c r="AA28" s="90"/>
      <c r="AB28" s="22"/>
      <c r="AC28" s="90"/>
      <c r="AD28" s="22"/>
      <c r="AE28" s="90"/>
      <c r="AF28" s="326"/>
      <c r="AG28" s="22"/>
      <c r="AH28" s="90"/>
      <c r="AI28" s="22"/>
      <c r="AJ28" s="90"/>
      <c r="AK28" s="22"/>
      <c r="AL28" s="90"/>
      <c r="AM28" s="326"/>
      <c r="AN28" s="22"/>
      <c r="AO28" s="90"/>
      <c r="AP28" s="22"/>
      <c r="AQ28" s="90"/>
      <c r="AR28" s="22"/>
      <c r="AS28" s="90"/>
      <c r="AT28" s="326"/>
      <c r="AU28" s="22"/>
      <c r="AV28" s="90"/>
      <c r="AW28" s="22"/>
      <c r="AX28" s="90"/>
      <c r="AY28" s="22"/>
      <c r="AZ28" s="90"/>
      <c r="BA28" s="326"/>
      <c r="BB28" s="22"/>
      <c r="BC28" s="90"/>
      <c r="BD28" s="22"/>
      <c r="BE28" s="90"/>
      <c r="BF28" s="22"/>
      <c r="BG28" s="90"/>
      <c r="BH28" s="326"/>
      <c r="BI28" s="22"/>
      <c r="BJ28" s="90"/>
      <c r="BK28" s="22"/>
      <c r="BL28" s="90"/>
      <c r="BM28" s="22"/>
      <c r="BN28" s="90"/>
      <c r="BO28" s="326"/>
      <c r="BP28" s="22"/>
      <c r="BQ28" s="90"/>
      <c r="BR28" s="22"/>
      <c r="BS28" s="90"/>
      <c r="BT28" s="22"/>
      <c r="BU28" s="90"/>
      <c r="BV28" s="326"/>
    </row>
    <row r="29" spans="1:91" s="20" customFormat="1" x14ac:dyDescent="0.2">
      <c r="A29" s="17" t="s">
        <v>7</v>
      </c>
      <c r="B29" s="17"/>
      <c r="C29" s="17"/>
      <c r="D29" s="324">
        <f t="shared" ref="D29:BA29" ca="1" si="57">D24+D26</f>
        <v>0</v>
      </c>
      <c r="E29" s="18">
        <f t="shared" ref="E29:J29" ca="1" si="58">E24+E26</f>
        <v>0</v>
      </c>
      <c r="F29" s="49">
        <f t="shared" ca="1" si="58"/>
        <v>0</v>
      </c>
      <c r="G29" s="18">
        <f t="shared" ca="1" si="58"/>
        <v>0</v>
      </c>
      <c r="H29" s="49">
        <f t="shared" ca="1" si="58"/>
        <v>0</v>
      </c>
      <c r="I29" s="18">
        <f t="shared" ca="1" si="58"/>
        <v>0</v>
      </c>
      <c r="J29" s="49">
        <f t="shared" ca="1" si="58"/>
        <v>0</v>
      </c>
      <c r="K29" s="324">
        <f t="shared" ca="1" si="57"/>
        <v>0</v>
      </c>
      <c r="L29" s="18">
        <f t="shared" ref="L29:Q29" ca="1" si="59">L24+L26</f>
        <v>0</v>
      </c>
      <c r="M29" s="49">
        <f t="shared" ca="1" si="59"/>
        <v>0</v>
      </c>
      <c r="N29" s="18">
        <f t="shared" ca="1" si="59"/>
        <v>0</v>
      </c>
      <c r="O29" s="49">
        <f t="shared" ca="1" si="59"/>
        <v>0</v>
      </c>
      <c r="P29" s="18">
        <f t="shared" ca="1" si="59"/>
        <v>0</v>
      </c>
      <c r="Q29" s="49">
        <f t="shared" ca="1" si="59"/>
        <v>0</v>
      </c>
      <c r="R29" s="324">
        <f t="shared" ca="1" si="57"/>
        <v>0</v>
      </c>
      <c r="S29" s="18">
        <f t="shared" ref="S29:X29" ca="1" si="60">S24+S26</f>
        <v>0</v>
      </c>
      <c r="T29" s="49">
        <f t="shared" ca="1" si="60"/>
        <v>0</v>
      </c>
      <c r="U29" s="18">
        <f t="shared" ca="1" si="60"/>
        <v>0</v>
      </c>
      <c r="V29" s="49">
        <f t="shared" ca="1" si="60"/>
        <v>0</v>
      </c>
      <c r="W29" s="18">
        <f t="shared" ca="1" si="60"/>
        <v>0</v>
      </c>
      <c r="X29" s="49">
        <f t="shared" ca="1" si="60"/>
        <v>0</v>
      </c>
      <c r="Y29" s="324">
        <f t="shared" ca="1" si="57"/>
        <v>0</v>
      </c>
      <c r="Z29" s="18">
        <f t="shared" ref="Z29:AE29" ca="1" si="61">Z24+Z26</f>
        <v>0</v>
      </c>
      <c r="AA29" s="49">
        <f t="shared" ca="1" si="61"/>
        <v>0</v>
      </c>
      <c r="AB29" s="18">
        <f t="shared" ca="1" si="61"/>
        <v>0</v>
      </c>
      <c r="AC29" s="49">
        <f t="shared" ca="1" si="61"/>
        <v>0</v>
      </c>
      <c r="AD29" s="18">
        <f t="shared" ca="1" si="61"/>
        <v>0</v>
      </c>
      <c r="AE29" s="49">
        <f t="shared" ca="1" si="61"/>
        <v>0</v>
      </c>
      <c r="AF29" s="324">
        <f t="shared" ca="1" si="57"/>
        <v>4429</v>
      </c>
      <c r="AG29" s="18">
        <f t="shared" ref="AG29:AL29" ca="1" si="62">AG24+AG26</f>
        <v>0</v>
      </c>
      <c r="AH29" s="49">
        <f t="shared" ca="1" si="62"/>
        <v>0</v>
      </c>
      <c r="AI29" s="18">
        <f t="shared" ca="1" si="62"/>
        <v>0</v>
      </c>
      <c r="AJ29" s="49">
        <f t="shared" ca="1" si="62"/>
        <v>0</v>
      </c>
      <c r="AK29" s="18">
        <f t="shared" ca="1" si="62"/>
        <v>0</v>
      </c>
      <c r="AL29" s="49">
        <f t="shared" ca="1" si="62"/>
        <v>0</v>
      </c>
      <c r="AM29" s="324">
        <f t="shared" ca="1" si="57"/>
        <v>4808</v>
      </c>
      <c r="AN29" s="18">
        <f t="shared" ref="AN29:AS29" ca="1" si="63">AN24+AN26</f>
        <v>0</v>
      </c>
      <c r="AO29" s="49">
        <f t="shared" ca="1" si="63"/>
        <v>0</v>
      </c>
      <c r="AP29" s="18">
        <f t="shared" ca="1" si="63"/>
        <v>0</v>
      </c>
      <c r="AQ29" s="49">
        <f t="shared" ca="1" si="63"/>
        <v>0</v>
      </c>
      <c r="AR29" s="18">
        <f t="shared" ca="1" si="63"/>
        <v>0</v>
      </c>
      <c r="AS29" s="49">
        <f t="shared" ca="1" si="63"/>
        <v>0</v>
      </c>
      <c r="AT29" s="324">
        <f t="shared" ca="1" si="57"/>
        <v>5204</v>
      </c>
      <c r="AU29" s="18">
        <f t="shared" ca="1" si="57"/>
        <v>0</v>
      </c>
      <c r="AV29" s="49">
        <f t="shared" ca="1" si="57"/>
        <v>0</v>
      </c>
      <c r="AW29" s="18">
        <f t="shared" ca="1" si="57"/>
        <v>0</v>
      </c>
      <c r="AX29" s="49">
        <f t="shared" ref="AX29" ca="1" si="64">AX24+AX26</f>
        <v>0</v>
      </c>
      <c r="AY29" s="18">
        <f t="shared" ca="1" si="57"/>
        <v>0</v>
      </c>
      <c r="AZ29" s="49">
        <f t="shared" ca="1" si="57"/>
        <v>0</v>
      </c>
      <c r="BA29" s="324">
        <f t="shared" ca="1" si="57"/>
        <v>5125</v>
      </c>
      <c r="BB29" s="18">
        <f t="shared" ref="BB29:BG29" ca="1" si="65">BB24+BB26</f>
        <v>0</v>
      </c>
      <c r="BC29" s="49">
        <f t="shared" ca="1" si="65"/>
        <v>0</v>
      </c>
      <c r="BD29" s="18">
        <f t="shared" ca="1" si="65"/>
        <v>0</v>
      </c>
      <c r="BE29" s="49">
        <f t="shared" ca="1" si="65"/>
        <v>0</v>
      </c>
      <c r="BF29" s="18">
        <f t="shared" ca="1" si="65"/>
        <v>0</v>
      </c>
      <c r="BG29" s="49">
        <f t="shared" ca="1" si="65"/>
        <v>0</v>
      </c>
      <c r="BH29" s="324">
        <f t="shared" ref="BH29:BN29" ca="1" si="66">BH24+BH26</f>
        <v>4959</v>
      </c>
      <c r="BI29" s="18">
        <f t="shared" ca="1" si="66"/>
        <v>0</v>
      </c>
      <c r="BJ29" s="49">
        <f t="shared" ca="1" si="66"/>
        <v>0</v>
      </c>
      <c r="BK29" s="18">
        <f t="shared" ca="1" si="66"/>
        <v>0</v>
      </c>
      <c r="BL29" s="49">
        <f t="shared" ca="1" si="66"/>
        <v>0</v>
      </c>
      <c r="BM29" s="18">
        <f t="shared" ca="1" si="66"/>
        <v>0</v>
      </c>
      <c r="BN29" s="49">
        <f t="shared" ca="1" si="66"/>
        <v>0</v>
      </c>
      <c r="BO29" s="324">
        <f t="shared" ref="BO29:BU29" ca="1" si="67">BO24+BO26</f>
        <v>0</v>
      </c>
      <c r="BP29" s="18">
        <f t="shared" ca="1" si="67"/>
        <v>0</v>
      </c>
      <c r="BQ29" s="49">
        <f t="shared" ca="1" si="67"/>
        <v>0</v>
      </c>
      <c r="BR29" s="18">
        <f t="shared" ca="1" si="67"/>
        <v>0</v>
      </c>
      <c r="BS29" s="49">
        <f t="shared" ca="1" si="67"/>
        <v>0</v>
      </c>
      <c r="BT29" s="18">
        <f t="shared" ca="1" si="67"/>
        <v>0</v>
      </c>
      <c r="BU29" s="49">
        <f t="shared" ca="1" si="67"/>
        <v>0</v>
      </c>
      <c r="BV29" s="324">
        <f t="shared" ref="BV29" ca="1" si="68">BV24+BV26</f>
        <v>0</v>
      </c>
    </row>
    <row r="30" spans="1:91" s="231" customFormat="1" x14ac:dyDescent="0.2">
      <c r="A30" s="231" t="s">
        <v>106</v>
      </c>
      <c r="D30" s="341" t="str">
        <f t="shared" ref="D30:AI30" ca="1" si="69">IFERROR(D29/D19,"-")</f>
        <v>-</v>
      </c>
      <c r="E30" s="232" t="str">
        <f t="shared" ca="1" si="69"/>
        <v>-</v>
      </c>
      <c r="F30" s="233" t="str">
        <f t="shared" ca="1" si="69"/>
        <v>-</v>
      </c>
      <c r="G30" s="232" t="str">
        <f t="shared" ca="1" si="69"/>
        <v>-</v>
      </c>
      <c r="H30" s="233" t="str">
        <f t="shared" ca="1" si="69"/>
        <v>-</v>
      </c>
      <c r="I30" s="233" t="str">
        <f t="shared" ca="1" si="69"/>
        <v>-</v>
      </c>
      <c r="J30" s="233" t="str">
        <f t="shared" ca="1" si="69"/>
        <v>-</v>
      </c>
      <c r="K30" s="341" t="str">
        <f t="shared" ca="1" si="69"/>
        <v>-</v>
      </c>
      <c r="L30" s="232" t="str">
        <f t="shared" ca="1" si="69"/>
        <v>-</v>
      </c>
      <c r="M30" s="233" t="str">
        <f t="shared" ca="1" si="69"/>
        <v>-</v>
      </c>
      <c r="N30" s="232" t="str">
        <f t="shared" ca="1" si="69"/>
        <v>-</v>
      </c>
      <c r="O30" s="233" t="str">
        <f t="shared" ca="1" si="69"/>
        <v>-</v>
      </c>
      <c r="P30" s="233" t="str">
        <f t="shared" ca="1" si="69"/>
        <v>-</v>
      </c>
      <c r="Q30" s="233" t="str">
        <f t="shared" ca="1" si="69"/>
        <v>-</v>
      </c>
      <c r="R30" s="341" t="str">
        <f t="shared" ca="1" si="69"/>
        <v>-</v>
      </c>
      <c r="S30" s="232" t="str">
        <f t="shared" ca="1" si="69"/>
        <v>-</v>
      </c>
      <c r="T30" s="233" t="str">
        <f t="shared" ca="1" si="69"/>
        <v>-</v>
      </c>
      <c r="U30" s="232" t="str">
        <f t="shared" ca="1" si="69"/>
        <v>-</v>
      </c>
      <c r="V30" s="233" t="str">
        <f t="shared" ca="1" si="69"/>
        <v>-</v>
      </c>
      <c r="W30" s="233" t="str">
        <f t="shared" ca="1" si="69"/>
        <v>-</v>
      </c>
      <c r="X30" s="233" t="str">
        <f t="shared" ca="1" si="69"/>
        <v>-</v>
      </c>
      <c r="Y30" s="341" t="str">
        <f t="shared" ca="1" si="69"/>
        <v>-</v>
      </c>
      <c r="Z30" s="232" t="str">
        <f t="shared" ca="1" si="69"/>
        <v>-</v>
      </c>
      <c r="AA30" s="233" t="str">
        <f t="shared" ca="1" si="69"/>
        <v>-</v>
      </c>
      <c r="AB30" s="232" t="str">
        <f t="shared" ca="1" si="69"/>
        <v>-</v>
      </c>
      <c r="AC30" s="233" t="str">
        <f t="shared" ca="1" si="69"/>
        <v>-</v>
      </c>
      <c r="AD30" s="233" t="str">
        <f t="shared" ca="1" si="69"/>
        <v>-</v>
      </c>
      <c r="AE30" s="233" t="str">
        <f t="shared" ca="1" si="69"/>
        <v>-</v>
      </c>
      <c r="AF30" s="341">
        <f t="shared" ca="1" si="69"/>
        <v>0.4111203935765339</v>
      </c>
      <c r="AG30" s="232" t="str">
        <f t="shared" ca="1" si="69"/>
        <v>-</v>
      </c>
      <c r="AH30" s="233" t="str">
        <f t="shared" ca="1" si="69"/>
        <v>-</v>
      </c>
      <c r="AI30" s="232" t="str">
        <f t="shared" ca="1" si="69"/>
        <v>-</v>
      </c>
      <c r="AJ30" s="233" t="str">
        <f t="shared" ref="AJ30:BO30" ca="1" si="70">IFERROR(AJ29/AJ19,"-")</f>
        <v>-</v>
      </c>
      <c r="AK30" s="233" t="str">
        <f t="shared" ca="1" si="70"/>
        <v>-</v>
      </c>
      <c r="AL30" s="233" t="str">
        <f t="shared" ca="1" si="70"/>
        <v>-</v>
      </c>
      <c r="AM30" s="341">
        <f t="shared" ca="1" si="70"/>
        <v>0.41976602060415574</v>
      </c>
      <c r="AN30" s="232" t="str">
        <f t="shared" ca="1" si="70"/>
        <v>-</v>
      </c>
      <c r="AO30" s="233" t="str">
        <f t="shared" ca="1" si="70"/>
        <v>-</v>
      </c>
      <c r="AP30" s="232" t="str">
        <f t="shared" ca="1" si="70"/>
        <v>-</v>
      </c>
      <c r="AQ30" s="233" t="str">
        <f t="shared" ca="1" si="70"/>
        <v>-</v>
      </c>
      <c r="AR30" s="233" t="str">
        <f t="shared" ca="1" si="70"/>
        <v>-</v>
      </c>
      <c r="AS30" s="233" t="str">
        <f t="shared" ca="1" si="70"/>
        <v>-</v>
      </c>
      <c r="AT30" s="341">
        <f t="shared" ca="1" si="70"/>
        <v>0.42817179529373045</v>
      </c>
      <c r="AU30" s="232" t="str">
        <f t="shared" ca="1" si="70"/>
        <v>-</v>
      </c>
      <c r="AV30" s="233" t="str">
        <f t="shared" ca="1" si="70"/>
        <v>-</v>
      </c>
      <c r="AW30" s="232" t="str">
        <f t="shared" ca="1" si="70"/>
        <v>-</v>
      </c>
      <c r="AX30" s="233" t="str">
        <f t="shared" ca="1" si="70"/>
        <v>-</v>
      </c>
      <c r="AY30" s="233" t="str">
        <f t="shared" ca="1" si="70"/>
        <v>-</v>
      </c>
      <c r="AZ30" s="233" t="str">
        <f t="shared" ca="1" si="70"/>
        <v>-</v>
      </c>
      <c r="BA30" s="341">
        <f t="shared" ca="1" si="70"/>
        <v>0.40758708445999681</v>
      </c>
      <c r="BB30" s="232" t="str">
        <f t="shared" ca="1" si="70"/>
        <v>-</v>
      </c>
      <c r="BC30" s="233" t="str">
        <f t="shared" ca="1" si="70"/>
        <v>-</v>
      </c>
      <c r="BD30" s="232" t="str">
        <f t="shared" ca="1" si="70"/>
        <v>-</v>
      </c>
      <c r="BE30" s="233" t="str">
        <f t="shared" ca="1" si="70"/>
        <v>-</v>
      </c>
      <c r="BF30" s="233" t="str">
        <f t="shared" ca="1" si="70"/>
        <v>-</v>
      </c>
      <c r="BG30" s="233" t="str">
        <f t="shared" ca="1" si="70"/>
        <v>-</v>
      </c>
      <c r="BH30" s="341">
        <f t="shared" ca="1" si="70"/>
        <v>0.39257441418619382</v>
      </c>
      <c r="BI30" s="232" t="str">
        <f t="shared" ca="1" si="70"/>
        <v>-</v>
      </c>
      <c r="BJ30" s="233" t="str">
        <f t="shared" ca="1" si="70"/>
        <v>-</v>
      </c>
      <c r="BK30" s="232" t="str">
        <f t="shared" ca="1" si="70"/>
        <v>-</v>
      </c>
      <c r="BL30" s="233" t="str">
        <f t="shared" ca="1" si="70"/>
        <v>-</v>
      </c>
      <c r="BM30" s="233" t="str">
        <f t="shared" ca="1" si="70"/>
        <v>-</v>
      </c>
      <c r="BN30" s="233" t="str">
        <f t="shared" ca="1" si="70"/>
        <v>-</v>
      </c>
      <c r="BO30" s="341" t="str">
        <f t="shared" ca="1" si="70"/>
        <v>-</v>
      </c>
      <c r="BP30" s="232" t="str">
        <f t="shared" ref="BP30:BV30" ca="1" si="71">IFERROR(BP29/BP19,"-")</f>
        <v>-</v>
      </c>
      <c r="BQ30" s="233" t="str">
        <f t="shared" ca="1" si="71"/>
        <v>-</v>
      </c>
      <c r="BR30" s="232" t="str">
        <f t="shared" ca="1" si="71"/>
        <v>-</v>
      </c>
      <c r="BS30" s="233" t="str">
        <f t="shared" ca="1" si="71"/>
        <v>-</v>
      </c>
      <c r="BT30" s="233" t="str">
        <f t="shared" ca="1" si="71"/>
        <v>-</v>
      </c>
      <c r="BU30" s="233" t="str">
        <f t="shared" ca="1" si="71"/>
        <v>-</v>
      </c>
      <c r="BV30" s="341" t="str">
        <f t="shared" ca="1" si="71"/>
        <v>-</v>
      </c>
    </row>
    <row r="31" spans="1:91" s="381" customFormat="1" x14ac:dyDescent="0.2">
      <c r="A31" s="380" t="s">
        <v>469</v>
      </c>
      <c r="D31" s="382" t="str">
        <f ca="1">IFERROR((D30-#REF!)*10000,"-")</f>
        <v>-</v>
      </c>
      <c r="E31" s="383" t="str">
        <f ca="1">IFERROR((E30-#REF!)*10000,"-")</f>
        <v>-</v>
      </c>
      <c r="F31" s="384" t="str">
        <f ca="1">IFERROR((F30-#REF!)*10000,"-")</f>
        <v>-</v>
      </c>
      <c r="G31" s="383" t="str">
        <f ca="1">IFERROR((G30-#REF!)*10000,"-")</f>
        <v>-</v>
      </c>
      <c r="H31" s="384" t="str">
        <f ca="1">IFERROR((H30-#REF!)*10000,"-")</f>
        <v>-</v>
      </c>
      <c r="I31" s="384" t="str">
        <f ca="1">IFERROR((I30-#REF!)*10000,"-")</f>
        <v>-</v>
      </c>
      <c r="J31" s="384" t="str">
        <f ca="1">IFERROR((J30-#REF!)*10000,"-")</f>
        <v>-</v>
      </c>
      <c r="K31" s="382" t="str">
        <f t="shared" ref="K31:AP31" ca="1" si="72">IFERROR((K30-D30)*10000,"-")</f>
        <v>-</v>
      </c>
      <c r="L31" s="383" t="str">
        <f t="shared" ca="1" si="72"/>
        <v>-</v>
      </c>
      <c r="M31" s="384" t="str">
        <f t="shared" ca="1" si="72"/>
        <v>-</v>
      </c>
      <c r="N31" s="383" t="str">
        <f t="shared" ca="1" si="72"/>
        <v>-</v>
      </c>
      <c r="O31" s="384" t="str">
        <f t="shared" ca="1" si="72"/>
        <v>-</v>
      </c>
      <c r="P31" s="384" t="str">
        <f t="shared" ca="1" si="72"/>
        <v>-</v>
      </c>
      <c r="Q31" s="384" t="str">
        <f t="shared" ca="1" si="72"/>
        <v>-</v>
      </c>
      <c r="R31" s="382" t="str">
        <f t="shared" ca="1" si="72"/>
        <v>-</v>
      </c>
      <c r="S31" s="383" t="str">
        <f t="shared" ca="1" si="72"/>
        <v>-</v>
      </c>
      <c r="T31" s="384" t="str">
        <f t="shared" ca="1" si="72"/>
        <v>-</v>
      </c>
      <c r="U31" s="383" t="str">
        <f t="shared" ca="1" si="72"/>
        <v>-</v>
      </c>
      <c r="V31" s="384" t="str">
        <f t="shared" ca="1" si="72"/>
        <v>-</v>
      </c>
      <c r="W31" s="384" t="str">
        <f t="shared" ca="1" si="72"/>
        <v>-</v>
      </c>
      <c r="X31" s="384" t="str">
        <f t="shared" ca="1" si="72"/>
        <v>-</v>
      </c>
      <c r="Y31" s="382" t="str">
        <f t="shared" ca="1" si="72"/>
        <v>-</v>
      </c>
      <c r="Z31" s="383" t="str">
        <f t="shared" ca="1" si="72"/>
        <v>-</v>
      </c>
      <c r="AA31" s="384" t="str">
        <f t="shared" ca="1" si="72"/>
        <v>-</v>
      </c>
      <c r="AB31" s="383" t="str">
        <f t="shared" ca="1" si="72"/>
        <v>-</v>
      </c>
      <c r="AC31" s="384" t="str">
        <f t="shared" ca="1" si="72"/>
        <v>-</v>
      </c>
      <c r="AD31" s="384" t="str">
        <f t="shared" ca="1" si="72"/>
        <v>-</v>
      </c>
      <c r="AE31" s="384" t="str">
        <f t="shared" ca="1" si="72"/>
        <v>-</v>
      </c>
      <c r="AF31" s="382" t="str">
        <f t="shared" ca="1" si="72"/>
        <v>-</v>
      </c>
      <c r="AG31" s="383" t="str">
        <f t="shared" ca="1" si="72"/>
        <v>-</v>
      </c>
      <c r="AH31" s="384" t="str">
        <f t="shared" ca="1" si="72"/>
        <v>-</v>
      </c>
      <c r="AI31" s="383" t="str">
        <f t="shared" ca="1" si="72"/>
        <v>-</v>
      </c>
      <c r="AJ31" s="384" t="str">
        <f t="shared" ca="1" si="72"/>
        <v>-</v>
      </c>
      <c r="AK31" s="384" t="str">
        <f t="shared" ca="1" si="72"/>
        <v>-</v>
      </c>
      <c r="AL31" s="384" t="str">
        <f t="shared" ca="1" si="72"/>
        <v>-</v>
      </c>
      <c r="AM31" s="382">
        <f t="shared" ca="1" si="72"/>
        <v>86.45627027621839</v>
      </c>
      <c r="AN31" s="383" t="str">
        <f t="shared" ca="1" si="72"/>
        <v>-</v>
      </c>
      <c r="AO31" s="384" t="str">
        <f t="shared" ca="1" si="72"/>
        <v>-</v>
      </c>
      <c r="AP31" s="383" t="str">
        <f t="shared" ca="1" si="72"/>
        <v>-</v>
      </c>
      <c r="AQ31" s="384" t="str">
        <f t="shared" ref="AQ31:BV31" ca="1" si="73">IFERROR((AQ30-AJ30)*10000,"-")</f>
        <v>-</v>
      </c>
      <c r="AR31" s="384" t="str">
        <f t="shared" ca="1" si="73"/>
        <v>-</v>
      </c>
      <c r="AS31" s="384" t="str">
        <f t="shared" ca="1" si="73"/>
        <v>-</v>
      </c>
      <c r="AT31" s="382">
        <f t="shared" ca="1" si="73"/>
        <v>84.057746895747073</v>
      </c>
      <c r="AU31" s="383" t="str">
        <f t="shared" ca="1" si="73"/>
        <v>-</v>
      </c>
      <c r="AV31" s="384" t="str">
        <f t="shared" ca="1" si="73"/>
        <v>-</v>
      </c>
      <c r="AW31" s="383" t="str">
        <f t="shared" ca="1" si="73"/>
        <v>-</v>
      </c>
      <c r="AX31" s="384" t="str">
        <f t="shared" ca="1" si="73"/>
        <v>-</v>
      </c>
      <c r="AY31" s="384" t="str">
        <f t="shared" ca="1" si="73"/>
        <v>-</v>
      </c>
      <c r="AZ31" s="384" t="str">
        <f t="shared" ca="1" si="73"/>
        <v>-</v>
      </c>
      <c r="BA31" s="382">
        <f t="shared" ca="1" si="73"/>
        <v>-205.84710833733644</v>
      </c>
      <c r="BB31" s="383" t="str">
        <f t="shared" ca="1" si="73"/>
        <v>-</v>
      </c>
      <c r="BC31" s="384" t="str">
        <f t="shared" ca="1" si="73"/>
        <v>-</v>
      </c>
      <c r="BD31" s="383" t="str">
        <f t="shared" ca="1" si="73"/>
        <v>-</v>
      </c>
      <c r="BE31" s="384" t="str">
        <f t="shared" ca="1" si="73"/>
        <v>-</v>
      </c>
      <c r="BF31" s="384" t="str">
        <f t="shared" ca="1" si="73"/>
        <v>-</v>
      </c>
      <c r="BG31" s="384" t="str">
        <f t="shared" ca="1" si="73"/>
        <v>-</v>
      </c>
      <c r="BH31" s="382">
        <f t="shared" ca="1" si="73"/>
        <v>-150.12670273802985</v>
      </c>
      <c r="BI31" s="383" t="str">
        <f t="shared" ca="1" si="73"/>
        <v>-</v>
      </c>
      <c r="BJ31" s="384" t="str">
        <f t="shared" ca="1" si="73"/>
        <v>-</v>
      </c>
      <c r="BK31" s="383" t="str">
        <f t="shared" ca="1" si="73"/>
        <v>-</v>
      </c>
      <c r="BL31" s="384" t="str">
        <f t="shared" ca="1" si="73"/>
        <v>-</v>
      </c>
      <c r="BM31" s="384" t="str">
        <f t="shared" ca="1" si="73"/>
        <v>-</v>
      </c>
      <c r="BN31" s="384" t="str">
        <f t="shared" ca="1" si="73"/>
        <v>-</v>
      </c>
      <c r="BO31" s="382" t="str">
        <f t="shared" ca="1" si="73"/>
        <v>-</v>
      </c>
      <c r="BP31" s="383" t="str">
        <f t="shared" ca="1" si="73"/>
        <v>-</v>
      </c>
      <c r="BQ31" s="384" t="str">
        <f t="shared" ca="1" si="73"/>
        <v>-</v>
      </c>
      <c r="BR31" s="383" t="str">
        <f t="shared" ca="1" si="73"/>
        <v>-</v>
      </c>
      <c r="BS31" s="384" t="str">
        <f t="shared" ca="1" si="73"/>
        <v>-</v>
      </c>
      <c r="BT31" s="384" t="str">
        <f t="shared" ca="1" si="73"/>
        <v>-</v>
      </c>
      <c r="BU31" s="384" t="str">
        <f t="shared" ca="1" si="73"/>
        <v>-</v>
      </c>
      <c r="BV31" s="382" t="str">
        <f t="shared" ca="1" si="73"/>
        <v>-</v>
      </c>
    </row>
    <row r="32" spans="1:91" x14ac:dyDescent="0.2">
      <c r="F32" s="172"/>
      <c r="H32" s="172"/>
      <c r="J32" s="172"/>
      <c r="M32" s="172"/>
      <c r="O32" s="172"/>
      <c r="Q32" s="172"/>
      <c r="T32" s="172"/>
      <c r="V32" s="172"/>
      <c r="X32" s="172"/>
      <c r="AA32" s="172"/>
      <c r="AC32" s="172"/>
      <c r="AE32" s="172"/>
      <c r="AH32" s="172"/>
      <c r="AJ32" s="172"/>
      <c r="AL32" s="172"/>
      <c r="AO32" s="172"/>
      <c r="AQ32" s="172"/>
      <c r="AS32" s="172"/>
      <c r="AV32" s="172"/>
      <c r="AX32" s="172"/>
      <c r="AZ32" s="172"/>
      <c r="BC32" s="172"/>
      <c r="BE32" s="172"/>
      <c r="BG32" s="172"/>
      <c r="BJ32" s="172"/>
      <c r="BL32" s="172"/>
      <c r="BN32" s="172"/>
      <c r="BQ32" s="172"/>
      <c r="BS32" s="172"/>
      <c r="BU32" s="172"/>
    </row>
    <row r="33" spans="1:76" s="21" customFormat="1" outlineLevel="1" x14ac:dyDescent="0.2">
      <c r="A33" s="21" t="s">
        <v>9</v>
      </c>
      <c r="D33" s="323"/>
      <c r="E33" s="34"/>
      <c r="F33" s="90">
        <f ca="1">IF(OR(ISBLANK(E33),ISBLANK(G33)),0,G33-E33)</f>
        <v>0</v>
      </c>
      <c r="G33" s="34"/>
      <c r="H33" s="90">
        <f ca="1">IF(OR(ISBLANK(G33),ISBLANK(I33)),0,I33-G33)</f>
        <v>0</v>
      </c>
      <c r="I33" s="34"/>
      <c r="J33" s="90">
        <f ca="1">IF(OR(ISBLANK(I33),ISBLANK(K33)),0,K33-I33)</f>
        <v>0</v>
      </c>
      <c r="K33" s="323"/>
      <c r="L33" s="34"/>
      <c r="M33" s="90">
        <f ca="1">IF(OR(ISBLANK(L33),ISBLANK(N33)),0,N33-L33)</f>
        <v>0</v>
      </c>
      <c r="N33" s="34"/>
      <c r="O33" s="90">
        <f ca="1">IF(OR(ISBLANK(N33),ISBLANK(P33)),0,P33-N33)</f>
        <v>0</v>
      </c>
      <c r="P33" s="34"/>
      <c r="Q33" s="90">
        <f ca="1">IF(OR(ISBLANK(P33),ISBLANK(R33)),0,R33-P33)</f>
        <v>0</v>
      </c>
      <c r="R33" s="323"/>
      <c r="S33" s="34"/>
      <c r="T33" s="90">
        <f ca="1">IF(OR(ISBLANK(S33),ISBLANK(U33)),0,U33-S33)</f>
        <v>0</v>
      </c>
      <c r="U33" s="34"/>
      <c r="V33" s="90">
        <f ca="1">IF(OR(ISBLANK(U33),ISBLANK(W33)),0,W33-U33)</f>
        <v>0</v>
      </c>
      <c r="W33" s="34"/>
      <c r="X33" s="90">
        <f ca="1">IF(OR(ISBLANK(W33),ISBLANK(Y33)),0,Y33-W33)</f>
        <v>0</v>
      </c>
      <c r="Y33" s="323"/>
      <c r="Z33" s="34"/>
      <c r="AA33" s="90">
        <f ca="1">IF(OR(ISBLANK(Z33),ISBLANK(AB33)),0,AB33-Z33)</f>
        <v>0</v>
      </c>
      <c r="AB33" s="34"/>
      <c r="AC33" s="90">
        <f ca="1">IF(OR(ISBLANK(AB33),ISBLANK(AD33)),0,AD33-AB33)</f>
        <v>0</v>
      </c>
      <c r="AD33" s="34"/>
      <c r="AE33" s="90">
        <f ca="1">IF(OR(ISBLANK(AD33),ISBLANK(AF33)),0,AF33-AD33)</f>
        <v>0</v>
      </c>
      <c r="AF33" s="323"/>
      <c r="AG33" s="34"/>
      <c r="AH33" s="90">
        <f ca="1">IF(OR(ISBLANK(AG33),ISBLANK(AI33)),0,AI33-AG33)</f>
        <v>0</v>
      </c>
      <c r="AI33" s="34"/>
      <c r="AJ33" s="90">
        <f ca="1">IF(OR(ISBLANK(AI33),ISBLANK(AK33)),0,AK33-AI33)</f>
        <v>0</v>
      </c>
      <c r="AK33" s="34"/>
      <c r="AL33" s="90">
        <f ca="1">IF(OR(ISBLANK(AK33),ISBLANK(AM33)),0,AM33-AK33)</f>
        <v>0</v>
      </c>
      <c r="AM33" s="323"/>
      <c r="AN33" s="34"/>
      <c r="AO33" s="90">
        <f ca="1">IF(OR(ISBLANK(AN33),ISBLANK(AP33)),0,AP33-AN33)</f>
        <v>0</v>
      </c>
      <c r="AP33" s="34"/>
      <c r="AQ33" s="90">
        <f ca="1">IF(OR(ISBLANK(AP33),ISBLANK(AR33)),0,AR33-AP33)</f>
        <v>0</v>
      </c>
      <c r="AR33" s="34"/>
      <c r="AS33" s="90">
        <f ca="1">IF(OR(ISBLANK(AR33),ISBLANK(AT33)),0,AT33-AR33)</f>
        <v>0</v>
      </c>
      <c r="AT33" s="323"/>
      <c r="AU33" s="34"/>
      <c r="AV33" s="90">
        <f ca="1">IF(OR(ISBLANK(AU33),ISBLANK(AW33)),0,AW33-AU33)</f>
        <v>0</v>
      </c>
      <c r="AW33" s="34"/>
      <c r="AX33" s="90">
        <f ca="1">IF(OR(ISBLANK(AW33),ISBLANK(AY33)),0,AY33-AW33)</f>
        <v>0</v>
      </c>
      <c r="AY33" s="34"/>
      <c r="AZ33" s="90">
        <f ca="1">IF(OR(ISBLANK(AY33),ISBLANK(BA33)),0,BA33-AY33)</f>
        <v>0</v>
      </c>
      <c r="BA33" s="323"/>
      <c r="BB33" s="34"/>
      <c r="BC33" s="90">
        <f ca="1">IF(OR(ISBLANK(BB33),ISBLANK(BD33)),0,BD33-BB33)</f>
        <v>0</v>
      </c>
      <c r="BD33" s="34"/>
      <c r="BE33" s="90">
        <f ca="1">IF(OR(ISBLANK(BD33),ISBLANK(BF33)),0,BF33-BD33)</f>
        <v>0</v>
      </c>
      <c r="BF33" s="34"/>
      <c r="BG33" s="90">
        <f ca="1">IF(OR(ISBLANK(BF33),ISBLANK(BH33)),0,BH33-BF33)</f>
        <v>0</v>
      </c>
      <c r="BH33" s="323"/>
      <c r="BI33" s="34"/>
      <c r="BJ33" s="90">
        <f ca="1">IF(OR(ISBLANK(BI33),ISBLANK(BK33)),0,BK33-BI33)</f>
        <v>0</v>
      </c>
      <c r="BK33" s="34"/>
      <c r="BL33" s="90">
        <f ca="1">IF(OR(ISBLANK(BK33),ISBLANK(BM33)),0,BM33-BK33)</f>
        <v>0</v>
      </c>
      <c r="BM33" s="34"/>
      <c r="BN33" s="90">
        <f ca="1">IF(OR(ISBLANK(BM33),ISBLANK(BO33)),0,BO33-BM33)</f>
        <v>0</v>
      </c>
      <c r="BO33" s="323"/>
      <c r="BP33" s="34"/>
      <c r="BQ33" s="90">
        <f ca="1">IF(OR(ISBLANK(BP33),ISBLANK(BR33)),0,BR33-BP33)</f>
        <v>0</v>
      </c>
      <c r="BR33" s="34"/>
      <c r="BS33" s="90">
        <f ca="1">IF(OR(ISBLANK(BR33),ISBLANK(BT33)),0,BT33-BR33)</f>
        <v>0</v>
      </c>
      <c r="BT33" s="34"/>
      <c r="BU33" s="90">
        <f ca="1">IF(OR(ISBLANK(BT33),ISBLANK(BV33)),0,BV33-BT33)</f>
        <v>0</v>
      </c>
      <c r="BV33" s="323"/>
    </row>
    <row r="34" spans="1:76" s="228" customFormat="1" outlineLevel="1" x14ac:dyDescent="0.2">
      <c r="A34" s="11" t="s">
        <v>102</v>
      </c>
      <c r="D34" s="337"/>
      <c r="E34" s="229" t="str">
        <f ca="1">IF(E33=0,"-",IFERROR(E33/#REF!-1,"-"))</f>
        <v>-</v>
      </c>
      <c r="F34" s="230" t="str">
        <f ca="1">IF(F33=0,"-",IFERROR(F33/#REF!-1,"-"))</f>
        <v>-</v>
      </c>
      <c r="G34" s="229" t="str">
        <f ca="1">IF(G33=0,"-",IFERROR(G33/#REF!-1,"-"))</f>
        <v>-</v>
      </c>
      <c r="H34" s="230" t="str">
        <f t="shared" ref="H34:AM34" ca="1" si="74">IF(H33=0,"-",IFERROR(H33/A33-1,"-"))</f>
        <v>-</v>
      </c>
      <c r="I34" s="229" t="str">
        <f t="shared" ca="1" si="74"/>
        <v>-</v>
      </c>
      <c r="J34" s="230" t="str">
        <f t="shared" ca="1" si="74"/>
        <v>-</v>
      </c>
      <c r="K34" s="337" t="str">
        <f t="shared" ca="1" si="74"/>
        <v>-</v>
      </c>
      <c r="L34" s="229" t="str">
        <f t="shared" ca="1" si="74"/>
        <v>-</v>
      </c>
      <c r="M34" s="230" t="str">
        <f t="shared" ca="1" si="74"/>
        <v>-</v>
      </c>
      <c r="N34" s="229" t="str">
        <f t="shared" ca="1" si="74"/>
        <v>-</v>
      </c>
      <c r="O34" s="230" t="str">
        <f t="shared" ca="1" si="74"/>
        <v>-</v>
      </c>
      <c r="P34" s="229" t="str">
        <f t="shared" ca="1" si="74"/>
        <v>-</v>
      </c>
      <c r="Q34" s="230" t="str">
        <f t="shared" ca="1" si="74"/>
        <v>-</v>
      </c>
      <c r="R34" s="337" t="str">
        <f t="shared" ca="1" si="74"/>
        <v>-</v>
      </c>
      <c r="S34" s="229" t="str">
        <f t="shared" ca="1" si="74"/>
        <v>-</v>
      </c>
      <c r="T34" s="230" t="str">
        <f t="shared" ca="1" si="74"/>
        <v>-</v>
      </c>
      <c r="U34" s="229" t="str">
        <f t="shared" ca="1" si="74"/>
        <v>-</v>
      </c>
      <c r="V34" s="230" t="str">
        <f t="shared" ca="1" si="74"/>
        <v>-</v>
      </c>
      <c r="W34" s="229" t="str">
        <f t="shared" ca="1" si="74"/>
        <v>-</v>
      </c>
      <c r="X34" s="230" t="str">
        <f t="shared" ca="1" si="74"/>
        <v>-</v>
      </c>
      <c r="Y34" s="337" t="str">
        <f t="shared" ca="1" si="74"/>
        <v>-</v>
      </c>
      <c r="Z34" s="229" t="str">
        <f t="shared" ca="1" si="74"/>
        <v>-</v>
      </c>
      <c r="AA34" s="230" t="str">
        <f t="shared" ca="1" si="74"/>
        <v>-</v>
      </c>
      <c r="AB34" s="229" t="str">
        <f t="shared" ca="1" si="74"/>
        <v>-</v>
      </c>
      <c r="AC34" s="230" t="str">
        <f t="shared" ca="1" si="74"/>
        <v>-</v>
      </c>
      <c r="AD34" s="229" t="str">
        <f t="shared" ca="1" si="74"/>
        <v>-</v>
      </c>
      <c r="AE34" s="230" t="str">
        <f t="shared" ca="1" si="74"/>
        <v>-</v>
      </c>
      <c r="AF34" s="337" t="str">
        <f t="shared" ca="1" si="74"/>
        <v>-</v>
      </c>
      <c r="AG34" s="229" t="str">
        <f t="shared" ca="1" si="74"/>
        <v>-</v>
      </c>
      <c r="AH34" s="230" t="str">
        <f t="shared" ca="1" si="74"/>
        <v>-</v>
      </c>
      <c r="AI34" s="229" t="str">
        <f t="shared" ca="1" si="74"/>
        <v>-</v>
      </c>
      <c r="AJ34" s="230" t="str">
        <f t="shared" ca="1" si="74"/>
        <v>-</v>
      </c>
      <c r="AK34" s="229" t="str">
        <f t="shared" ca="1" si="74"/>
        <v>-</v>
      </c>
      <c r="AL34" s="230" t="str">
        <f t="shared" ca="1" si="74"/>
        <v>-</v>
      </c>
      <c r="AM34" s="337" t="str">
        <f t="shared" ca="1" si="74"/>
        <v>-</v>
      </c>
      <c r="AN34" s="229" t="str">
        <f t="shared" ref="AN34:BS34" ca="1" si="75">IF(AN33=0,"-",IFERROR(AN33/AG33-1,"-"))</f>
        <v>-</v>
      </c>
      <c r="AO34" s="230" t="str">
        <f t="shared" ca="1" si="75"/>
        <v>-</v>
      </c>
      <c r="AP34" s="229" t="str">
        <f t="shared" ca="1" si="75"/>
        <v>-</v>
      </c>
      <c r="AQ34" s="230" t="str">
        <f t="shared" ca="1" si="75"/>
        <v>-</v>
      </c>
      <c r="AR34" s="229" t="str">
        <f t="shared" ca="1" si="75"/>
        <v>-</v>
      </c>
      <c r="AS34" s="230" t="str">
        <f t="shared" ca="1" si="75"/>
        <v>-</v>
      </c>
      <c r="AT34" s="337" t="str">
        <f t="shared" ca="1" si="75"/>
        <v>-</v>
      </c>
      <c r="AU34" s="229" t="str">
        <f t="shared" ca="1" si="75"/>
        <v>-</v>
      </c>
      <c r="AV34" s="230" t="str">
        <f t="shared" ca="1" si="75"/>
        <v>-</v>
      </c>
      <c r="AW34" s="229" t="str">
        <f t="shared" ca="1" si="75"/>
        <v>-</v>
      </c>
      <c r="AX34" s="230" t="str">
        <f t="shared" ca="1" si="75"/>
        <v>-</v>
      </c>
      <c r="AY34" s="229" t="str">
        <f t="shared" ca="1" si="75"/>
        <v>-</v>
      </c>
      <c r="AZ34" s="230" t="str">
        <f t="shared" ca="1" si="75"/>
        <v>-</v>
      </c>
      <c r="BA34" s="337" t="str">
        <f t="shared" ca="1" si="75"/>
        <v>-</v>
      </c>
      <c r="BB34" s="229" t="str">
        <f t="shared" ca="1" si="75"/>
        <v>-</v>
      </c>
      <c r="BC34" s="230" t="str">
        <f t="shared" ca="1" si="75"/>
        <v>-</v>
      </c>
      <c r="BD34" s="229" t="str">
        <f t="shared" ca="1" si="75"/>
        <v>-</v>
      </c>
      <c r="BE34" s="230" t="str">
        <f t="shared" ca="1" si="75"/>
        <v>-</v>
      </c>
      <c r="BF34" s="229" t="str">
        <f t="shared" ca="1" si="75"/>
        <v>-</v>
      </c>
      <c r="BG34" s="230" t="str">
        <f t="shared" ca="1" si="75"/>
        <v>-</v>
      </c>
      <c r="BH34" s="337" t="str">
        <f t="shared" ca="1" si="75"/>
        <v>-</v>
      </c>
      <c r="BI34" s="229" t="str">
        <f t="shared" ca="1" si="75"/>
        <v>-</v>
      </c>
      <c r="BJ34" s="230" t="str">
        <f t="shared" ca="1" si="75"/>
        <v>-</v>
      </c>
      <c r="BK34" s="229" t="str">
        <f t="shared" ca="1" si="75"/>
        <v>-</v>
      </c>
      <c r="BL34" s="230" t="str">
        <f t="shared" ca="1" si="75"/>
        <v>-</v>
      </c>
      <c r="BM34" s="229" t="str">
        <f t="shared" ca="1" si="75"/>
        <v>-</v>
      </c>
      <c r="BN34" s="230" t="str">
        <f t="shared" ca="1" si="75"/>
        <v>-</v>
      </c>
      <c r="BO34" s="337" t="str">
        <f t="shared" ca="1" si="75"/>
        <v>-</v>
      </c>
      <c r="BP34" s="229" t="str">
        <f t="shared" ca="1" si="75"/>
        <v>-</v>
      </c>
      <c r="BQ34" s="230" t="str">
        <f t="shared" ca="1" si="75"/>
        <v>-</v>
      </c>
      <c r="BR34" s="229" t="str">
        <f t="shared" ca="1" si="75"/>
        <v>-</v>
      </c>
      <c r="BS34" s="230" t="str">
        <f t="shared" ca="1" si="75"/>
        <v>-</v>
      </c>
      <c r="BT34" s="229" t="str">
        <f t="shared" ref="BT34:BV34" ca="1" si="76">IF(BT33=0,"-",IFERROR(BT33/BM33-1,"-"))</f>
        <v>-</v>
      </c>
      <c r="BU34" s="230" t="str">
        <f t="shared" ca="1" si="76"/>
        <v>-</v>
      </c>
      <c r="BV34" s="337" t="str">
        <f t="shared" ca="1" si="76"/>
        <v>-</v>
      </c>
      <c r="BX34" s="433"/>
    </row>
    <row r="35" spans="1:76" s="21" customFormat="1" outlineLevel="1" x14ac:dyDescent="0.2">
      <c r="A35" s="21" t="s">
        <v>231</v>
      </c>
      <c r="D35" s="323"/>
      <c r="E35" s="34"/>
      <c r="F35" s="90">
        <f ca="1">IF(OR(ISBLANK(E35),ISBLANK(G35)),0,G35-E35)</f>
        <v>0</v>
      </c>
      <c r="G35" s="34"/>
      <c r="H35" s="90">
        <f ca="1">IF(OR(ISBLANK(G35),ISBLANK(I35)),0,I35-G35)</f>
        <v>0</v>
      </c>
      <c r="I35" s="34"/>
      <c r="J35" s="90">
        <f ca="1">IF(OR(ISBLANK(I35),ISBLANK(K35)),0,K35-I35)</f>
        <v>0</v>
      </c>
      <c r="K35" s="323"/>
      <c r="L35" s="34"/>
      <c r="M35" s="90">
        <f ca="1">IF(OR(ISBLANK(L35),ISBLANK(N35)),0,N35-L35)</f>
        <v>0</v>
      </c>
      <c r="N35" s="34"/>
      <c r="O35" s="90">
        <f ca="1">IF(OR(ISBLANK(N35),ISBLANK(P35)),0,P35-N35)</f>
        <v>0</v>
      </c>
      <c r="P35" s="34"/>
      <c r="Q35" s="90">
        <f ca="1">IF(OR(ISBLANK(P35),ISBLANK(R35)),0,R35-P35)</f>
        <v>0</v>
      </c>
      <c r="R35" s="323"/>
      <c r="S35" s="34"/>
      <c r="T35" s="90">
        <f ca="1">IF(OR(ISBLANK(S35),ISBLANK(U35)),0,U35-S35)</f>
        <v>0</v>
      </c>
      <c r="U35" s="34"/>
      <c r="V35" s="90">
        <f ca="1">IF(OR(ISBLANK(U35),ISBLANK(W35)),0,W35-U35)</f>
        <v>0</v>
      </c>
      <c r="W35" s="34"/>
      <c r="X35" s="90">
        <f ca="1">IF(OR(ISBLANK(W35),ISBLANK(Y35)),0,Y35-W35)</f>
        <v>0</v>
      </c>
      <c r="Y35" s="323"/>
      <c r="Z35" s="34"/>
      <c r="AA35" s="90">
        <f ca="1">IF(OR(ISBLANK(Z35),ISBLANK(AB35)),0,AB35-Z35)</f>
        <v>0</v>
      </c>
      <c r="AB35" s="34"/>
      <c r="AC35" s="90">
        <f ca="1">IF(OR(ISBLANK(AB35),ISBLANK(AD35)),0,AD35-AB35)</f>
        <v>0</v>
      </c>
      <c r="AD35" s="34"/>
      <c r="AE35" s="90">
        <f ca="1">IF(OR(ISBLANK(AD35),ISBLANK(AF35)),0,AF35-AD35)</f>
        <v>0</v>
      </c>
      <c r="AF35" s="323"/>
      <c r="AG35" s="34"/>
      <c r="AH35" s="90">
        <f ca="1">IF(OR(ISBLANK(AG35),ISBLANK(AI35)),0,AI35-AG35)</f>
        <v>0</v>
      </c>
      <c r="AI35" s="34"/>
      <c r="AJ35" s="90">
        <f ca="1">IF(OR(ISBLANK(AI35),ISBLANK(AK35)),0,AK35-AI35)</f>
        <v>0</v>
      </c>
      <c r="AK35" s="34"/>
      <c r="AL35" s="90">
        <f ca="1">IF(OR(ISBLANK(AK35),ISBLANK(AM35)),0,AM35-AK35)</f>
        <v>0</v>
      </c>
      <c r="AM35" s="323"/>
      <c r="AN35" s="34"/>
      <c r="AO35" s="90">
        <f ca="1">IF(OR(ISBLANK(AN35),ISBLANK(AP35)),0,AP35-AN35)</f>
        <v>0</v>
      </c>
      <c r="AP35" s="34"/>
      <c r="AQ35" s="90">
        <f ca="1">IF(OR(ISBLANK(AP35),ISBLANK(AR35)),0,AR35-AP35)</f>
        <v>0</v>
      </c>
      <c r="AR35" s="34"/>
      <c r="AS35" s="90">
        <f ca="1">IF(OR(ISBLANK(AR35),ISBLANK(AT35)),0,AT35-AR35)</f>
        <v>0</v>
      </c>
      <c r="AT35" s="323"/>
      <c r="AU35" s="34"/>
      <c r="AV35" s="90">
        <f ca="1">IF(OR(ISBLANK(AU35),ISBLANK(AW35)),0,AW35-AU35)</f>
        <v>0</v>
      </c>
      <c r="AW35" s="34"/>
      <c r="AX35" s="90">
        <f ca="1">IF(OR(ISBLANK(AW35),ISBLANK(AY35)),0,AY35-AW35)</f>
        <v>0</v>
      </c>
      <c r="AY35" s="34"/>
      <c r="AZ35" s="90">
        <f ca="1">IF(OR(ISBLANK(AY35),ISBLANK(BA35)),0,BA35-AY35)</f>
        <v>0</v>
      </c>
      <c r="BA35" s="323"/>
      <c r="BB35" s="34"/>
      <c r="BC35" s="90">
        <f ca="1">IF(OR(ISBLANK(BB35),ISBLANK(BD35)),0,BD35-BB35)</f>
        <v>0</v>
      </c>
      <c r="BD35" s="34"/>
      <c r="BE35" s="90">
        <f ca="1">IF(OR(ISBLANK(BD35),ISBLANK(BF35)),0,BF35-BD35)</f>
        <v>0</v>
      </c>
      <c r="BF35" s="34"/>
      <c r="BG35" s="90">
        <f ca="1">IF(OR(ISBLANK(BF35),ISBLANK(BH35)),0,BH35-BF35)</f>
        <v>0</v>
      </c>
      <c r="BH35" s="323"/>
      <c r="BI35" s="34"/>
      <c r="BJ35" s="90">
        <f ca="1">IF(OR(ISBLANK(BI35),ISBLANK(BK35)),0,BK35-BI35)</f>
        <v>0</v>
      </c>
      <c r="BK35" s="34"/>
      <c r="BL35" s="90">
        <f ca="1">IF(OR(ISBLANK(BK35),ISBLANK(BM35)),0,BM35-BK35)</f>
        <v>0</v>
      </c>
      <c r="BM35" s="34"/>
      <c r="BN35" s="90">
        <f ca="1">IF(OR(ISBLANK(BM35),ISBLANK(BO35)),0,BO35-BM35)</f>
        <v>0</v>
      </c>
      <c r="BO35" s="323"/>
      <c r="BP35" s="34"/>
      <c r="BQ35" s="90">
        <f ca="1">IF(OR(ISBLANK(BP35),ISBLANK(BR35)),0,BR35-BP35)</f>
        <v>0</v>
      </c>
      <c r="BR35" s="34"/>
      <c r="BS35" s="90">
        <f ca="1">IF(OR(ISBLANK(BR35),ISBLANK(BT35)),0,BT35-BR35)</f>
        <v>0</v>
      </c>
      <c r="BT35" s="34"/>
      <c r="BU35" s="90">
        <f ca="1">IF(OR(ISBLANK(BT35),ISBLANK(BV35)),0,BV35-BT35)</f>
        <v>0</v>
      </c>
      <c r="BV35" s="323"/>
    </row>
    <row r="36" spans="1:76" s="228" customFormat="1" outlineLevel="1" x14ac:dyDescent="0.2">
      <c r="A36" s="11" t="s">
        <v>102</v>
      </c>
      <c r="D36" s="337"/>
      <c r="E36" s="229" t="str">
        <f ca="1">IF(E35=0,"-",IFERROR(E35/#REF!-1,"-"))</f>
        <v>-</v>
      </c>
      <c r="F36" s="230" t="str">
        <f ca="1">IF(F35=0,"-",IFERROR(F35/#REF!-1,"-"))</f>
        <v>-</v>
      </c>
      <c r="G36" s="229" t="str">
        <f ca="1">IF(G35=0,"-",IFERROR(G35/#REF!-1,"-"))</f>
        <v>-</v>
      </c>
      <c r="H36" s="230" t="str">
        <f t="shared" ref="H36:AM36" ca="1" si="77">IF(H35=0,"-",IFERROR(H35/A35-1,"-"))</f>
        <v>-</v>
      </c>
      <c r="I36" s="229" t="str">
        <f t="shared" ca="1" si="77"/>
        <v>-</v>
      </c>
      <c r="J36" s="230" t="str">
        <f t="shared" ca="1" si="77"/>
        <v>-</v>
      </c>
      <c r="K36" s="337" t="str">
        <f t="shared" ca="1" si="77"/>
        <v>-</v>
      </c>
      <c r="L36" s="229" t="str">
        <f t="shared" ca="1" si="77"/>
        <v>-</v>
      </c>
      <c r="M36" s="230" t="str">
        <f t="shared" ca="1" si="77"/>
        <v>-</v>
      </c>
      <c r="N36" s="229" t="str">
        <f t="shared" ca="1" si="77"/>
        <v>-</v>
      </c>
      <c r="O36" s="230" t="str">
        <f t="shared" ca="1" si="77"/>
        <v>-</v>
      </c>
      <c r="P36" s="229" t="str">
        <f t="shared" ca="1" si="77"/>
        <v>-</v>
      </c>
      <c r="Q36" s="230" t="str">
        <f t="shared" ca="1" si="77"/>
        <v>-</v>
      </c>
      <c r="R36" s="337" t="str">
        <f t="shared" ca="1" si="77"/>
        <v>-</v>
      </c>
      <c r="S36" s="229" t="str">
        <f t="shared" ca="1" si="77"/>
        <v>-</v>
      </c>
      <c r="T36" s="230" t="str">
        <f t="shared" ca="1" si="77"/>
        <v>-</v>
      </c>
      <c r="U36" s="229" t="str">
        <f t="shared" ca="1" si="77"/>
        <v>-</v>
      </c>
      <c r="V36" s="230" t="str">
        <f t="shared" ca="1" si="77"/>
        <v>-</v>
      </c>
      <c r="W36" s="229" t="str">
        <f t="shared" ca="1" si="77"/>
        <v>-</v>
      </c>
      <c r="X36" s="230" t="str">
        <f t="shared" ca="1" si="77"/>
        <v>-</v>
      </c>
      <c r="Y36" s="337" t="str">
        <f t="shared" ca="1" si="77"/>
        <v>-</v>
      </c>
      <c r="Z36" s="229" t="str">
        <f t="shared" ca="1" si="77"/>
        <v>-</v>
      </c>
      <c r="AA36" s="230" t="str">
        <f t="shared" ca="1" si="77"/>
        <v>-</v>
      </c>
      <c r="AB36" s="229" t="str">
        <f t="shared" ca="1" si="77"/>
        <v>-</v>
      </c>
      <c r="AC36" s="230" t="str">
        <f t="shared" ca="1" si="77"/>
        <v>-</v>
      </c>
      <c r="AD36" s="229" t="str">
        <f t="shared" ca="1" si="77"/>
        <v>-</v>
      </c>
      <c r="AE36" s="230" t="str">
        <f t="shared" ca="1" si="77"/>
        <v>-</v>
      </c>
      <c r="AF36" s="337" t="str">
        <f t="shared" ca="1" si="77"/>
        <v>-</v>
      </c>
      <c r="AG36" s="229" t="str">
        <f t="shared" ca="1" si="77"/>
        <v>-</v>
      </c>
      <c r="AH36" s="230" t="str">
        <f t="shared" ca="1" si="77"/>
        <v>-</v>
      </c>
      <c r="AI36" s="229" t="str">
        <f t="shared" ca="1" si="77"/>
        <v>-</v>
      </c>
      <c r="AJ36" s="230" t="str">
        <f t="shared" ca="1" si="77"/>
        <v>-</v>
      </c>
      <c r="AK36" s="229" t="str">
        <f t="shared" ca="1" si="77"/>
        <v>-</v>
      </c>
      <c r="AL36" s="230" t="str">
        <f t="shared" ca="1" si="77"/>
        <v>-</v>
      </c>
      <c r="AM36" s="337" t="str">
        <f t="shared" ca="1" si="77"/>
        <v>-</v>
      </c>
      <c r="AN36" s="229" t="str">
        <f t="shared" ref="AN36:BS36" ca="1" si="78">IF(AN35=0,"-",IFERROR(AN35/AG35-1,"-"))</f>
        <v>-</v>
      </c>
      <c r="AO36" s="230" t="str">
        <f t="shared" ca="1" si="78"/>
        <v>-</v>
      </c>
      <c r="AP36" s="229" t="str">
        <f t="shared" ca="1" si="78"/>
        <v>-</v>
      </c>
      <c r="AQ36" s="230" t="str">
        <f t="shared" ca="1" si="78"/>
        <v>-</v>
      </c>
      <c r="AR36" s="229" t="str">
        <f t="shared" ca="1" si="78"/>
        <v>-</v>
      </c>
      <c r="AS36" s="230" t="str">
        <f t="shared" ca="1" si="78"/>
        <v>-</v>
      </c>
      <c r="AT36" s="337" t="str">
        <f t="shared" ca="1" si="78"/>
        <v>-</v>
      </c>
      <c r="AU36" s="229" t="str">
        <f t="shared" ca="1" si="78"/>
        <v>-</v>
      </c>
      <c r="AV36" s="230" t="str">
        <f t="shared" ca="1" si="78"/>
        <v>-</v>
      </c>
      <c r="AW36" s="229" t="str">
        <f t="shared" ca="1" si="78"/>
        <v>-</v>
      </c>
      <c r="AX36" s="230" t="str">
        <f t="shared" ca="1" si="78"/>
        <v>-</v>
      </c>
      <c r="AY36" s="229" t="str">
        <f t="shared" ca="1" si="78"/>
        <v>-</v>
      </c>
      <c r="AZ36" s="230" t="str">
        <f t="shared" ca="1" si="78"/>
        <v>-</v>
      </c>
      <c r="BA36" s="337" t="str">
        <f t="shared" ca="1" si="78"/>
        <v>-</v>
      </c>
      <c r="BB36" s="229" t="str">
        <f t="shared" ca="1" si="78"/>
        <v>-</v>
      </c>
      <c r="BC36" s="230" t="str">
        <f t="shared" ca="1" si="78"/>
        <v>-</v>
      </c>
      <c r="BD36" s="229" t="str">
        <f t="shared" ca="1" si="78"/>
        <v>-</v>
      </c>
      <c r="BE36" s="230" t="str">
        <f t="shared" ca="1" si="78"/>
        <v>-</v>
      </c>
      <c r="BF36" s="229" t="str">
        <f t="shared" ca="1" si="78"/>
        <v>-</v>
      </c>
      <c r="BG36" s="230" t="str">
        <f t="shared" ca="1" si="78"/>
        <v>-</v>
      </c>
      <c r="BH36" s="337" t="str">
        <f t="shared" ca="1" si="78"/>
        <v>-</v>
      </c>
      <c r="BI36" s="229" t="str">
        <f t="shared" ca="1" si="78"/>
        <v>-</v>
      </c>
      <c r="BJ36" s="230" t="str">
        <f t="shared" ca="1" si="78"/>
        <v>-</v>
      </c>
      <c r="BK36" s="229" t="str">
        <f t="shared" ca="1" si="78"/>
        <v>-</v>
      </c>
      <c r="BL36" s="230" t="str">
        <f t="shared" ca="1" si="78"/>
        <v>-</v>
      </c>
      <c r="BM36" s="229" t="str">
        <f t="shared" ca="1" si="78"/>
        <v>-</v>
      </c>
      <c r="BN36" s="230" t="str">
        <f t="shared" ca="1" si="78"/>
        <v>-</v>
      </c>
      <c r="BO36" s="337" t="str">
        <f t="shared" ca="1" si="78"/>
        <v>-</v>
      </c>
      <c r="BP36" s="229" t="str">
        <f t="shared" ca="1" si="78"/>
        <v>-</v>
      </c>
      <c r="BQ36" s="230" t="str">
        <f t="shared" ca="1" si="78"/>
        <v>-</v>
      </c>
      <c r="BR36" s="229" t="str">
        <f t="shared" ca="1" si="78"/>
        <v>-</v>
      </c>
      <c r="BS36" s="230" t="str">
        <f t="shared" ca="1" si="78"/>
        <v>-</v>
      </c>
      <c r="BT36" s="229" t="str">
        <f t="shared" ref="BT36:BV36" ca="1" si="79">IF(BT35=0,"-",IFERROR(BT35/BM35-1,"-"))</f>
        <v>-</v>
      </c>
      <c r="BU36" s="230" t="str">
        <f t="shared" ca="1" si="79"/>
        <v>-</v>
      </c>
      <c r="BV36" s="337" t="str">
        <f t="shared" ca="1" si="79"/>
        <v>-</v>
      </c>
      <c r="BX36" s="433"/>
    </row>
    <row r="37" spans="1:76" s="228" customFormat="1" outlineLevel="1" x14ac:dyDescent="0.2">
      <c r="A37" s="231" t="s">
        <v>503</v>
      </c>
      <c r="B37" s="231"/>
      <c r="C37" s="231"/>
      <c r="D37" s="341" t="str">
        <f t="shared" ref="D37:AI37" ca="1" si="80">IFERROR(-D35/D24,"-")</f>
        <v>-</v>
      </c>
      <c r="E37" s="232" t="str">
        <f t="shared" ca="1" si="80"/>
        <v>-</v>
      </c>
      <c r="F37" s="233" t="str">
        <f t="shared" ca="1" si="80"/>
        <v>-</v>
      </c>
      <c r="G37" s="232" t="str">
        <f t="shared" ca="1" si="80"/>
        <v>-</v>
      </c>
      <c r="H37" s="233" t="str">
        <f t="shared" ca="1" si="80"/>
        <v>-</v>
      </c>
      <c r="I37" s="233" t="str">
        <f t="shared" ca="1" si="80"/>
        <v>-</v>
      </c>
      <c r="J37" s="233" t="str">
        <f t="shared" ca="1" si="80"/>
        <v>-</v>
      </c>
      <c r="K37" s="341" t="str">
        <f t="shared" ca="1" si="80"/>
        <v>-</v>
      </c>
      <c r="L37" s="232" t="str">
        <f t="shared" ca="1" si="80"/>
        <v>-</v>
      </c>
      <c r="M37" s="233" t="str">
        <f t="shared" ca="1" si="80"/>
        <v>-</v>
      </c>
      <c r="N37" s="232" t="str">
        <f t="shared" ca="1" si="80"/>
        <v>-</v>
      </c>
      <c r="O37" s="233" t="str">
        <f t="shared" ca="1" si="80"/>
        <v>-</v>
      </c>
      <c r="P37" s="233" t="str">
        <f t="shared" ca="1" si="80"/>
        <v>-</v>
      </c>
      <c r="Q37" s="233" t="str">
        <f t="shared" ca="1" si="80"/>
        <v>-</v>
      </c>
      <c r="R37" s="341" t="str">
        <f t="shared" ca="1" si="80"/>
        <v>-</v>
      </c>
      <c r="S37" s="232" t="str">
        <f t="shared" ca="1" si="80"/>
        <v>-</v>
      </c>
      <c r="T37" s="233" t="str">
        <f t="shared" ca="1" si="80"/>
        <v>-</v>
      </c>
      <c r="U37" s="232" t="str">
        <f t="shared" ca="1" si="80"/>
        <v>-</v>
      </c>
      <c r="V37" s="233" t="str">
        <f t="shared" ca="1" si="80"/>
        <v>-</v>
      </c>
      <c r="W37" s="233" t="str">
        <f t="shared" ca="1" si="80"/>
        <v>-</v>
      </c>
      <c r="X37" s="233" t="str">
        <f t="shared" ca="1" si="80"/>
        <v>-</v>
      </c>
      <c r="Y37" s="341" t="str">
        <f t="shared" ca="1" si="80"/>
        <v>-</v>
      </c>
      <c r="Z37" s="232" t="str">
        <f t="shared" ca="1" si="80"/>
        <v>-</v>
      </c>
      <c r="AA37" s="233" t="str">
        <f t="shared" ca="1" si="80"/>
        <v>-</v>
      </c>
      <c r="AB37" s="232" t="str">
        <f t="shared" ca="1" si="80"/>
        <v>-</v>
      </c>
      <c r="AC37" s="233" t="str">
        <f t="shared" ca="1" si="80"/>
        <v>-</v>
      </c>
      <c r="AD37" s="233" t="str">
        <f t="shared" ca="1" si="80"/>
        <v>-</v>
      </c>
      <c r="AE37" s="233" t="str">
        <f t="shared" ca="1" si="80"/>
        <v>-</v>
      </c>
      <c r="AF37" s="341">
        <f t="shared" ca="1" si="80"/>
        <v>0</v>
      </c>
      <c r="AG37" s="232" t="str">
        <f t="shared" ca="1" si="80"/>
        <v>-</v>
      </c>
      <c r="AH37" s="233" t="str">
        <f t="shared" ca="1" si="80"/>
        <v>-</v>
      </c>
      <c r="AI37" s="232" t="str">
        <f t="shared" ca="1" si="80"/>
        <v>-</v>
      </c>
      <c r="AJ37" s="233" t="str">
        <f t="shared" ref="AJ37:BO37" ca="1" si="81">IFERROR(-AJ35/AJ24,"-")</f>
        <v>-</v>
      </c>
      <c r="AK37" s="233" t="str">
        <f t="shared" ca="1" si="81"/>
        <v>-</v>
      </c>
      <c r="AL37" s="233" t="str">
        <f t="shared" ca="1" si="81"/>
        <v>-</v>
      </c>
      <c r="AM37" s="341">
        <f t="shared" ca="1" si="81"/>
        <v>0</v>
      </c>
      <c r="AN37" s="232" t="str">
        <f t="shared" ca="1" si="81"/>
        <v>-</v>
      </c>
      <c r="AO37" s="233" t="str">
        <f t="shared" ca="1" si="81"/>
        <v>-</v>
      </c>
      <c r="AP37" s="232" t="str">
        <f t="shared" ca="1" si="81"/>
        <v>-</v>
      </c>
      <c r="AQ37" s="233" t="str">
        <f t="shared" ca="1" si="81"/>
        <v>-</v>
      </c>
      <c r="AR37" s="233" t="str">
        <f t="shared" ca="1" si="81"/>
        <v>-</v>
      </c>
      <c r="AS37" s="233" t="str">
        <f t="shared" ca="1" si="81"/>
        <v>-</v>
      </c>
      <c r="AT37" s="341">
        <f t="shared" ca="1" si="81"/>
        <v>0</v>
      </c>
      <c r="AU37" s="232" t="str">
        <f t="shared" ca="1" si="81"/>
        <v>-</v>
      </c>
      <c r="AV37" s="233" t="str">
        <f t="shared" ca="1" si="81"/>
        <v>-</v>
      </c>
      <c r="AW37" s="232" t="str">
        <f t="shared" ca="1" si="81"/>
        <v>-</v>
      </c>
      <c r="AX37" s="233" t="str">
        <f t="shared" ca="1" si="81"/>
        <v>-</v>
      </c>
      <c r="AY37" s="233" t="str">
        <f t="shared" ca="1" si="81"/>
        <v>-</v>
      </c>
      <c r="AZ37" s="233" t="str">
        <f t="shared" ca="1" si="81"/>
        <v>-</v>
      </c>
      <c r="BA37" s="341">
        <f t="shared" ca="1" si="81"/>
        <v>0</v>
      </c>
      <c r="BB37" s="232" t="str">
        <f t="shared" ca="1" si="81"/>
        <v>-</v>
      </c>
      <c r="BC37" s="233" t="str">
        <f t="shared" ca="1" si="81"/>
        <v>-</v>
      </c>
      <c r="BD37" s="232" t="str">
        <f t="shared" ca="1" si="81"/>
        <v>-</v>
      </c>
      <c r="BE37" s="233" t="str">
        <f t="shared" ca="1" si="81"/>
        <v>-</v>
      </c>
      <c r="BF37" s="233" t="str">
        <f t="shared" ca="1" si="81"/>
        <v>-</v>
      </c>
      <c r="BG37" s="233" t="str">
        <f t="shared" ca="1" si="81"/>
        <v>-</v>
      </c>
      <c r="BH37" s="341">
        <f t="shared" ca="1" si="81"/>
        <v>0</v>
      </c>
      <c r="BI37" s="232" t="str">
        <f t="shared" ca="1" si="81"/>
        <v>-</v>
      </c>
      <c r="BJ37" s="233" t="str">
        <f t="shared" ca="1" si="81"/>
        <v>-</v>
      </c>
      <c r="BK37" s="232" t="str">
        <f t="shared" ca="1" si="81"/>
        <v>-</v>
      </c>
      <c r="BL37" s="233" t="str">
        <f t="shared" ca="1" si="81"/>
        <v>-</v>
      </c>
      <c r="BM37" s="233" t="str">
        <f t="shared" ca="1" si="81"/>
        <v>-</v>
      </c>
      <c r="BN37" s="233" t="str">
        <f t="shared" ca="1" si="81"/>
        <v>-</v>
      </c>
      <c r="BO37" s="341" t="str">
        <f t="shared" ca="1" si="81"/>
        <v>-</v>
      </c>
      <c r="BP37" s="232" t="str">
        <f t="shared" ref="BP37:BV37" ca="1" si="82">IFERROR(-BP35/BP24,"-")</f>
        <v>-</v>
      </c>
      <c r="BQ37" s="233" t="str">
        <f t="shared" ca="1" si="82"/>
        <v>-</v>
      </c>
      <c r="BR37" s="232" t="str">
        <f t="shared" ca="1" si="82"/>
        <v>-</v>
      </c>
      <c r="BS37" s="233" t="str">
        <f t="shared" ca="1" si="82"/>
        <v>-</v>
      </c>
      <c r="BT37" s="233" t="str">
        <f t="shared" ca="1" si="82"/>
        <v>-</v>
      </c>
      <c r="BU37" s="233" t="str">
        <f t="shared" ca="1" si="82"/>
        <v>-</v>
      </c>
      <c r="BV37" s="341" t="str">
        <f t="shared" ca="1" si="82"/>
        <v>-</v>
      </c>
    </row>
    <row r="38" spans="1:76" s="21" customFormat="1" outlineLevel="1" x14ac:dyDescent="0.2">
      <c r="A38" s="21" t="s">
        <v>489</v>
      </c>
      <c r="D38" s="323"/>
      <c r="E38" s="34"/>
      <c r="F38" s="90">
        <f ca="1">IF(OR(ISBLANK(E38),ISBLANK(G38)),0,G38-E38)</f>
        <v>0</v>
      </c>
      <c r="G38" s="34"/>
      <c r="H38" s="90">
        <f ca="1">IF(OR(ISBLANK(G38),ISBLANK(I38)),0,I38-G38)</f>
        <v>0</v>
      </c>
      <c r="I38" s="34"/>
      <c r="J38" s="90">
        <f ca="1">IF(OR(ISBLANK(I38),ISBLANK(K38)),0,K38-I38)</f>
        <v>0</v>
      </c>
      <c r="K38" s="323"/>
      <c r="L38" s="34"/>
      <c r="M38" s="90">
        <f ca="1">IF(OR(ISBLANK(L38),ISBLANK(N38)),0,N38-L38)</f>
        <v>0</v>
      </c>
      <c r="N38" s="34"/>
      <c r="O38" s="90">
        <f ca="1">IF(OR(ISBLANK(N38),ISBLANK(P38)),0,P38-N38)</f>
        <v>0</v>
      </c>
      <c r="P38" s="34"/>
      <c r="Q38" s="90">
        <f ca="1">IF(OR(ISBLANK(P38),ISBLANK(R38)),0,R38-P38)</f>
        <v>0</v>
      </c>
      <c r="R38" s="323"/>
      <c r="S38" s="34"/>
      <c r="T38" s="90">
        <f ca="1">IF(OR(ISBLANK(S38),ISBLANK(U38)),0,U38-S38)</f>
        <v>0</v>
      </c>
      <c r="U38" s="34"/>
      <c r="V38" s="90">
        <f ca="1">IF(OR(ISBLANK(U38),ISBLANK(W38)),0,W38-U38)</f>
        <v>0</v>
      </c>
      <c r="W38" s="34"/>
      <c r="X38" s="90">
        <f ca="1">IF(OR(ISBLANK(W38),ISBLANK(Y38)),0,Y38-W38)</f>
        <v>0</v>
      </c>
      <c r="Y38" s="323"/>
      <c r="Z38" s="34"/>
      <c r="AA38" s="90">
        <f ca="1">IF(OR(ISBLANK(Z38),ISBLANK(AB38)),0,AB38-Z38)</f>
        <v>0</v>
      </c>
      <c r="AB38" s="34"/>
      <c r="AC38" s="90">
        <f ca="1">IF(OR(ISBLANK(AB38),ISBLANK(AD38)),0,AD38-AB38)</f>
        <v>0</v>
      </c>
      <c r="AD38" s="34"/>
      <c r="AE38" s="90">
        <f ca="1">IF(OR(ISBLANK(AD38),ISBLANK(AF38)),0,AF38-AD38)</f>
        <v>0</v>
      </c>
      <c r="AF38" s="323"/>
      <c r="AG38" s="34"/>
      <c r="AH38" s="90">
        <f ca="1">IF(OR(ISBLANK(AG38),ISBLANK(AI38)),0,AI38-AG38)</f>
        <v>0</v>
      </c>
      <c r="AI38" s="34"/>
      <c r="AJ38" s="90">
        <f ca="1">IF(OR(ISBLANK(AI38),ISBLANK(AK38)),0,AK38-AI38)</f>
        <v>0</v>
      </c>
      <c r="AK38" s="34"/>
      <c r="AL38" s="90">
        <f ca="1">IF(OR(ISBLANK(AK38),ISBLANK(AM38)),0,AM38-AK38)</f>
        <v>0</v>
      </c>
      <c r="AM38" s="323"/>
      <c r="AN38" s="34"/>
      <c r="AO38" s="90">
        <f ca="1">IF(OR(ISBLANK(AN38),ISBLANK(AP38)),0,AP38-AN38)</f>
        <v>0</v>
      </c>
      <c r="AP38" s="34"/>
      <c r="AQ38" s="90">
        <f ca="1">IF(OR(ISBLANK(AP38),ISBLANK(AR38)),0,AR38-AP38)</f>
        <v>0</v>
      </c>
      <c r="AR38" s="34"/>
      <c r="AS38" s="90">
        <f ca="1">IF(OR(ISBLANK(AR38),ISBLANK(AT38)),0,AT38-AR38)</f>
        <v>0</v>
      </c>
      <c r="AT38" s="323"/>
      <c r="AU38" s="34"/>
      <c r="AV38" s="90">
        <f ca="1">IF(OR(ISBLANK(AU38),ISBLANK(AW38)),0,AW38-AU38)</f>
        <v>0</v>
      </c>
      <c r="AW38" s="34"/>
      <c r="AX38" s="90">
        <f ca="1">IF(OR(ISBLANK(AW38),ISBLANK(AY38)),0,AY38-AW38)</f>
        <v>0</v>
      </c>
      <c r="AY38" s="34"/>
      <c r="AZ38" s="90">
        <f ca="1">IF(OR(ISBLANK(AY38),ISBLANK(BA38)),0,BA38-AY38)</f>
        <v>0</v>
      </c>
      <c r="BA38" s="323"/>
      <c r="BB38" s="34"/>
      <c r="BC38" s="90">
        <f ca="1">IF(OR(ISBLANK(BB38),ISBLANK(BD38)),0,BD38-BB38)</f>
        <v>0</v>
      </c>
      <c r="BD38" s="34"/>
      <c r="BE38" s="90">
        <f ca="1">IF(OR(ISBLANK(BD38),ISBLANK(BF38)),0,BF38-BD38)</f>
        <v>0</v>
      </c>
      <c r="BF38" s="34"/>
      <c r="BG38" s="90">
        <f ca="1">IF(OR(ISBLANK(BF38),ISBLANK(BH38)),0,BH38-BF38)</f>
        <v>0</v>
      </c>
      <c r="BH38" s="323"/>
      <c r="BI38" s="34"/>
      <c r="BJ38" s="90">
        <f ca="1">IF(OR(ISBLANK(BI38),ISBLANK(BK38)),0,BK38-BI38)</f>
        <v>0</v>
      </c>
      <c r="BK38" s="34"/>
      <c r="BL38" s="90">
        <f ca="1">IF(OR(ISBLANK(BK38),ISBLANK(BM38)),0,BM38-BK38)</f>
        <v>0</v>
      </c>
      <c r="BM38" s="34"/>
      <c r="BN38" s="90">
        <f ca="1">IF(OR(ISBLANK(BM38),ISBLANK(BO38)),0,BO38-BM38)</f>
        <v>0</v>
      </c>
      <c r="BO38" s="323"/>
      <c r="BP38" s="34"/>
      <c r="BQ38" s="90">
        <f ca="1">IF(OR(ISBLANK(BP38),ISBLANK(BR38)),0,BR38-BP38)</f>
        <v>0</v>
      </c>
      <c r="BR38" s="34"/>
      <c r="BS38" s="90">
        <f ca="1">IF(OR(ISBLANK(BR38),ISBLANK(BT38)),0,BT38-BR38)</f>
        <v>0</v>
      </c>
      <c r="BT38" s="34"/>
      <c r="BU38" s="90">
        <f ca="1">IF(OR(ISBLANK(BT38),ISBLANK(BV38)),0,BV38-BT38)</f>
        <v>0</v>
      </c>
      <c r="BV38" s="323"/>
    </row>
    <row r="39" spans="1:76" s="228" customFormat="1" outlineLevel="1" x14ac:dyDescent="0.2">
      <c r="A39" s="11" t="s">
        <v>102</v>
      </c>
      <c r="D39" s="337"/>
      <c r="E39" s="229" t="str">
        <f ca="1">IF(E38=0,"-",IFERROR(E38/#REF!-1,"-"))</f>
        <v>-</v>
      </c>
      <c r="F39" s="230" t="str">
        <f ca="1">IF(F38=0,"-",IFERROR(F38/#REF!-1,"-"))</f>
        <v>-</v>
      </c>
      <c r="G39" s="229" t="str">
        <f ca="1">IF(G38=0,"-",IFERROR(G38/#REF!-1,"-"))</f>
        <v>-</v>
      </c>
      <c r="H39" s="230" t="str">
        <f t="shared" ref="H39:AM39" ca="1" si="83">IF(H38=0,"-",IFERROR(H38/A38-1,"-"))</f>
        <v>-</v>
      </c>
      <c r="I39" s="229" t="str">
        <f t="shared" ca="1" si="83"/>
        <v>-</v>
      </c>
      <c r="J39" s="230" t="str">
        <f t="shared" ca="1" si="83"/>
        <v>-</v>
      </c>
      <c r="K39" s="337" t="str">
        <f t="shared" ca="1" si="83"/>
        <v>-</v>
      </c>
      <c r="L39" s="229" t="str">
        <f t="shared" ca="1" si="83"/>
        <v>-</v>
      </c>
      <c r="M39" s="230" t="str">
        <f t="shared" ca="1" si="83"/>
        <v>-</v>
      </c>
      <c r="N39" s="229" t="str">
        <f t="shared" ca="1" si="83"/>
        <v>-</v>
      </c>
      <c r="O39" s="230" t="str">
        <f t="shared" ca="1" si="83"/>
        <v>-</v>
      </c>
      <c r="P39" s="229" t="str">
        <f t="shared" ca="1" si="83"/>
        <v>-</v>
      </c>
      <c r="Q39" s="230" t="str">
        <f t="shared" ca="1" si="83"/>
        <v>-</v>
      </c>
      <c r="R39" s="337" t="str">
        <f t="shared" ca="1" si="83"/>
        <v>-</v>
      </c>
      <c r="S39" s="229" t="str">
        <f t="shared" ca="1" si="83"/>
        <v>-</v>
      </c>
      <c r="T39" s="230" t="str">
        <f t="shared" ca="1" si="83"/>
        <v>-</v>
      </c>
      <c r="U39" s="229" t="str">
        <f t="shared" ca="1" si="83"/>
        <v>-</v>
      </c>
      <c r="V39" s="230" t="str">
        <f t="shared" ca="1" si="83"/>
        <v>-</v>
      </c>
      <c r="W39" s="229" t="str">
        <f t="shared" ca="1" si="83"/>
        <v>-</v>
      </c>
      <c r="X39" s="230" t="str">
        <f t="shared" ca="1" si="83"/>
        <v>-</v>
      </c>
      <c r="Y39" s="337" t="str">
        <f t="shared" ca="1" si="83"/>
        <v>-</v>
      </c>
      <c r="Z39" s="229" t="str">
        <f t="shared" ca="1" si="83"/>
        <v>-</v>
      </c>
      <c r="AA39" s="230" t="str">
        <f t="shared" ca="1" si="83"/>
        <v>-</v>
      </c>
      <c r="AB39" s="229" t="str">
        <f t="shared" ca="1" si="83"/>
        <v>-</v>
      </c>
      <c r="AC39" s="230" t="str">
        <f t="shared" ca="1" si="83"/>
        <v>-</v>
      </c>
      <c r="AD39" s="229" t="str">
        <f t="shared" ca="1" si="83"/>
        <v>-</v>
      </c>
      <c r="AE39" s="230" t="str">
        <f t="shared" ca="1" si="83"/>
        <v>-</v>
      </c>
      <c r="AF39" s="337" t="str">
        <f t="shared" ca="1" si="83"/>
        <v>-</v>
      </c>
      <c r="AG39" s="229" t="str">
        <f t="shared" ca="1" si="83"/>
        <v>-</v>
      </c>
      <c r="AH39" s="230" t="str">
        <f t="shared" ca="1" si="83"/>
        <v>-</v>
      </c>
      <c r="AI39" s="229" t="str">
        <f t="shared" ca="1" si="83"/>
        <v>-</v>
      </c>
      <c r="AJ39" s="230" t="str">
        <f t="shared" ca="1" si="83"/>
        <v>-</v>
      </c>
      <c r="AK39" s="229" t="str">
        <f t="shared" ca="1" si="83"/>
        <v>-</v>
      </c>
      <c r="AL39" s="230" t="str">
        <f t="shared" ca="1" si="83"/>
        <v>-</v>
      </c>
      <c r="AM39" s="337" t="str">
        <f t="shared" ca="1" si="83"/>
        <v>-</v>
      </c>
      <c r="AN39" s="229" t="str">
        <f t="shared" ref="AN39:BS39" ca="1" si="84">IF(AN38=0,"-",IFERROR(AN38/AG38-1,"-"))</f>
        <v>-</v>
      </c>
      <c r="AO39" s="230" t="str">
        <f t="shared" ca="1" si="84"/>
        <v>-</v>
      </c>
      <c r="AP39" s="229" t="str">
        <f t="shared" ca="1" si="84"/>
        <v>-</v>
      </c>
      <c r="AQ39" s="230" t="str">
        <f t="shared" ca="1" si="84"/>
        <v>-</v>
      </c>
      <c r="AR39" s="229" t="str">
        <f t="shared" ca="1" si="84"/>
        <v>-</v>
      </c>
      <c r="AS39" s="230" t="str">
        <f t="shared" ca="1" si="84"/>
        <v>-</v>
      </c>
      <c r="AT39" s="337" t="str">
        <f t="shared" ca="1" si="84"/>
        <v>-</v>
      </c>
      <c r="AU39" s="229" t="str">
        <f t="shared" ca="1" si="84"/>
        <v>-</v>
      </c>
      <c r="AV39" s="230" t="str">
        <f t="shared" ca="1" si="84"/>
        <v>-</v>
      </c>
      <c r="AW39" s="229" t="str">
        <f t="shared" ca="1" si="84"/>
        <v>-</v>
      </c>
      <c r="AX39" s="230" t="str">
        <f t="shared" ca="1" si="84"/>
        <v>-</v>
      </c>
      <c r="AY39" s="229" t="str">
        <f t="shared" ca="1" si="84"/>
        <v>-</v>
      </c>
      <c r="AZ39" s="230" t="str">
        <f t="shared" ca="1" si="84"/>
        <v>-</v>
      </c>
      <c r="BA39" s="337" t="str">
        <f t="shared" ca="1" si="84"/>
        <v>-</v>
      </c>
      <c r="BB39" s="229" t="str">
        <f t="shared" ca="1" si="84"/>
        <v>-</v>
      </c>
      <c r="BC39" s="230" t="str">
        <f t="shared" ca="1" si="84"/>
        <v>-</v>
      </c>
      <c r="BD39" s="229" t="str">
        <f t="shared" ca="1" si="84"/>
        <v>-</v>
      </c>
      <c r="BE39" s="230" t="str">
        <f t="shared" ca="1" si="84"/>
        <v>-</v>
      </c>
      <c r="BF39" s="229" t="str">
        <f t="shared" ca="1" si="84"/>
        <v>-</v>
      </c>
      <c r="BG39" s="230" t="str">
        <f t="shared" ca="1" si="84"/>
        <v>-</v>
      </c>
      <c r="BH39" s="337" t="str">
        <f t="shared" ca="1" si="84"/>
        <v>-</v>
      </c>
      <c r="BI39" s="229" t="str">
        <f t="shared" ca="1" si="84"/>
        <v>-</v>
      </c>
      <c r="BJ39" s="230" t="str">
        <f t="shared" ca="1" si="84"/>
        <v>-</v>
      </c>
      <c r="BK39" s="229" t="str">
        <f t="shared" ca="1" si="84"/>
        <v>-</v>
      </c>
      <c r="BL39" s="230" t="str">
        <f t="shared" ca="1" si="84"/>
        <v>-</v>
      </c>
      <c r="BM39" s="229" t="str">
        <f t="shared" ca="1" si="84"/>
        <v>-</v>
      </c>
      <c r="BN39" s="230" t="str">
        <f t="shared" ca="1" si="84"/>
        <v>-</v>
      </c>
      <c r="BO39" s="337" t="str">
        <f t="shared" ca="1" si="84"/>
        <v>-</v>
      </c>
      <c r="BP39" s="229" t="str">
        <f t="shared" ca="1" si="84"/>
        <v>-</v>
      </c>
      <c r="BQ39" s="230" t="str">
        <f t="shared" ca="1" si="84"/>
        <v>-</v>
      </c>
      <c r="BR39" s="229" t="str">
        <f t="shared" ca="1" si="84"/>
        <v>-</v>
      </c>
      <c r="BS39" s="230" t="str">
        <f t="shared" ca="1" si="84"/>
        <v>-</v>
      </c>
      <c r="BT39" s="229" t="str">
        <f t="shared" ref="BT39:BV39" ca="1" si="85">IF(BT38=0,"-",IFERROR(BT38/BM38-1,"-"))</f>
        <v>-</v>
      </c>
      <c r="BU39" s="230" t="str">
        <f t="shared" ca="1" si="85"/>
        <v>-</v>
      </c>
      <c r="BV39" s="337" t="str">
        <f t="shared" ca="1" si="85"/>
        <v>-</v>
      </c>
      <c r="BX39" s="433"/>
    </row>
    <row r="40" spans="1:76" s="21" customFormat="1" outlineLevel="1" x14ac:dyDescent="0.2">
      <c r="A40" s="21" t="s">
        <v>107</v>
      </c>
      <c r="D40" s="323"/>
      <c r="E40" s="34"/>
      <c r="F40" s="90">
        <f ca="1">IF(OR(ISBLANK(E40),ISBLANK(G40)),0,G40-E40)</f>
        <v>0</v>
      </c>
      <c r="G40" s="34"/>
      <c r="H40" s="90">
        <f ca="1">IF(OR(ISBLANK(G40),ISBLANK(I40)),0,I40-G40)</f>
        <v>0</v>
      </c>
      <c r="I40" s="34"/>
      <c r="J40" s="90">
        <f ca="1">IF(OR(ISBLANK(I40),ISBLANK(K40)),0,K40-I40)</f>
        <v>0</v>
      </c>
      <c r="K40" s="323"/>
      <c r="L40" s="34"/>
      <c r="M40" s="90">
        <f ca="1">IF(OR(ISBLANK(L40),ISBLANK(N40)),0,N40-L40)</f>
        <v>0</v>
      </c>
      <c r="N40" s="34"/>
      <c r="O40" s="90">
        <f ca="1">IF(OR(ISBLANK(N40),ISBLANK(P40)),0,P40-N40)</f>
        <v>0</v>
      </c>
      <c r="P40" s="34"/>
      <c r="Q40" s="90">
        <f ca="1">IF(OR(ISBLANK(P40),ISBLANK(R40)),0,R40-P40)</f>
        <v>0</v>
      </c>
      <c r="R40" s="323"/>
      <c r="S40" s="34"/>
      <c r="T40" s="90">
        <f ca="1">IF(OR(ISBLANK(S40),ISBLANK(U40)),0,U40-S40)</f>
        <v>0</v>
      </c>
      <c r="U40" s="34"/>
      <c r="V40" s="90">
        <f ca="1">IF(OR(ISBLANK(U40),ISBLANK(W40)),0,W40-U40)</f>
        <v>0</v>
      </c>
      <c r="W40" s="34"/>
      <c r="X40" s="90">
        <f ca="1">IF(OR(ISBLANK(W40),ISBLANK(Y40)),0,Y40-W40)</f>
        <v>0</v>
      </c>
      <c r="Y40" s="323"/>
      <c r="Z40" s="34"/>
      <c r="AA40" s="90">
        <f ca="1">IF(OR(ISBLANK(Z40),ISBLANK(AB40)),0,AB40-Z40)</f>
        <v>0</v>
      </c>
      <c r="AB40" s="34"/>
      <c r="AC40" s="90">
        <f ca="1">IF(OR(ISBLANK(AB40),ISBLANK(AD40)),0,AD40-AB40)</f>
        <v>0</v>
      </c>
      <c r="AD40" s="34"/>
      <c r="AE40" s="90">
        <f ca="1">IF(OR(ISBLANK(AD40),ISBLANK(AF40)),0,AF40-AD40)</f>
        <v>0</v>
      </c>
      <c r="AF40" s="323"/>
      <c r="AG40" s="34"/>
      <c r="AH40" s="90">
        <f ca="1">IF(OR(ISBLANK(AG40),ISBLANK(AI40)),0,AI40-AG40)</f>
        <v>0</v>
      </c>
      <c r="AI40" s="34"/>
      <c r="AJ40" s="90">
        <f ca="1">IF(OR(ISBLANK(AI40),ISBLANK(AK40)),0,AK40-AI40)</f>
        <v>0</v>
      </c>
      <c r="AK40" s="34"/>
      <c r="AL40" s="90">
        <f ca="1">IF(OR(ISBLANK(AK40),ISBLANK(AM40)),0,AM40-AK40)</f>
        <v>0</v>
      </c>
      <c r="AM40" s="323"/>
      <c r="AN40" s="34"/>
      <c r="AO40" s="90">
        <f ca="1">IF(OR(ISBLANK(AN40),ISBLANK(AP40)),0,AP40-AN40)</f>
        <v>0</v>
      </c>
      <c r="AP40" s="34"/>
      <c r="AQ40" s="90">
        <f ca="1">IF(OR(ISBLANK(AP40),ISBLANK(AR40)),0,AR40-AP40)</f>
        <v>0</v>
      </c>
      <c r="AR40" s="34"/>
      <c r="AS40" s="90">
        <f ca="1">IF(OR(ISBLANK(AR40),ISBLANK(AT40)),0,AT40-AR40)</f>
        <v>0</v>
      </c>
      <c r="AT40" s="323"/>
      <c r="AU40" s="34"/>
      <c r="AV40" s="90">
        <f ca="1">IF(OR(ISBLANK(AU40),ISBLANK(AW40)),0,AW40-AU40)</f>
        <v>0</v>
      </c>
      <c r="AW40" s="34"/>
      <c r="AX40" s="90">
        <f ca="1">IF(OR(ISBLANK(AW40),ISBLANK(AY40)),0,AY40-AW40)</f>
        <v>0</v>
      </c>
      <c r="AY40" s="34"/>
      <c r="AZ40" s="90">
        <f ca="1">IF(OR(ISBLANK(AY40),ISBLANK(BA40)),0,BA40-AY40)</f>
        <v>0</v>
      </c>
      <c r="BA40" s="323"/>
      <c r="BB40" s="34"/>
      <c r="BC40" s="90">
        <f ca="1">IF(OR(ISBLANK(BB40),ISBLANK(BD40)),0,BD40-BB40)</f>
        <v>0</v>
      </c>
      <c r="BD40" s="34"/>
      <c r="BE40" s="90">
        <f ca="1">IF(OR(ISBLANK(BD40),ISBLANK(BF40)),0,BF40-BD40)</f>
        <v>0</v>
      </c>
      <c r="BF40" s="34"/>
      <c r="BG40" s="90">
        <f ca="1">IF(OR(ISBLANK(BF40),ISBLANK(BH40)),0,BH40-BF40)</f>
        <v>0</v>
      </c>
      <c r="BH40" s="323"/>
      <c r="BI40" s="34"/>
      <c r="BJ40" s="90">
        <f ca="1">IF(OR(ISBLANK(BI40),ISBLANK(BK40)),0,BK40-BI40)</f>
        <v>0</v>
      </c>
      <c r="BK40" s="34"/>
      <c r="BL40" s="90">
        <f ca="1">IF(OR(ISBLANK(BK40),ISBLANK(BM40)),0,BM40-BK40)</f>
        <v>0</v>
      </c>
      <c r="BM40" s="34"/>
      <c r="BN40" s="90">
        <f ca="1">IF(OR(ISBLANK(BM40),ISBLANK(BO40)),0,BO40-BM40)</f>
        <v>0</v>
      </c>
      <c r="BO40" s="323"/>
      <c r="BP40" s="34"/>
      <c r="BQ40" s="90">
        <f ca="1">IF(OR(ISBLANK(BP40),ISBLANK(BR40)),0,BR40-BP40)</f>
        <v>0</v>
      </c>
      <c r="BR40" s="34"/>
      <c r="BS40" s="90">
        <f ca="1">IF(OR(ISBLANK(BR40),ISBLANK(BT40)),0,BT40-BR40)</f>
        <v>0</v>
      </c>
      <c r="BT40" s="34"/>
      <c r="BU40" s="90">
        <f ca="1">IF(OR(ISBLANK(BT40),ISBLANK(BV40)),0,BV40-BT40)</f>
        <v>0</v>
      </c>
      <c r="BV40" s="323"/>
    </row>
    <row r="41" spans="1:76" s="228" customFormat="1" outlineLevel="1" x14ac:dyDescent="0.2">
      <c r="A41" s="11" t="s">
        <v>102</v>
      </c>
      <c r="D41" s="337"/>
      <c r="E41" s="229" t="str">
        <f ca="1">IF(E40=0,"-",IFERROR(E40/#REF!-1,"-"))</f>
        <v>-</v>
      </c>
      <c r="F41" s="230" t="str">
        <f ca="1">IF(F40=0,"-",IFERROR(F40/#REF!-1,"-"))</f>
        <v>-</v>
      </c>
      <c r="G41" s="229" t="str">
        <f ca="1">IF(G40=0,"-",IFERROR(G40/#REF!-1,"-"))</f>
        <v>-</v>
      </c>
      <c r="H41" s="230" t="str">
        <f t="shared" ref="H41:AM41" ca="1" si="86">IF(H40=0,"-",IFERROR(H40/A40-1,"-"))</f>
        <v>-</v>
      </c>
      <c r="I41" s="229" t="str">
        <f t="shared" ca="1" si="86"/>
        <v>-</v>
      </c>
      <c r="J41" s="230" t="str">
        <f t="shared" ca="1" si="86"/>
        <v>-</v>
      </c>
      <c r="K41" s="337" t="str">
        <f t="shared" ca="1" si="86"/>
        <v>-</v>
      </c>
      <c r="L41" s="229" t="str">
        <f t="shared" ca="1" si="86"/>
        <v>-</v>
      </c>
      <c r="M41" s="230" t="str">
        <f t="shared" ca="1" si="86"/>
        <v>-</v>
      </c>
      <c r="N41" s="229" t="str">
        <f t="shared" ca="1" si="86"/>
        <v>-</v>
      </c>
      <c r="O41" s="230" t="str">
        <f t="shared" ca="1" si="86"/>
        <v>-</v>
      </c>
      <c r="P41" s="229" t="str">
        <f t="shared" ca="1" si="86"/>
        <v>-</v>
      </c>
      <c r="Q41" s="230" t="str">
        <f t="shared" ca="1" si="86"/>
        <v>-</v>
      </c>
      <c r="R41" s="337" t="str">
        <f t="shared" ca="1" si="86"/>
        <v>-</v>
      </c>
      <c r="S41" s="229" t="str">
        <f t="shared" ca="1" si="86"/>
        <v>-</v>
      </c>
      <c r="T41" s="230" t="str">
        <f t="shared" ca="1" si="86"/>
        <v>-</v>
      </c>
      <c r="U41" s="229" t="str">
        <f t="shared" ca="1" si="86"/>
        <v>-</v>
      </c>
      <c r="V41" s="230" t="str">
        <f t="shared" ca="1" si="86"/>
        <v>-</v>
      </c>
      <c r="W41" s="229" t="str">
        <f t="shared" ca="1" si="86"/>
        <v>-</v>
      </c>
      <c r="X41" s="230" t="str">
        <f t="shared" ca="1" si="86"/>
        <v>-</v>
      </c>
      <c r="Y41" s="337" t="str">
        <f t="shared" ca="1" si="86"/>
        <v>-</v>
      </c>
      <c r="Z41" s="229" t="str">
        <f t="shared" ca="1" si="86"/>
        <v>-</v>
      </c>
      <c r="AA41" s="230" t="str">
        <f t="shared" ca="1" si="86"/>
        <v>-</v>
      </c>
      <c r="AB41" s="229" t="str">
        <f t="shared" ca="1" si="86"/>
        <v>-</v>
      </c>
      <c r="AC41" s="230" t="str">
        <f t="shared" ca="1" si="86"/>
        <v>-</v>
      </c>
      <c r="AD41" s="229" t="str">
        <f t="shared" ca="1" si="86"/>
        <v>-</v>
      </c>
      <c r="AE41" s="230" t="str">
        <f t="shared" ca="1" si="86"/>
        <v>-</v>
      </c>
      <c r="AF41" s="337" t="str">
        <f t="shared" ca="1" si="86"/>
        <v>-</v>
      </c>
      <c r="AG41" s="229" t="str">
        <f t="shared" ca="1" si="86"/>
        <v>-</v>
      </c>
      <c r="AH41" s="230" t="str">
        <f t="shared" ca="1" si="86"/>
        <v>-</v>
      </c>
      <c r="AI41" s="229" t="str">
        <f t="shared" ca="1" si="86"/>
        <v>-</v>
      </c>
      <c r="AJ41" s="230" t="str">
        <f t="shared" ca="1" si="86"/>
        <v>-</v>
      </c>
      <c r="AK41" s="229" t="str">
        <f t="shared" ca="1" si="86"/>
        <v>-</v>
      </c>
      <c r="AL41" s="230" t="str">
        <f t="shared" ca="1" si="86"/>
        <v>-</v>
      </c>
      <c r="AM41" s="337" t="str">
        <f t="shared" ca="1" si="86"/>
        <v>-</v>
      </c>
      <c r="AN41" s="229" t="str">
        <f t="shared" ref="AN41:BS41" ca="1" si="87">IF(AN40=0,"-",IFERROR(AN40/AG40-1,"-"))</f>
        <v>-</v>
      </c>
      <c r="AO41" s="230" t="str">
        <f t="shared" ca="1" si="87"/>
        <v>-</v>
      </c>
      <c r="AP41" s="229" t="str">
        <f t="shared" ca="1" si="87"/>
        <v>-</v>
      </c>
      <c r="AQ41" s="230" t="str">
        <f t="shared" ca="1" si="87"/>
        <v>-</v>
      </c>
      <c r="AR41" s="229" t="str">
        <f t="shared" ca="1" si="87"/>
        <v>-</v>
      </c>
      <c r="AS41" s="230" t="str">
        <f t="shared" ca="1" si="87"/>
        <v>-</v>
      </c>
      <c r="AT41" s="337" t="str">
        <f t="shared" ca="1" si="87"/>
        <v>-</v>
      </c>
      <c r="AU41" s="229" t="str">
        <f t="shared" ca="1" si="87"/>
        <v>-</v>
      </c>
      <c r="AV41" s="230" t="str">
        <f t="shared" ca="1" si="87"/>
        <v>-</v>
      </c>
      <c r="AW41" s="229" t="str">
        <f t="shared" ca="1" si="87"/>
        <v>-</v>
      </c>
      <c r="AX41" s="230" t="str">
        <f t="shared" ca="1" si="87"/>
        <v>-</v>
      </c>
      <c r="AY41" s="229" t="str">
        <f t="shared" ca="1" si="87"/>
        <v>-</v>
      </c>
      <c r="AZ41" s="230" t="str">
        <f t="shared" ca="1" si="87"/>
        <v>-</v>
      </c>
      <c r="BA41" s="337" t="str">
        <f t="shared" ca="1" si="87"/>
        <v>-</v>
      </c>
      <c r="BB41" s="229" t="str">
        <f t="shared" ca="1" si="87"/>
        <v>-</v>
      </c>
      <c r="BC41" s="230" t="str">
        <f t="shared" ca="1" si="87"/>
        <v>-</v>
      </c>
      <c r="BD41" s="229" t="str">
        <f t="shared" ca="1" si="87"/>
        <v>-</v>
      </c>
      <c r="BE41" s="230" t="str">
        <f t="shared" ca="1" si="87"/>
        <v>-</v>
      </c>
      <c r="BF41" s="229" t="str">
        <f t="shared" ca="1" si="87"/>
        <v>-</v>
      </c>
      <c r="BG41" s="230" t="str">
        <f t="shared" ca="1" si="87"/>
        <v>-</v>
      </c>
      <c r="BH41" s="337" t="str">
        <f t="shared" ca="1" si="87"/>
        <v>-</v>
      </c>
      <c r="BI41" s="229" t="str">
        <f t="shared" ca="1" si="87"/>
        <v>-</v>
      </c>
      <c r="BJ41" s="230" t="str">
        <f t="shared" ca="1" si="87"/>
        <v>-</v>
      </c>
      <c r="BK41" s="229" t="str">
        <f t="shared" ca="1" si="87"/>
        <v>-</v>
      </c>
      <c r="BL41" s="230" t="str">
        <f t="shared" ca="1" si="87"/>
        <v>-</v>
      </c>
      <c r="BM41" s="229" t="str">
        <f t="shared" ca="1" si="87"/>
        <v>-</v>
      </c>
      <c r="BN41" s="230" t="str">
        <f t="shared" ca="1" si="87"/>
        <v>-</v>
      </c>
      <c r="BO41" s="337" t="str">
        <f t="shared" ca="1" si="87"/>
        <v>-</v>
      </c>
      <c r="BP41" s="229" t="str">
        <f t="shared" ca="1" si="87"/>
        <v>-</v>
      </c>
      <c r="BQ41" s="230" t="str">
        <f t="shared" ca="1" si="87"/>
        <v>-</v>
      </c>
      <c r="BR41" s="229" t="str">
        <f t="shared" ca="1" si="87"/>
        <v>-</v>
      </c>
      <c r="BS41" s="230" t="str">
        <f t="shared" ca="1" si="87"/>
        <v>-</v>
      </c>
      <c r="BT41" s="229" t="str">
        <f t="shared" ref="BT41:BV41" ca="1" si="88">IF(BT40=0,"-",IFERROR(BT40/BM40-1,"-"))</f>
        <v>-</v>
      </c>
      <c r="BU41" s="230" t="str">
        <f t="shared" ca="1" si="88"/>
        <v>-</v>
      </c>
      <c r="BV41" s="337" t="str">
        <f t="shared" ca="1" si="88"/>
        <v>-</v>
      </c>
      <c r="BX41" s="433"/>
    </row>
    <row r="42" spans="1:76" s="11" customFormat="1" outlineLevel="1" x14ac:dyDescent="0.2">
      <c r="A42" s="21" t="s">
        <v>210</v>
      </c>
      <c r="B42" s="21"/>
      <c r="C42" s="21"/>
      <c r="D42" s="323"/>
      <c r="E42" s="34"/>
      <c r="F42" s="90">
        <f ca="1">IF(OR(ISBLANK(E42),ISBLANK(G42)),0,G42-E42)</f>
        <v>0</v>
      </c>
      <c r="G42" s="34"/>
      <c r="H42" s="90">
        <f ca="1">IF(OR(ISBLANK(G42),ISBLANK(I42)),0,I42-G42)</f>
        <v>0</v>
      </c>
      <c r="I42" s="34"/>
      <c r="J42" s="90">
        <f ca="1">IF(OR(ISBLANK(I42),ISBLANK(K42)),0,K42-I42)</f>
        <v>0</v>
      </c>
      <c r="K42" s="323"/>
      <c r="L42" s="34"/>
      <c r="M42" s="90">
        <f ca="1">IF(OR(ISBLANK(L42),ISBLANK(N42)),0,N42-L42)</f>
        <v>0</v>
      </c>
      <c r="N42" s="34"/>
      <c r="O42" s="90">
        <f ca="1">IF(OR(ISBLANK(N42),ISBLANK(P42)),0,P42-N42)</f>
        <v>0</v>
      </c>
      <c r="P42" s="34"/>
      <c r="Q42" s="90">
        <f ca="1">IF(OR(ISBLANK(P42),ISBLANK(R42)),0,R42-P42)</f>
        <v>0</v>
      </c>
      <c r="R42" s="323"/>
      <c r="S42" s="34"/>
      <c r="T42" s="90">
        <f ca="1">IF(OR(ISBLANK(S42),ISBLANK(U42)),0,U42-S42)</f>
        <v>0</v>
      </c>
      <c r="U42" s="34"/>
      <c r="V42" s="90">
        <f ca="1">IF(OR(ISBLANK(U42),ISBLANK(W42)),0,W42-U42)</f>
        <v>0</v>
      </c>
      <c r="W42" s="34"/>
      <c r="X42" s="90">
        <f ca="1">IF(OR(ISBLANK(W42),ISBLANK(Y42)),0,Y42-W42)</f>
        <v>0</v>
      </c>
      <c r="Y42" s="323"/>
      <c r="Z42" s="34"/>
      <c r="AA42" s="90">
        <f ca="1">IF(OR(ISBLANK(Z42),ISBLANK(AB42)),0,AB42-Z42)</f>
        <v>0</v>
      </c>
      <c r="AB42" s="34"/>
      <c r="AC42" s="90">
        <f ca="1">IF(OR(ISBLANK(AB42),ISBLANK(AD42)),0,AD42-AB42)</f>
        <v>0</v>
      </c>
      <c r="AD42" s="34"/>
      <c r="AE42" s="90">
        <f ca="1">IF(OR(ISBLANK(AD42),ISBLANK(AF42)),0,AF42-AD42)</f>
        <v>0</v>
      </c>
      <c r="AF42" s="323"/>
      <c r="AG42" s="34"/>
      <c r="AH42" s="90">
        <f ca="1">IF(OR(ISBLANK(AG42),ISBLANK(AI42)),0,AI42-AG42)</f>
        <v>0</v>
      </c>
      <c r="AI42" s="34"/>
      <c r="AJ42" s="90">
        <f ca="1">IF(OR(ISBLANK(AI42),ISBLANK(AK42)),0,AK42-AI42)</f>
        <v>0</v>
      </c>
      <c r="AK42" s="34"/>
      <c r="AL42" s="90">
        <f ca="1">IF(OR(ISBLANK(AK42),ISBLANK(AM42)),0,AM42-AK42)</f>
        <v>0</v>
      </c>
      <c r="AM42" s="323"/>
      <c r="AN42" s="34"/>
      <c r="AO42" s="90">
        <f ca="1">IF(OR(ISBLANK(AN42),ISBLANK(AP42)),0,AP42-AN42)</f>
        <v>0</v>
      </c>
      <c r="AP42" s="34"/>
      <c r="AQ42" s="90">
        <f ca="1">IF(OR(ISBLANK(AP42),ISBLANK(AR42)),0,AR42-AP42)</f>
        <v>0</v>
      </c>
      <c r="AR42" s="34"/>
      <c r="AS42" s="90">
        <f ca="1">IF(OR(ISBLANK(AR42),ISBLANK(AT42)),0,AT42-AR42)</f>
        <v>0</v>
      </c>
      <c r="AT42" s="323"/>
      <c r="AU42" s="34"/>
      <c r="AV42" s="90">
        <f ca="1">IF(OR(ISBLANK(AU42),ISBLANK(AW42)),0,AW42-AU42)</f>
        <v>0</v>
      </c>
      <c r="AW42" s="34"/>
      <c r="AX42" s="90">
        <f ca="1">IF(OR(ISBLANK(AW42),ISBLANK(AY42)),0,AY42-AW42)</f>
        <v>0</v>
      </c>
      <c r="AY42" s="34"/>
      <c r="AZ42" s="90">
        <f ca="1">IF(OR(ISBLANK(AY42),ISBLANK(BA42)),0,BA42-AY42)</f>
        <v>0</v>
      </c>
      <c r="BA42" s="323"/>
      <c r="BB42" s="34"/>
      <c r="BC42" s="90">
        <f ca="1">IF(OR(ISBLANK(BB42),ISBLANK(BD42)),0,BD42-BB42)</f>
        <v>0</v>
      </c>
      <c r="BD42" s="34"/>
      <c r="BE42" s="90">
        <f ca="1">IF(OR(ISBLANK(BD42),ISBLANK(BF42)),0,BF42-BD42)</f>
        <v>0</v>
      </c>
      <c r="BF42" s="34"/>
      <c r="BG42" s="90">
        <f ca="1">IF(OR(ISBLANK(BF42),ISBLANK(BH42)),0,BH42-BF42)</f>
        <v>0</v>
      </c>
      <c r="BH42" s="323"/>
      <c r="BI42" s="34"/>
      <c r="BJ42" s="90">
        <f ca="1">IF(OR(ISBLANK(BI42),ISBLANK(BK42)),0,BK42-BI42)</f>
        <v>0</v>
      </c>
      <c r="BK42" s="34"/>
      <c r="BL42" s="90">
        <f ca="1">IF(OR(ISBLANK(BK42),ISBLANK(BM42)),0,BM42-BK42)</f>
        <v>0</v>
      </c>
      <c r="BM42" s="34"/>
      <c r="BN42" s="90">
        <f ca="1">IF(OR(ISBLANK(BM42),ISBLANK(BO42)),0,BO42-BM42)</f>
        <v>0</v>
      </c>
      <c r="BO42" s="323"/>
      <c r="BP42" s="34"/>
      <c r="BQ42" s="90">
        <f ca="1">IF(OR(ISBLANK(BP42),ISBLANK(BR42)),0,BR42-BP42)</f>
        <v>0</v>
      </c>
      <c r="BR42" s="34"/>
      <c r="BS42" s="90">
        <f ca="1">IF(OR(ISBLANK(BR42),ISBLANK(BT42)),0,BT42-BR42)</f>
        <v>0</v>
      </c>
      <c r="BT42" s="34"/>
      <c r="BU42" s="90">
        <f ca="1">IF(OR(ISBLANK(BT42),ISBLANK(BV42)),0,BV42-BT42)</f>
        <v>0</v>
      </c>
      <c r="BV42" s="323"/>
    </row>
    <row r="43" spans="1:76" s="228" customFormat="1" outlineLevel="1" x14ac:dyDescent="0.2">
      <c r="A43" s="11" t="s">
        <v>102</v>
      </c>
      <c r="D43" s="337"/>
      <c r="E43" s="229" t="str">
        <f ca="1">IF(E42=0,"-",IFERROR(E42/#REF!-1,"-"))</f>
        <v>-</v>
      </c>
      <c r="F43" s="230" t="str">
        <f ca="1">IF(F42=0,"-",IFERROR(F42/#REF!-1,"-"))</f>
        <v>-</v>
      </c>
      <c r="G43" s="229" t="str">
        <f ca="1">IF(G42=0,"-",IFERROR(G42/#REF!-1,"-"))</f>
        <v>-</v>
      </c>
      <c r="H43" s="230" t="str">
        <f t="shared" ref="H43:AM43" ca="1" si="89">IF(H42=0,"-",IFERROR(H42/A42-1,"-"))</f>
        <v>-</v>
      </c>
      <c r="I43" s="229" t="str">
        <f t="shared" ca="1" si="89"/>
        <v>-</v>
      </c>
      <c r="J43" s="230" t="str">
        <f t="shared" ca="1" si="89"/>
        <v>-</v>
      </c>
      <c r="K43" s="337" t="str">
        <f t="shared" ca="1" si="89"/>
        <v>-</v>
      </c>
      <c r="L43" s="229" t="str">
        <f t="shared" ca="1" si="89"/>
        <v>-</v>
      </c>
      <c r="M43" s="230" t="str">
        <f t="shared" ca="1" si="89"/>
        <v>-</v>
      </c>
      <c r="N43" s="229" t="str">
        <f t="shared" ca="1" si="89"/>
        <v>-</v>
      </c>
      <c r="O43" s="230" t="str">
        <f t="shared" ca="1" si="89"/>
        <v>-</v>
      </c>
      <c r="P43" s="229" t="str">
        <f t="shared" ca="1" si="89"/>
        <v>-</v>
      </c>
      <c r="Q43" s="230" t="str">
        <f t="shared" ca="1" si="89"/>
        <v>-</v>
      </c>
      <c r="R43" s="337" t="str">
        <f t="shared" ca="1" si="89"/>
        <v>-</v>
      </c>
      <c r="S43" s="229" t="str">
        <f t="shared" ca="1" si="89"/>
        <v>-</v>
      </c>
      <c r="T43" s="230" t="str">
        <f t="shared" ca="1" si="89"/>
        <v>-</v>
      </c>
      <c r="U43" s="229" t="str">
        <f t="shared" ca="1" si="89"/>
        <v>-</v>
      </c>
      <c r="V43" s="230" t="str">
        <f t="shared" ca="1" si="89"/>
        <v>-</v>
      </c>
      <c r="W43" s="229" t="str">
        <f t="shared" ca="1" si="89"/>
        <v>-</v>
      </c>
      <c r="X43" s="230" t="str">
        <f t="shared" ca="1" si="89"/>
        <v>-</v>
      </c>
      <c r="Y43" s="337" t="str">
        <f t="shared" ca="1" si="89"/>
        <v>-</v>
      </c>
      <c r="Z43" s="229" t="str">
        <f t="shared" ca="1" si="89"/>
        <v>-</v>
      </c>
      <c r="AA43" s="230" t="str">
        <f t="shared" ca="1" si="89"/>
        <v>-</v>
      </c>
      <c r="AB43" s="229" t="str">
        <f t="shared" ca="1" si="89"/>
        <v>-</v>
      </c>
      <c r="AC43" s="230" t="str">
        <f t="shared" ca="1" si="89"/>
        <v>-</v>
      </c>
      <c r="AD43" s="229" t="str">
        <f t="shared" ca="1" si="89"/>
        <v>-</v>
      </c>
      <c r="AE43" s="230" t="str">
        <f t="shared" ca="1" si="89"/>
        <v>-</v>
      </c>
      <c r="AF43" s="337" t="str">
        <f t="shared" ca="1" si="89"/>
        <v>-</v>
      </c>
      <c r="AG43" s="229" t="str">
        <f t="shared" ca="1" si="89"/>
        <v>-</v>
      </c>
      <c r="AH43" s="230" t="str">
        <f t="shared" ca="1" si="89"/>
        <v>-</v>
      </c>
      <c r="AI43" s="229" t="str">
        <f t="shared" ca="1" si="89"/>
        <v>-</v>
      </c>
      <c r="AJ43" s="230" t="str">
        <f t="shared" ca="1" si="89"/>
        <v>-</v>
      </c>
      <c r="AK43" s="229" t="str">
        <f t="shared" ca="1" si="89"/>
        <v>-</v>
      </c>
      <c r="AL43" s="230" t="str">
        <f t="shared" ca="1" si="89"/>
        <v>-</v>
      </c>
      <c r="AM43" s="337" t="str">
        <f t="shared" ca="1" si="89"/>
        <v>-</v>
      </c>
      <c r="AN43" s="229" t="str">
        <f t="shared" ref="AN43:BS43" ca="1" si="90">IF(AN42=0,"-",IFERROR(AN42/AG42-1,"-"))</f>
        <v>-</v>
      </c>
      <c r="AO43" s="230" t="str">
        <f t="shared" ca="1" si="90"/>
        <v>-</v>
      </c>
      <c r="AP43" s="229" t="str">
        <f t="shared" ca="1" si="90"/>
        <v>-</v>
      </c>
      <c r="AQ43" s="230" t="str">
        <f t="shared" ca="1" si="90"/>
        <v>-</v>
      </c>
      <c r="AR43" s="229" t="str">
        <f t="shared" ca="1" si="90"/>
        <v>-</v>
      </c>
      <c r="AS43" s="230" t="str">
        <f t="shared" ca="1" si="90"/>
        <v>-</v>
      </c>
      <c r="AT43" s="337" t="str">
        <f t="shared" ca="1" si="90"/>
        <v>-</v>
      </c>
      <c r="AU43" s="229" t="str">
        <f t="shared" ca="1" si="90"/>
        <v>-</v>
      </c>
      <c r="AV43" s="230" t="str">
        <f t="shared" ca="1" si="90"/>
        <v>-</v>
      </c>
      <c r="AW43" s="229" t="str">
        <f t="shared" ca="1" si="90"/>
        <v>-</v>
      </c>
      <c r="AX43" s="230" t="str">
        <f t="shared" ca="1" si="90"/>
        <v>-</v>
      </c>
      <c r="AY43" s="229" t="str">
        <f t="shared" ca="1" si="90"/>
        <v>-</v>
      </c>
      <c r="AZ43" s="230" t="str">
        <f t="shared" ca="1" si="90"/>
        <v>-</v>
      </c>
      <c r="BA43" s="337" t="str">
        <f t="shared" ca="1" si="90"/>
        <v>-</v>
      </c>
      <c r="BB43" s="229" t="str">
        <f t="shared" ca="1" si="90"/>
        <v>-</v>
      </c>
      <c r="BC43" s="230" t="str">
        <f t="shared" ca="1" si="90"/>
        <v>-</v>
      </c>
      <c r="BD43" s="229" t="str">
        <f t="shared" ca="1" si="90"/>
        <v>-</v>
      </c>
      <c r="BE43" s="230" t="str">
        <f t="shared" ca="1" si="90"/>
        <v>-</v>
      </c>
      <c r="BF43" s="229" t="str">
        <f t="shared" ca="1" si="90"/>
        <v>-</v>
      </c>
      <c r="BG43" s="230" t="str">
        <f t="shared" ca="1" si="90"/>
        <v>-</v>
      </c>
      <c r="BH43" s="337" t="str">
        <f t="shared" ca="1" si="90"/>
        <v>-</v>
      </c>
      <c r="BI43" s="229" t="str">
        <f t="shared" ca="1" si="90"/>
        <v>-</v>
      </c>
      <c r="BJ43" s="230" t="str">
        <f t="shared" ca="1" si="90"/>
        <v>-</v>
      </c>
      <c r="BK43" s="229" t="str">
        <f t="shared" ca="1" si="90"/>
        <v>-</v>
      </c>
      <c r="BL43" s="230" t="str">
        <f t="shared" ca="1" si="90"/>
        <v>-</v>
      </c>
      <c r="BM43" s="229" t="str">
        <f t="shared" ca="1" si="90"/>
        <v>-</v>
      </c>
      <c r="BN43" s="230" t="str">
        <f t="shared" ca="1" si="90"/>
        <v>-</v>
      </c>
      <c r="BO43" s="337" t="str">
        <f t="shared" ca="1" si="90"/>
        <v>-</v>
      </c>
      <c r="BP43" s="229" t="str">
        <f t="shared" ca="1" si="90"/>
        <v>-</v>
      </c>
      <c r="BQ43" s="230" t="str">
        <f t="shared" ca="1" si="90"/>
        <v>-</v>
      </c>
      <c r="BR43" s="229" t="str">
        <f t="shared" ca="1" si="90"/>
        <v>-</v>
      </c>
      <c r="BS43" s="230" t="str">
        <f t="shared" ca="1" si="90"/>
        <v>-</v>
      </c>
      <c r="BT43" s="229" t="str">
        <f t="shared" ref="BT43:BV43" ca="1" si="91">IF(BT42=0,"-",IFERROR(BT42/BM42-1,"-"))</f>
        <v>-</v>
      </c>
      <c r="BU43" s="230" t="str">
        <f t="shared" ca="1" si="91"/>
        <v>-</v>
      </c>
      <c r="BV43" s="337" t="str">
        <f t="shared" ca="1" si="91"/>
        <v>-</v>
      </c>
      <c r="BX43" s="433"/>
    </row>
    <row r="44" spans="1:76" s="21" customFormat="1" x14ac:dyDescent="0.2">
      <c r="A44" s="21" t="s">
        <v>108</v>
      </c>
      <c r="D44" s="323"/>
      <c r="E44" s="34"/>
      <c r="F44" s="90">
        <f ca="1">IF(OR(ISBLANK(E44),ISBLANK(G44)),0,G44-E44)</f>
        <v>0</v>
      </c>
      <c r="G44" s="34"/>
      <c r="H44" s="90">
        <f ca="1">IF(OR(ISBLANK(G44),ISBLANK(I44)),0,I44-G44)</f>
        <v>0</v>
      </c>
      <c r="I44" s="34"/>
      <c r="J44" s="90">
        <f ca="1">IF(OR(ISBLANK(I44),ISBLANK(K44)),0,K44-I44)</f>
        <v>0</v>
      </c>
      <c r="K44" s="323"/>
      <c r="L44" s="34"/>
      <c r="M44" s="90">
        <f ca="1">IF(OR(ISBLANK(L44),ISBLANK(N44)),0,N44-L44)</f>
        <v>0</v>
      </c>
      <c r="N44" s="34"/>
      <c r="O44" s="90">
        <f ca="1">IF(OR(ISBLANK(N44),ISBLANK(P44)),0,P44-N44)</f>
        <v>0</v>
      </c>
      <c r="P44" s="34"/>
      <c r="Q44" s="90">
        <f ca="1">IF(OR(ISBLANK(P44),ISBLANK(R44)),0,R44-P44)</f>
        <v>0</v>
      </c>
      <c r="R44" s="323"/>
      <c r="S44" s="34"/>
      <c r="T44" s="90">
        <f ca="1">IF(OR(ISBLANK(S44),ISBLANK(U44)),0,U44-S44)</f>
        <v>0</v>
      </c>
      <c r="U44" s="34"/>
      <c r="V44" s="90">
        <f ca="1">IF(OR(ISBLANK(U44),ISBLANK(W44)),0,W44-U44)</f>
        <v>0</v>
      </c>
      <c r="W44" s="34"/>
      <c r="X44" s="90">
        <f ca="1">IF(OR(ISBLANK(W44),ISBLANK(Y44)),0,Y44-W44)</f>
        <v>0</v>
      </c>
      <c r="Y44" s="323"/>
      <c r="Z44" s="34"/>
      <c r="AA44" s="90">
        <f ca="1">IF(OR(ISBLANK(Z44),ISBLANK(AB44)),0,AB44-Z44)</f>
        <v>0</v>
      </c>
      <c r="AB44" s="34"/>
      <c r="AC44" s="90">
        <f ca="1">IF(OR(ISBLANK(AB44),ISBLANK(AD44)),0,AD44-AB44)</f>
        <v>0</v>
      </c>
      <c r="AD44" s="34"/>
      <c r="AE44" s="90">
        <f ca="1">IF(OR(ISBLANK(AD44),ISBLANK(AF44)),0,AF44-AD44)</f>
        <v>0</v>
      </c>
      <c r="AF44" s="323">
        <v>-2686</v>
      </c>
      <c r="AG44" s="34"/>
      <c r="AH44" s="90">
        <f ca="1">IF(OR(ISBLANK(AG44),ISBLANK(AI44)),0,AI44-AG44)</f>
        <v>0</v>
      </c>
      <c r="AI44" s="34"/>
      <c r="AJ44" s="90">
        <f ca="1">IF(OR(ISBLANK(AI44),ISBLANK(AK44)),0,AK44-AI44)</f>
        <v>0</v>
      </c>
      <c r="AK44" s="34"/>
      <c r="AL44" s="90">
        <f ca="1">IF(OR(ISBLANK(AK44),ISBLANK(AM44)),0,AM44-AK44)</f>
        <v>0</v>
      </c>
      <c r="AM44" s="323">
        <v>-2855</v>
      </c>
      <c r="AN44" s="34"/>
      <c r="AO44" s="90">
        <f ca="1">IF(OR(ISBLANK(AN44),ISBLANK(AP44)),0,AP44-AN44)</f>
        <v>0</v>
      </c>
      <c r="AP44" s="34"/>
      <c r="AQ44" s="90">
        <f ca="1">IF(OR(ISBLANK(AP44),ISBLANK(AR44)),0,AR44-AP44)</f>
        <v>0</v>
      </c>
      <c r="AR44" s="34"/>
      <c r="AS44" s="90">
        <f ca="1">IF(OR(ISBLANK(AR44),ISBLANK(AT44)),0,AT44-AR44)</f>
        <v>0</v>
      </c>
      <c r="AT44" s="323">
        <v>-3012</v>
      </c>
      <c r="AU44" s="34"/>
      <c r="AV44" s="90">
        <f ca="1">IF(OR(ISBLANK(AU44),ISBLANK(AW44)),0,AW44-AU44)</f>
        <v>0</v>
      </c>
      <c r="AW44" s="34"/>
      <c r="AX44" s="90">
        <f ca="1">IF(OR(ISBLANK(AW44),ISBLANK(AY44)),0,AY44-AW44)</f>
        <v>0</v>
      </c>
      <c r="AY44" s="34"/>
      <c r="AZ44" s="90">
        <f ca="1">IF(OR(ISBLANK(AY44),ISBLANK(BA44)),0,BA44-AY44)</f>
        <v>0</v>
      </c>
      <c r="BA44" s="323">
        <v>-3122</v>
      </c>
      <c r="BB44" s="34"/>
      <c r="BC44" s="90">
        <f ca="1">IF(OR(ISBLANK(BB44),ISBLANK(BD44)),0,BD44-BB44)</f>
        <v>0</v>
      </c>
      <c r="BD44" s="34"/>
      <c r="BE44" s="90">
        <f ca="1">IF(OR(ISBLANK(BD44),ISBLANK(BF44)),0,BF44-BD44)</f>
        <v>0</v>
      </c>
      <c r="BF44" s="34"/>
      <c r="BG44" s="90">
        <f ca="1">IF(OR(ISBLANK(BF44),ISBLANK(BH44)),0,BH44-BF44)</f>
        <v>0</v>
      </c>
      <c r="BH44" s="323">
        <v>-3231</v>
      </c>
      <c r="BI44" s="34"/>
      <c r="BJ44" s="90">
        <f ca="1">IF(OR(ISBLANK(BI44),ISBLANK(BK44)),0,BK44-BI44)</f>
        <v>0</v>
      </c>
      <c r="BK44" s="34"/>
      <c r="BL44" s="90">
        <f ca="1">IF(OR(ISBLANK(BK44),ISBLANK(BM44)),0,BM44-BK44)</f>
        <v>0</v>
      </c>
      <c r="BM44" s="34"/>
      <c r="BN44" s="90">
        <f ca="1">IF(OR(ISBLANK(BM44),ISBLANK(BO44)),0,BO44-BM44)</f>
        <v>0</v>
      </c>
      <c r="BO44" s="323"/>
      <c r="BP44" s="34"/>
      <c r="BQ44" s="90">
        <f ca="1">IF(OR(ISBLANK(BP44),ISBLANK(BR44)),0,BR44-BP44)</f>
        <v>0</v>
      </c>
      <c r="BR44" s="34"/>
      <c r="BS44" s="90">
        <f ca="1">IF(OR(ISBLANK(BR44),ISBLANK(BT44)),0,BT44-BR44)</f>
        <v>0</v>
      </c>
      <c r="BT44" s="34"/>
      <c r="BU44" s="90">
        <f ca="1">IF(OR(ISBLANK(BT44),ISBLANK(BV44)),0,BV44-BT44)</f>
        <v>0</v>
      </c>
      <c r="BV44" s="323"/>
    </row>
    <row r="45" spans="1:76" s="228" customFormat="1" outlineLevel="1" x14ac:dyDescent="0.2">
      <c r="A45" s="11" t="s">
        <v>102</v>
      </c>
      <c r="D45" s="337"/>
      <c r="E45" s="229" t="str">
        <f ca="1">IF(E44=0,"-",IFERROR(E44/#REF!-1,"-"))</f>
        <v>-</v>
      </c>
      <c r="F45" s="230" t="str">
        <f ca="1">IF(F44=0,"-",IFERROR(F44/#REF!-1,"-"))</f>
        <v>-</v>
      </c>
      <c r="G45" s="229" t="str">
        <f ca="1">IF(G44=0,"-",IFERROR(G44/#REF!-1,"-"))</f>
        <v>-</v>
      </c>
      <c r="H45" s="230" t="str">
        <f t="shared" ref="H45:AM45" ca="1" si="92">IF(H44=0,"-",IFERROR(H44/A44-1,"-"))</f>
        <v>-</v>
      </c>
      <c r="I45" s="229" t="str">
        <f t="shared" ca="1" si="92"/>
        <v>-</v>
      </c>
      <c r="J45" s="230" t="str">
        <f t="shared" ca="1" si="92"/>
        <v>-</v>
      </c>
      <c r="K45" s="337" t="str">
        <f t="shared" ca="1" si="92"/>
        <v>-</v>
      </c>
      <c r="L45" s="229" t="str">
        <f t="shared" ca="1" si="92"/>
        <v>-</v>
      </c>
      <c r="M45" s="230" t="str">
        <f t="shared" ca="1" si="92"/>
        <v>-</v>
      </c>
      <c r="N45" s="229" t="str">
        <f t="shared" ca="1" si="92"/>
        <v>-</v>
      </c>
      <c r="O45" s="230" t="str">
        <f t="shared" ca="1" si="92"/>
        <v>-</v>
      </c>
      <c r="P45" s="229" t="str">
        <f t="shared" ca="1" si="92"/>
        <v>-</v>
      </c>
      <c r="Q45" s="230" t="str">
        <f t="shared" ca="1" si="92"/>
        <v>-</v>
      </c>
      <c r="R45" s="337" t="str">
        <f t="shared" ca="1" si="92"/>
        <v>-</v>
      </c>
      <c r="S45" s="229" t="str">
        <f t="shared" ca="1" si="92"/>
        <v>-</v>
      </c>
      <c r="T45" s="230" t="str">
        <f t="shared" ca="1" si="92"/>
        <v>-</v>
      </c>
      <c r="U45" s="229" t="str">
        <f t="shared" ca="1" si="92"/>
        <v>-</v>
      </c>
      <c r="V45" s="230" t="str">
        <f t="shared" ca="1" si="92"/>
        <v>-</v>
      </c>
      <c r="W45" s="229" t="str">
        <f t="shared" ca="1" si="92"/>
        <v>-</v>
      </c>
      <c r="X45" s="230" t="str">
        <f t="shared" ca="1" si="92"/>
        <v>-</v>
      </c>
      <c r="Y45" s="337" t="str">
        <f t="shared" ca="1" si="92"/>
        <v>-</v>
      </c>
      <c r="Z45" s="229" t="str">
        <f t="shared" ca="1" si="92"/>
        <v>-</v>
      </c>
      <c r="AA45" s="230" t="str">
        <f t="shared" ca="1" si="92"/>
        <v>-</v>
      </c>
      <c r="AB45" s="229" t="str">
        <f t="shared" ca="1" si="92"/>
        <v>-</v>
      </c>
      <c r="AC45" s="230" t="str">
        <f t="shared" ca="1" si="92"/>
        <v>-</v>
      </c>
      <c r="AD45" s="229" t="str">
        <f t="shared" ca="1" si="92"/>
        <v>-</v>
      </c>
      <c r="AE45" s="230" t="str">
        <f t="shared" ca="1" si="92"/>
        <v>-</v>
      </c>
      <c r="AF45" s="337" t="str">
        <f t="shared" ca="1" si="92"/>
        <v>-</v>
      </c>
      <c r="AG45" s="229" t="str">
        <f t="shared" ca="1" si="92"/>
        <v>-</v>
      </c>
      <c r="AH45" s="230" t="str">
        <f t="shared" ca="1" si="92"/>
        <v>-</v>
      </c>
      <c r="AI45" s="229" t="str">
        <f t="shared" ca="1" si="92"/>
        <v>-</v>
      </c>
      <c r="AJ45" s="230" t="str">
        <f t="shared" ca="1" si="92"/>
        <v>-</v>
      </c>
      <c r="AK45" s="229" t="str">
        <f t="shared" ca="1" si="92"/>
        <v>-</v>
      </c>
      <c r="AL45" s="230" t="str">
        <f t="shared" ca="1" si="92"/>
        <v>-</v>
      </c>
      <c r="AM45" s="337">
        <f t="shared" ca="1" si="92"/>
        <v>6.2918838421444523E-2</v>
      </c>
      <c r="AN45" s="229" t="str">
        <f t="shared" ref="AN45:BS45" ca="1" si="93">IF(AN44=0,"-",IFERROR(AN44/AG44-1,"-"))</f>
        <v>-</v>
      </c>
      <c r="AO45" s="230" t="str">
        <f t="shared" ca="1" si="93"/>
        <v>-</v>
      </c>
      <c r="AP45" s="229" t="str">
        <f t="shared" ca="1" si="93"/>
        <v>-</v>
      </c>
      <c r="AQ45" s="230" t="str">
        <f t="shared" ca="1" si="93"/>
        <v>-</v>
      </c>
      <c r="AR45" s="229" t="str">
        <f t="shared" ca="1" si="93"/>
        <v>-</v>
      </c>
      <c r="AS45" s="230" t="str">
        <f t="shared" ca="1" si="93"/>
        <v>-</v>
      </c>
      <c r="AT45" s="337">
        <f t="shared" ca="1" si="93"/>
        <v>5.4991243432574333E-2</v>
      </c>
      <c r="AU45" s="229" t="str">
        <f t="shared" ca="1" si="93"/>
        <v>-</v>
      </c>
      <c r="AV45" s="230" t="str">
        <f t="shared" ca="1" si="93"/>
        <v>-</v>
      </c>
      <c r="AW45" s="229" t="str">
        <f t="shared" ca="1" si="93"/>
        <v>-</v>
      </c>
      <c r="AX45" s="230" t="str">
        <f t="shared" ca="1" si="93"/>
        <v>-</v>
      </c>
      <c r="AY45" s="229" t="str">
        <f t="shared" ca="1" si="93"/>
        <v>-</v>
      </c>
      <c r="AZ45" s="230" t="str">
        <f t="shared" ca="1" si="93"/>
        <v>-</v>
      </c>
      <c r="BA45" s="337">
        <f t="shared" ca="1" si="93"/>
        <v>3.6520584329349237E-2</v>
      </c>
      <c r="BB45" s="229" t="str">
        <f t="shared" ca="1" si="93"/>
        <v>-</v>
      </c>
      <c r="BC45" s="230" t="str">
        <f t="shared" ca="1" si="93"/>
        <v>-</v>
      </c>
      <c r="BD45" s="229" t="str">
        <f t="shared" ca="1" si="93"/>
        <v>-</v>
      </c>
      <c r="BE45" s="230" t="str">
        <f t="shared" ca="1" si="93"/>
        <v>-</v>
      </c>
      <c r="BF45" s="229" t="str">
        <f t="shared" ca="1" si="93"/>
        <v>-</v>
      </c>
      <c r="BG45" s="230" t="str">
        <f t="shared" ca="1" si="93"/>
        <v>-</v>
      </c>
      <c r="BH45" s="337">
        <f t="shared" ca="1" si="93"/>
        <v>3.4913516976297299E-2</v>
      </c>
      <c r="BI45" s="229" t="str">
        <f t="shared" ca="1" si="93"/>
        <v>-</v>
      </c>
      <c r="BJ45" s="230" t="str">
        <f t="shared" ca="1" si="93"/>
        <v>-</v>
      </c>
      <c r="BK45" s="229" t="str">
        <f t="shared" ca="1" si="93"/>
        <v>-</v>
      </c>
      <c r="BL45" s="230" t="str">
        <f t="shared" ca="1" si="93"/>
        <v>-</v>
      </c>
      <c r="BM45" s="229" t="str">
        <f t="shared" ca="1" si="93"/>
        <v>-</v>
      </c>
      <c r="BN45" s="230" t="str">
        <f t="shared" ca="1" si="93"/>
        <v>-</v>
      </c>
      <c r="BO45" s="337" t="str">
        <f t="shared" ca="1" si="93"/>
        <v>-</v>
      </c>
      <c r="BP45" s="229" t="str">
        <f t="shared" ca="1" si="93"/>
        <v>-</v>
      </c>
      <c r="BQ45" s="230" t="str">
        <f t="shared" ca="1" si="93"/>
        <v>-</v>
      </c>
      <c r="BR45" s="229" t="str">
        <f t="shared" ca="1" si="93"/>
        <v>-</v>
      </c>
      <c r="BS45" s="230" t="str">
        <f t="shared" ca="1" si="93"/>
        <v>-</v>
      </c>
      <c r="BT45" s="229" t="str">
        <f t="shared" ref="BT45:BV45" ca="1" si="94">IF(BT44=0,"-",IFERROR(BT44/BM44-1,"-"))</f>
        <v>-</v>
      </c>
      <c r="BU45" s="230" t="str">
        <f t="shared" ca="1" si="94"/>
        <v>-</v>
      </c>
      <c r="BV45" s="337" t="str">
        <f t="shared" ca="1" si="94"/>
        <v>-</v>
      </c>
      <c r="BX45" s="433"/>
    </row>
    <row r="46" spans="1:76" x14ac:dyDescent="0.2">
      <c r="F46" s="172"/>
      <c r="H46" s="172"/>
      <c r="J46" s="172"/>
      <c r="M46" s="172"/>
      <c r="O46" s="172"/>
      <c r="Q46" s="172"/>
      <c r="T46" s="172"/>
      <c r="V46" s="172"/>
      <c r="X46" s="172"/>
      <c r="AA46" s="172"/>
      <c r="AC46" s="172"/>
      <c r="AE46" s="172"/>
      <c r="AH46" s="172"/>
      <c r="AJ46" s="172"/>
      <c r="AL46" s="172"/>
      <c r="AO46" s="172"/>
      <c r="AQ46" s="172"/>
      <c r="AS46" s="172"/>
      <c r="AV46" s="172"/>
      <c r="AX46" s="172"/>
      <c r="AZ46" s="172"/>
      <c r="BC46" s="172"/>
      <c r="BE46" s="172"/>
      <c r="BG46" s="172"/>
      <c r="BJ46" s="172"/>
      <c r="BL46" s="172"/>
      <c r="BN46" s="172"/>
      <c r="BQ46" s="172"/>
      <c r="BS46" s="172"/>
      <c r="BU46" s="172"/>
    </row>
    <row r="47" spans="1:76" s="21" customFormat="1" x14ac:dyDescent="0.2">
      <c r="A47" s="67" t="s">
        <v>16</v>
      </c>
      <c r="B47" s="48"/>
      <c r="C47" s="48"/>
      <c r="D47" s="338">
        <f t="shared" ref="D47:AZ47" ca="1" si="95">+D29+D33+D38+D40+D44+D35+D42</f>
        <v>0</v>
      </c>
      <c r="E47" s="85">
        <f t="shared" ref="E47:J47" ca="1" si="96">+E29+E33+E38+E40+E44+E35+E42</f>
        <v>0</v>
      </c>
      <c r="F47" s="85">
        <f t="shared" ca="1" si="96"/>
        <v>0</v>
      </c>
      <c r="G47" s="85">
        <f t="shared" ca="1" si="96"/>
        <v>0</v>
      </c>
      <c r="H47" s="85">
        <f t="shared" ca="1" si="96"/>
        <v>0</v>
      </c>
      <c r="I47" s="85">
        <f t="shared" ca="1" si="96"/>
        <v>0</v>
      </c>
      <c r="J47" s="85">
        <f t="shared" ca="1" si="96"/>
        <v>0</v>
      </c>
      <c r="K47" s="338">
        <f t="shared" ca="1" si="95"/>
        <v>0</v>
      </c>
      <c r="L47" s="85">
        <f t="shared" ref="L47:Q47" ca="1" si="97">+L29+L33+L38+L40+L44+L35+L42</f>
        <v>0</v>
      </c>
      <c r="M47" s="85">
        <f t="shared" ca="1" si="97"/>
        <v>0</v>
      </c>
      <c r="N47" s="85">
        <f t="shared" ca="1" si="97"/>
        <v>0</v>
      </c>
      <c r="O47" s="85">
        <f t="shared" ca="1" si="97"/>
        <v>0</v>
      </c>
      <c r="P47" s="85">
        <f t="shared" ca="1" si="97"/>
        <v>0</v>
      </c>
      <c r="Q47" s="85">
        <f t="shared" ca="1" si="97"/>
        <v>0</v>
      </c>
      <c r="R47" s="338">
        <f t="shared" ca="1" si="95"/>
        <v>0</v>
      </c>
      <c r="S47" s="85">
        <f t="shared" ref="S47:X47" ca="1" si="98">+S29+S33+S38+S40+S44+S35+S42</f>
        <v>0</v>
      </c>
      <c r="T47" s="85">
        <f t="shared" ca="1" si="98"/>
        <v>0</v>
      </c>
      <c r="U47" s="85">
        <f t="shared" ca="1" si="98"/>
        <v>0</v>
      </c>
      <c r="V47" s="85">
        <f t="shared" ca="1" si="98"/>
        <v>0</v>
      </c>
      <c r="W47" s="85">
        <f t="shared" ca="1" si="98"/>
        <v>0</v>
      </c>
      <c r="X47" s="85">
        <f t="shared" ca="1" si="98"/>
        <v>0</v>
      </c>
      <c r="Y47" s="338">
        <f t="shared" ca="1" si="95"/>
        <v>0</v>
      </c>
      <c r="Z47" s="85">
        <f t="shared" ref="Z47:AE47" ca="1" si="99">+Z29+Z33+Z38+Z40+Z44+Z35+Z42</f>
        <v>0</v>
      </c>
      <c r="AA47" s="85">
        <f t="shared" ca="1" si="99"/>
        <v>0</v>
      </c>
      <c r="AB47" s="85">
        <f t="shared" ca="1" si="99"/>
        <v>0</v>
      </c>
      <c r="AC47" s="85">
        <f t="shared" ca="1" si="99"/>
        <v>0</v>
      </c>
      <c r="AD47" s="85">
        <f t="shared" ca="1" si="99"/>
        <v>0</v>
      </c>
      <c r="AE47" s="85">
        <f t="shared" ca="1" si="99"/>
        <v>0</v>
      </c>
      <c r="AF47" s="338">
        <f t="shared" ca="1" si="95"/>
        <v>1743</v>
      </c>
      <c r="AG47" s="85">
        <f t="shared" ref="AG47:AL47" ca="1" si="100">+AG29+AG33+AG38+AG40+AG44+AG35+AG42</f>
        <v>0</v>
      </c>
      <c r="AH47" s="85">
        <f t="shared" ca="1" si="100"/>
        <v>0</v>
      </c>
      <c r="AI47" s="85">
        <f t="shared" ca="1" si="100"/>
        <v>0</v>
      </c>
      <c r="AJ47" s="85">
        <f t="shared" ca="1" si="100"/>
        <v>0</v>
      </c>
      <c r="AK47" s="85">
        <f t="shared" ca="1" si="100"/>
        <v>0</v>
      </c>
      <c r="AL47" s="85">
        <f t="shared" ca="1" si="100"/>
        <v>0</v>
      </c>
      <c r="AM47" s="338">
        <f t="shared" ca="1" si="95"/>
        <v>1953</v>
      </c>
      <c r="AN47" s="85">
        <f t="shared" ref="AN47:AS47" ca="1" si="101">+AN29+AN33+AN38+AN40+AN44+AN35+AN42</f>
        <v>0</v>
      </c>
      <c r="AO47" s="85">
        <f t="shared" ca="1" si="101"/>
        <v>0</v>
      </c>
      <c r="AP47" s="85">
        <f t="shared" ca="1" si="101"/>
        <v>0</v>
      </c>
      <c r="AQ47" s="85">
        <f t="shared" ca="1" si="101"/>
        <v>0</v>
      </c>
      <c r="AR47" s="85">
        <f t="shared" ca="1" si="101"/>
        <v>0</v>
      </c>
      <c r="AS47" s="85">
        <f t="shared" ca="1" si="101"/>
        <v>0</v>
      </c>
      <c r="AT47" s="338">
        <f t="shared" ca="1" si="95"/>
        <v>2192</v>
      </c>
      <c r="AU47" s="85">
        <f t="shared" ca="1" si="95"/>
        <v>0</v>
      </c>
      <c r="AV47" s="85">
        <f t="shared" ca="1" si="95"/>
        <v>0</v>
      </c>
      <c r="AW47" s="85">
        <f t="shared" ca="1" si="95"/>
        <v>0</v>
      </c>
      <c r="AX47" s="85">
        <f t="shared" ca="1" si="95"/>
        <v>0</v>
      </c>
      <c r="AY47" s="85">
        <f t="shared" ca="1" si="95"/>
        <v>0</v>
      </c>
      <c r="AZ47" s="85">
        <f t="shared" ca="1" si="95"/>
        <v>0</v>
      </c>
      <c r="BA47" s="338">
        <f ca="1">+BA29+BA33+BA38+BA40+BA44+BA35+BA42</f>
        <v>2003</v>
      </c>
      <c r="BB47" s="85">
        <f t="shared" ref="BB47:BG47" ca="1" si="102">+BB29+BB33+BB38+BB40+BB44+BB35+BB42</f>
        <v>0</v>
      </c>
      <c r="BC47" s="85">
        <f t="shared" ca="1" si="102"/>
        <v>0</v>
      </c>
      <c r="BD47" s="85">
        <f t="shared" ca="1" si="102"/>
        <v>0</v>
      </c>
      <c r="BE47" s="85">
        <f t="shared" ca="1" si="102"/>
        <v>0</v>
      </c>
      <c r="BF47" s="85">
        <f t="shared" ca="1" si="102"/>
        <v>0</v>
      </c>
      <c r="BG47" s="85">
        <f t="shared" ca="1" si="102"/>
        <v>0</v>
      </c>
      <c r="BH47" s="338">
        <f t="shared" ref="BH47:BV47" ca="1" si="103">+BH29+BH33+BH38+BH40+BH44+BH35+BH42</f>
        <v>1728</v>
      </c>
      <c r="BI47" s="85">
        <f t="shared" ca="1" si="103"/>
        <v>0</v>
      </c>
      <c r="BJ47" s="85">
        <f t="shared" ca="1" si="103"/>
        <v>0</v>
      </c>
      <c r="BK47" s="85">
        <f t="shared" ca="1" si="103"/>
        <v>0</v>
      </c>
      <c r="BL47" s="85">
        <f t="shared" ca="1" si="103"/>
        <v>0</v>
      </c>
      <c r="BM47" s="85">
        <f t="shared" ca="1" si="103"/>
        <v>0</v>
      </c>
      <c r="BN47" s="85">
        <f t="shared" ca="1" si="103"/>
        <v>0</v>
      </c>
      <c r="BO47" s="338">
        <f t="shared" ca="1" si="103"/>
        <v>0</v>
      </c>
      <c r="BP47" s="85">
        <f t="shared" ca="1" si="103"/>
        <v>0</v>
      </c>
      <c r="BQ47" s="85">
        <f t="shared" ca="1" si="103"/>
        <v>0</v>
      </c>
      <c r="BR47" s="85">
        <f t="shared" ca="1" si="103"/>
        <v>0</v>
      </c>
      <c r="BS47" s="85">
        <f t="shared" ca="1" si="103"/>
        <v>0</v>
      </c>
      <c r="BT47" s="85">
        <f t="shared" ca="1" si="103"/>
        <v>0</v>
      </c>
      <c r="BU47" s="85">
        <f t="shared" ca="1" si="103"/>
        <v>0</v>
      </c>
      <c r="BV47" s="338">
        <f t="shared" ca="1" si="103"/>
        <v>0</v>
      </c>
    </row>
    <row r="48" spans="1:76" s="231" customFormat="1" x14ac:dyDescent="0.2">
      <c r="A48" s="231" t="s">
        <v>109</v>
      </c>
      <c r="D48" s="341" t="str">
        <f t="shared" ref="D48:AI48" ca="1" si="104">IFERROR(D47/D19,"-")</f>
        <v>-</v>
      </c>
      <c r="E48" s="232" t="str">
        <f t="shared" ca="1" si="104"/>
        <v>-</v>
      </c>
      <c r="F48" s="232" t="str">
        <f t="shared" ca="1" si="104"/>
        <v>-</v>
      </c>
      <c r="G48" s="232" t="str">
        <f t="shared" ca="1" si="104"/>
        <v>-</v>
      </c>
      <c r="H48" s="233" t="str">
        <f t="shared" ca="1" si="104"/>
        <v>-</v>
      </c>
      <c r="I48" s="233" t="str">
        <f t="shared" ca="1" si="104"/>
        <v>-</v>
      </c>
      <c r="J48" s="233" t="str">
        <f t="shared" ca="1" si="104"/>
        <v>-</v>
      </c>
      <c r="K48" s="341" t="str">
        <f t="shared" ca="1" si="104"/>
        <v>-</v>
      </c>
      <c r="L48" s="232" t="str">
        <f t="shared" ca="1" si="104"/>
        <v>-</v>
      </c>
      <c r="M48" s="232" t="str">
        <f t="shared" ca="1" si="104"/>
        <v>-</v>
      </c>
      <c r="N48" s="232" t="str">
        <f t="shared" ca="1" si="104"/>
        <v>-</v>
      </c>
      <c r="O48" s="233" t="str">
        <f t="shared" ca="1" si="104"/>
        <v>-</v>
      </c>
      <c r="P48" s="233" t="str">
        <f t="shared" ca="1" si="104"/>
        <v>-</v>
      </c>
      <c r="Q48" s="233" t="str">
        <f t="shared" ca="1" si="104"/>
        <v>-</v>
      </c>
      <c r="R48" s="341" t="str">
        <f t="shared" ca="1" si="104"/>
        <v>-</v>
      </c>
      <c r="S48" s="232" t="str">
        <f t="shared" ca="1" si="104"/>
        <v>-</v>
      </c>
      <c r="T48" s="232" t="str">
        <f t="shared" ca="1" si="104"/>
        <v>-</v>
      </c>
      <c r="U48" s="232" t="str">
        <f t="shared" ca="1" si="104"/>
        <v>-</v>
      </c>
      <c r="V48" s="233" t="str">
        <f t="shared" ca="1" si="104"/>
        <v>-</v>
      </c>
      <c r="W48" s="233" t="str">
        <f t="shared" ca="1" si="104"/>
        <v>-</v>
      </c>
      <c r="X48" s="233" t="str">
        <f t="shared" ca="1" si="104"/>
        <v>-</v>
      </c>
      <c r="Y48" s="341" t="str">
        <f t="shared" ca="1" si="104"/>
        <v>-</v>
      </c>
      <c r="Z48" s="232" t="str">
        <f t="shared" ca="1" si="104"/>
        <v>-</v>
      </c>
      <c r="AA48" s="232" t="str">
        <f t="shared" ca="1" si="104"/>
        <v>-</v>
      </c>
      <c r="AB48" s="232" t="str">
        <f t="shared" ca="1" si="104"/>
        <v>-</v>
      </c>
      <c r="AC48" s="233" t="str">
        <f t="shared" ca="1" si="104"/>
        <v>-</v>
      </c>
      <c r="AD48" s="233" t="str">
        <f t="shared" ca="1" si="104"/>
        <v>-</v>
      </c>
      <c r="AE48" s="233" t="str">
        <f t="shared" ca="1" si="104"/>
        <v>-</v>
      </c>
      <c r="AF48" s="341">
        <f t="shared" ca="1" si="104"/>
        <v>0.1617933723196881</v>
      </c>
      <c r="AG48" s="232" t="str">
        <f t="shared" ca="1" si="104"/>
        <v>-</v>
      </c>
      <c r="AH48" s="232" t="str">
        <f t="shared" ca="1" si="104"/>
        <v>-</v>
      </c>
      <c r="AI48" s="232" t="str">
        <f t="shared" ca="1" si="104"/>
        <v>-</v>
      </c>
      <c r="AJ48" s="233" t="str">
        <f t="shared" ref="AJ48:BO48" ca="1" si="105">IFERROR(AJ47/AJ19,"-")</f>
        <v>-</v>
      </c>
      <c r="AK48" s="233" t="str">
        <f t="shared" ca="1" si="105"/>
        <v>-</v>
      </c>
      <c r="AL48" s="233" t="str">
        <f t="shared" ca="1" si="105"/>
        <v>-</v>
      </c>
      <c r="AM48" s="341">
        <f t="shared" ca="1" si="105"/>
        <v>0.17050811943425878</v>
      </c>
      <c r="AN48" s="232" t="str">
        <f t="shared" ca="1" si="105"/>
        <v>-</v>
      </c>
      <c r="AO48" s="232" t="str">
        <f t="shared" ca="1" si="105"/>
        <v>-</v>
      </c>
      <c r="AP48" s="232" t="str">
        <f t="shared" ca="1" si="105"/>
        <v>-</v>
      </c>
      <c r="AQ48" s="233" t="str">
        <f t="shared" ca="1" si="105"/>
        <v>-</v>
      </c>
      <c r="AR48" s="233" t="str">
        <f t="shared" ca="1" si="105"/>
        <v>-</v>
      </c>
      <c r="AS48" s="233" t="str">
        <f t="shared" ca="1" si="105"/>
        <v>-</v>
      </c>
      <c r="AT48" s="341">
        <f t="shared" ca="1" si="105"/>
        <v>0.18035214744117162</v>
      </c>
      <c r="AU48" s="232" t="str">
        <f t="shared" ca="1" si="105"/>
        <v>-</v>
      </c>
      <c r="AV48" s="232" t="str">
        <f t="shared" ca="1" si="105"/>
        <v>-</v>
      </c>
      <c r="AW48" s="232" t="str">
        <f t="shared" ca="1" si="105"/>
        <v>-</v>
      </c>
      <c r="AX48" s="233" t="str">
        <f t="shared" ca="1" si="105"/>
        <v>-</v>
      </c>
      <c r="AY48" s="233" t="str">
        <f t="shared" ca="1" si="105"/>
        <v>-</v>
      </c>
      <c r="AZ48" s="233" t="str">
        <f t="shared" ca="1" si="105"/>
        <v>-</v>
      </c>
      <c r="BA48" s="341">
        <f t="shared" ca="1" si="105"/>
        <v>0.1592969619850485</v>
      </c>
      <c r="BB48" s="232" t="str">
        <f t="shared" ca="1" si="105"/>
        <v>-</v>
      </c>
      <c r="BC48" s="232" t="str">
        <f t="shared" ca="1" si="105"/>
        <v>-</v>
      </c>
      <c r="BD48" s="232" t="str">
        <f t="shared" ca="1" si="105"/>
        <v>-</v>
      </c>
      <c r="BE48" s="233" t="str">
        <f t="shared" ca="1" si="105"/>
        <v>-</v>
      </c>
      <c r="BF48" s="233" t="str">
        <f t="shared" ca="1" si="105"/>
        <v>-</v>
      </c>
      <c r="BG48" s="233" t="str">
        <f t="shared" ca="1" si="105"/>
        <v>-</v>
      </c>
      <c r="BH48" s="341">
        <f t="shared" ca="1" si="105"/>
        <v>0.13679544015199493</v>
      </c>
      <c r="BI48" s="232" t="str">
        <f t="shared" ca="1" si="105"/>
        <v>-</v>
      </c>
      <c r="BJ48" s="232" t="str">
        <f t="shared" ca="1" si="105"/>
        <v>-</v>
      </c>
      <c r="BK48" s="232" t="str">
        <f t="shared" ca="1" si="105"/>
        <v>-</v>
      </c>
      <c r="BL48" s="233" t="str">
        <f t="shared" ca="1" si="105"/>
        <v>-</v>
      </c>
      <c r="BM48" s="233" t="str">
        <f t="shared" ca="1" si="105"/>
        <v>-</v>
      </c>
      <c r="BN48" s="233" t="str">
        <f t="shared" ca="1" si="105"/>
        <v>-</v>
      </c>
      <c r="BO48" s="341" t="str">
        <f t="shared" ca="1" si="105"/>
        <v>-</v>
      </c>
      <c r="BP48" s="232" t="str">
        <f t="shared" ref="BP48:BV48" ca="1" si="106">IFERROR(BP47/BP19,"-")</f>
        <v>-</v>
      </c>
      <c r="BQ48" s="232" t="str">
        <f t="shared" ca="1" si="106"/>
        <v>-</v>
      </c>
      <c r="BR48" s="232" t="str">
        <f t="shared" ca="1" si="106"/>
        <v>-</v>
      </c>
      <c r="BS48" s="233" t="str">
        <f t="shared" ca="1" si="106"/>
        <v>-</v>
      </c>
      <c r="BT48" s="233" t="str">
        <f t="shared" ca="1" si="106"/>
        <v>-</v>
      </c>
      <c r="BU48" s="233" t="str">
        <f t="shared" ca="1" si="106"/>
        <v>-</v>
      </c>
      <c r="BV48" s="341" t="str">
        <f t="shared" ca="1" si="106"/>
        <v>-</v>
      </c>
    </row>
    <row r="49" spans="1:76" s="228" customFormat="1" x14ac:dyDescent="0.2">
      <c r="A49" s="228" t="s">
        <v>102</v>
      </c>
      <c r="D49" s="337"/>
      <c r="E49" s="229" t="str">
        <f ca="1">IF(E47=0,"-",IFERROR(E47/#REF!-1,"-"))</f>
        <v>-</v>
      </c>
      <c r="F49" s="230" t="str">
        <f ca="1">IF(F47=0,"-",IFERROR(F47/#REF!-1,"-"))</f>
        <v>-</v>
      </c>
      <c r="G49" s="229" t="str">
        <f ca="1">IF(G47=0,"-",IFERROR(G47/#REF!-1,"-"))</f>
        <v>-</v>
      </c>
      <c r="H49" s="230" t="str">
        <f t="shared" ref="H49:AM49" ca="1" si="107">IF(H47=0,"-",IFERROR(H47/A47-1,"-"))</f>
        <v>-</v>
      </c>
      <c r="I49" s="229" t="str">
        <f t="shared" ca="1" si="107"/>
        <v>-</v>
      </c>
      <c r="J49" s="230" t="str">
        <f t="shared" ca="1" si="107"/>
        <v>-</v>
      </c>
      <c r="K49" s="337" t="str">
        <f t="shared" ca="1" si="107"/>
        <v>-</v>
      </c>
      <c r="L49" s="229" t="str">
        <f t="shared" ca="1" si="107"/>
        <v>-</v>
      </c>
      <c r="M49" s="230" t="str">
        <f t="shared" ca="1" si="107"/>
        <v>-</v>
      </c>
      <c r="N49" s="229" t="str">
        <f t="shared" ca="1" si="107"/>
        <v>-</v>
      </c>
      <c r="O49" s="230" t="str">
        <f t="shared" ca="1" si="107"/>
        <v>-</v>
      </c>
      <c r="P49" s="229" t="str">
        <f t="shared" ca="1" si="107"/>
        <v>-</v>
      </c>
      <c r="Q49" s="230" t="str">
        <f t="shared" ca="1" si="107"/>
        <v>-</v>
      </c>
      <c r="R49" s="337" t="str">
        <f t="shared" ca="1" si="107"/>
        <v>-</v>
      </c>
      <c r="S49" s="229" t="str">
        <f t="shared" ca="1" si="107"/>
        <v>-</v>
      </c>
      <c r="T49" s="230" t="str">
        <f t="shared" ca="1" si="107"/>
        <v>-</v>
      </c>
      <c r="U49" s="229" t="str">
        <f t="shared" ca="1" si="107"/>
        <v>-</v>
      </c>
      <c r="V49" s="230" t="str">
        <f t="shared" ca="1" si="107"/>
        <v>-</v>
      </c>
      <c r="W49" s="229" t="str">
        <f t="shared" ca="1" si="107"/>
        <v>-</v>
      </c>
      <c r="X49" s="230" t="str">
        <f t="shared" ca="1" si="107"/>
        <v>-</v>
      </c>
      <c r="Y49" s="337" t="str">
        <f t="shared" ca="1" si="107"/>
        <v>-</v>
      </c>
      <c r="Z49" s="229" t="str">
        <f t="shared" ca="1" si="107"/>
        <v>-</v>
      </c>
      <c r="AA49" s="230" t="str">
        <f t="shared" ca="1" si="107"/>
        <v>-</v>
      </c>
      <c r="AB49" s="229" t="str">
        <f t="shared" ca="1" si="107"/>
        <v>-</v>
      </c>
      <c r="AC49" s="230" t="str">
        <f t="shared" ca="1" si="107"/>
        <v>-</v>
      </c>
      <c r="AD49" s="229" t="str">
        <f t="shared" ca="1" si="107"/>
        <v>-</v>
      </c>
      <c r="AE49" s="230" t="str">
        <f t="shared" ca="1" si="107"/>
        <v>-</v>
      </c>
      <c r="AF49" s="337" t="str">
        <f t="shared" ca="1" si="107"/>
        <v>-</v>
      </c>
      <c r="AG49" s="229" t="str">
        <f t="shared" ca="1" si="107"/>
        <v>-</v>
      </c>
      <c r="AH49" s="230" t="str">
        <f t="shared" ca="1" si="107"/>
        <v>-</v>
      </c>
      <c r="AI49" s="229" t="str">
        <f t="shared" ca="1" si="107"/>
        <v>-</v>
      </c>
      <c r="AJ49" s="230" t="str">
        <f t="shared" ca="1" si="107"/>
        <v>-</v>
      </c>
      <c r="AK49" s="229" t="str">
        <f t="shared" ca="1" si="107"/>
        <v>-</v>
      </c>
      <c r="AL49" s="230" t="str">
        <f t="shared" ca="1" si="107"/>
        <v>-</v>
      </c>
      <c r="AM49" s="337">
        <f t="shared" ca="1" si="107"/>
        <v>0.12048192771084332</v>
      </c>
      <c r="AN49" s="229" t="str">
        <f t="shared" ref="AN49:BS49" ca="1" si="108">IF(AN47=0,"-",IFERROR(AN47/AG47-1,"-"))</f>
        <v>-</v>
      </c>
      <c r="AO49" s="230" t="str">
        <f t="shared" ca="1" si="108"/>
        <v>-</v>
      </c>
      <c r="AP49" s="229" t="str">
        <f t="shared" ca="1" si="108"/>
        <v>-</v>
      </c>
      <c r="AQ49" s="230" t="str">
        <f t="shared" ca="1" si="108"/>
        <v>-</v>
      </c>
      <c r="AR49" s="229" t="str">
        <f t="shared" ca="1" si="108"/>
        <v>-</v>
      </c>
      <c r="AS49" s="230" t="str">
        <f t="shared" ca="1" si="108"/>
        <v>-</v>
      </c>
      <c r="AT49" s="337">
        <f t="shared" ca="1" si="108"/>
        <v>0.12237583205325131</v>
      </c>
      <c r="AU49" s="229" t="str">
        <f t="shared" ca="1" si="108"/>
        <v>-</v>
      </c>
      <c r="AV49" s="230" t="str">
        <f t="shared" ca="1" si="108"/>
        <v>-</v>
      </c>
      <c r="AW49" s="229" t="str">
        <f t="shared" ca="1" si="108"/>
        <v>-</v>
      </c>
      <c r="AX49" s="230" t="str">
        <f t="shared" ca="1" si="108"/>
        <v>-</v>
      </c>
      <c r="AY49" s="229" t="str">
        <f t="shared" ca="1" si="108"/>
        <v>-</v>
      </c>
      <c r="AZ49" s="230" t="str">
        <f t="shared" ca="1" si="108"/>
        <v>-</v>
      </c>
      <c r="BA49" s="337">
        <f t="shared" ca="1" si="108"/>
        <v>-8.6222627737226332E-2</v>
      </c>
      <c r="BB49" s="229" t="str">
        <f t="shared" ca="1" si="108"/>
        <v>-</v>
      </c>
      <c r="BC49" s="230" t="str">
        <f t="shared" ca="1" si="108"/>
        <v>-</v>
      </c>
      <c r="BD49" s="229" t="str">
        <f t="shared" ca="1" si="108"/>
        <v>-</v>
      </c>
      <c r="BE49" s="230" t="str">
        <f t="shared" ca="1" si="108"/>
        <v>-</v>
      </c>
      <c r="BF49" s="229" t="str">
        <f t="shared" ca="1" si="108"/>
        <v>-</v>
      </c>
      <c r="BG49" s="230" t="str">
        <f t="shared" ca="1" si="108"/>
        <v>-</v>
      </c>
      <c r="BH49" s="337">
        <f t="shared" ca="1" si="108"/>
        <v>-0.1372940589116326</v>
      </c>
      <c r="BI49" s="229" t="str">
        <f t="shared" ca="1" si="108"/>
        <v>-</v>
      </c>
      <c r="BJ49" s="230" t="str">
        <f t="shared" ca="1" si="108"/>
        <v>-</v>
      </c>
      <c r="BK49" s="229" t="str">
        <f t="shared" ca="1" si="108"/>
        <v>-</v>
      </c>
      <c r="BL49" s="230" t="str">
        <f t="shared" ca="1" si="108"/>
        <v>-</v>
      </c>
      <c r="BM49" s="229" t="str">
        <f t="shared" ca="1" si="108"/>
        <v>-</v>
      </c>
      <c r="BN49" s="230" t="str">
        <f t="shared" ca="1" si="108"/>
        <v>-</v>
      </c>
      <c r="BO49" s="337" t="str">
        <f t="shared" ca="1" si="108"/>
        <v>-</v>
      </c>
      <c r="BP49" s="229" t="str">
        <f t="shared" ca="1" si="108"/>
        <v>-</v>
      </c>
      <c r="BQ49" s="230" t="str">
        <f t="shared" ca="1" si="108"/>
        <v>-</v>
      </c>
      <c r="BR49" s="229" t="str">
        <f t="shared" ca="1" si="108"/>
        <v>-</v>
      </c>
      <c r="BS49" s="230" t="str">
        <f t="shared" ca="1" si="108"/>
        <v>-</v>
      </c>
      <c r="BT49" s="229" t="str">
        <f t="shared" ref="BT49:BV49" ca="1" si="109">IF(BT47=0,"-",IFERROR(BT47/BM47-1,"-"))</f>
        <v>-</v>
      </c>
      <c r="BU49" s="230" t="str">
        <f t="shared" ca="1" si="109"/>
        <v>-</v>
      </c>
      <c r="BV49" s="337" t="str">
        <f t="shared" ca="1" si="109"/>
        <v>-</v>
      </c>
    </row>
    <row r="50" spans="1:76" x14ac:dyDescent="0.2">
      <c r="H50" s="172"/>
      <c r="J50" s="172"/>
      <c r="O50" s="172"/>
      <c r="Q50" s="172"/>
      <c r="V50" s="172"/>
      <c r="X50" s="172"/>
      <c r="AC50" s="172"/>
      <c r="AE50" s="172"/>
      <c r="AJ50" s="172"/>
      <c r="AL50" s="172"/>
      <c r="AQ50" s="172"/>
      <c r="AS50" s="172"/>
      <c r="AX50" s="172"/>
      <c r="AZ50" s="172"/>
      <c r="BE50" s="172"/>
      <c r="BG50" s="172"/>
      <c r="BL50" s="172"/>
      <c r="BN50" s="172"/>
      <c r="BS50" s="172"/>
      <c r="BU50" s="172"/>
    </row>
    <row r="51" spans="1:76" s="21" customFormat="1" x14ac:dyDescent="0.2">
      <c r="A51" s="21" t="s">
        <v>317</v>
      </c>
      <c r="D51" s="322">
        <f ca="1">+-Cashflow!D6</f>
        <v>0</v>
      </c>
      <c r="E51" s="90">
        <f ca="1">+-Cashflow!E6</f>
        <v>0</v>
      </c>
      <c r="F51" s="90">
        <f ca="1">+-Cashflow!F6</f>
        <v>0</v>
      </c>
      <c r="G51" s="90">
        <f ca="1">+-Cashflow!G6</f>
        <v>0</v>
      </c>
      <c r="H51" s="90">
        <f ca="1">+-Cashflow!H6</f>
        <v>0</v>
      </c>
      <c r="I51" s="90">
        <f ca="1">+-Cashflow!I6</f>
        <v>0</v>
      </c>
      <c r="J51" s="90">
        <f ca="1">+-Cashflow!J6</f>
        <v>0</v>
      </c>
      <c r="K51" s="322">
        <f ca="1">+-Cashflow!K6</f>
        <v>0</v>
      </c>
      <c r="L51" s="90">
        <f ca="1">+-Cashflow!L6</f>
        <v>0</v>
      </c>
      <c r="M51" s="90">
        <f ca="1">+-Cashflow!M6</f>
        <v>0</v>
      </c>
      <c r="N51" s="90">
        <f ca="1">+-Cashflow!N6</f>
        <v>0</v>
      </c>
      <c r="O51" s="90">
        <f ca="1">+-Cashflow!O6</f>
        <v>0</v>
      </c>
      <c r="P51" s="90">
        <f ca="1">+-Cashflow!P6</f>
        <v>0</v>
      </c>
      <c r="Q51" s="90">
        <f ca="1">+-Cashflow!Q6</f>
        <v>0</v>
      </c>
      <c r="R51" s="322">
        <f ca="1">+-Cashflow!R6</f>
        <v>0</v>
      </c>
      <c r="S51" s="90">
        <f ca="1">+-Cashflow!S6</f>
        <v>0</v>
      </c>
      <c r="T51" s="90">
        <f ca="1">+-Cashflow!T6</f>
        <v>0</v>
      </c>
      <c r="U51" s="90">
        <f ca="1">+-Cashflow!U6</f>
        <v>0</v>
      </c>
      <c r="V51" s="90">
        <f ca="1">+-Cashflow!V6</f>
        <v>0</v>
      </c>
      <c r="W51" s="90">
        <f ca="1">+-Cashflow!W6</f>
        <v>0</v>
      </c>
      <c r="X51" s="90">
        <f ca="1">+-Cashflow!X6</f>
        <v>0</v>
      </c>
      <c r="Y51" s="322">
        <f ca="1">+-Cashflow!Y6</f>
        <v>0</v>
      </c>
      <c r="Z51" s="90">
        <f ca="1">+-Cashflow!Z6</f>
        <v>0</v>
      </c>
      <c r="AA51" s="90">
        <f ca="1">+-Cashflow!AA6</f>
        <v>0</v>
      </c>
      <c r="AB51" s="90">
        <f ca="1">+-Cashflow!AB6</f>
        <v>0</v>
      </c>
      <c r="AC51" s="90">
        <f ca="1">+-Cashflow!AC6</f>
        <v>0</v>
      </c>
      <c r="AD51" s="90">
        <f ca="1">+-Cashflow!AD6</f>
        <v>0</v>
      </c>
      <c r="AE51" s="90">
        <f ca="1">+-Cashflow!AE6</f>
        <v>0</v>
      </c>
      <c r="AF51" s="322">
        <f ca="1">+-Cashflow!AF6</f>
        <v>-368</v>
      </c>
      <c r="AG51" s="90">
        <f ca="1">+-Cashflow!AG6</f>
        <v>0</v>
      </c>
      <c r="AH51" s="90">
        <f ca="1">+-Cashflow!AH6</f>
        <v>0</v>
      </c>
      <c r="AI51" s="90">
        <f ca="1">+-Cashflow!AI6</f>
        <v>0</v>
      </c>
      <c r="AJ51" s="90">
        <f ca="1">+-Cashflow!AJ6</f>
        <v>0</v>
      </c>
      <c r="AK51" s="90">
        <f ca="1">+-Cashflow!AK6</f>
        <v>0</v>
      </c>
      <c r="AL51" s="90">
        <f ca="1">+-Cashflow!AL6</f>
        <v>0</v>
      </c>
      <c r="AM51" s="322">
        <f ca="1">+-Cashflow!AM6</f>
        <v>-398</v>
      </c>
      <c r="AN51" s="90">
        <f ca="1">+-Cashflow!AN6</f>
        <v>0</v>
      </c>
      <c r="AO51" s="90">
        <f ca="1">+-Cashflow!AO6</f>
        <v>0</v>
      </c>
      <c r="AP51" s="90">
        <f ca="1">+-Cashflow!AP6</f>
        <v>0</v>
      </c>
      <c r="AQ51" s="90">
        <f ca="1">+-Cashflow!AQ6</f>
        <v>0</v>
      </c>
      <c r="AR51" s="90">
        <f ca="1">+-Cashflow!AR6</f>
        <v>0</v>
      </c>
      <c r="AS51" s="90">
        <f ca="1">+-Cashflow!AS6</f>
        <v>0</v>
      </c>
      <c r="AT51" s="322">
        <f ca="1">+-Cashflow!AT6</f>
        <v>-415</v>
      </c>
      <c r="AU51" s="90">
        <f ca="1">+-Cashflow!AU6</f>
        <v>0</v>
      </c>
      <c r="AV51" s="90">
        <f ca="1">+-Cashflow!AV6</f>
        <v>0</v>
      </c>
      <c r="AW51" s="90">
        <f ca="1">+-Cashflow!AW6</f>
        <v>0</v>
      </c>
      <c r="AX51" s="90">
        <f ca="1">+-Cashflow!AX6</f>
        <v>0</v>
      </c>
      <c r="AY51" s="90">
        <f ca="1">+-Cashflow!AY6</f>
        <v>0</v>
      </c>
      <c r="AZ51" s="90">
        <f ca="1">+-Cashflow!AZ6</f>
        <v>0</v>
      </c>
      <c r="BA51" s="322">
        <f ca="1">+-Cashflow!BA6</f>
        <v>-472</v>
      </c>
      <c r="BB51" s="90">
        <f ca="1">+-Cashflow!BB6</f>
        <v>0</v>
      </c>
      <c r="BC51" s="90">
        <f ca="1">+-Cashflow!BC6</f>
        <v>0</v>
      </c>
      <c r="BD51" s="90">
        <f ca="1">+-Cashflow!BD6</f>
        <v>0</v>
      </c>
      <c r="BE51" s="90">
        <f ca="1">+-Cashflow!BE6</f>
        <v>0</v>
      </c>
      <c r="BF51" s="90">
        <f ca="1">+-Cashflow!BF6</f>
        <v>0</v>
      </c>
      <c r="BG51" s="90">
        <f ca="1">+-Cashflow!BG6</f>
        <v>0</v>
      </c>
      <c r="BH51" s="322">
        <f ca="1">+-Cashflow!BH6</f>
        <v>-524</v>
      </c>
      <c r="BI51" s="90">
        <f ca="1">+-Cashflow!BI6</f>
        <v>0</v>
      </c>
      <c r="BJ51" s="90">
        <f ca="1">+-Cashflow!BJ6</f>
        <v>0</v>
      </c>
      <c r="BK51" s="90">
        <f ca="1">+-Cashflow!BK6</f>
        <v>0</v>
      </c>
      <c r="BL51" s="90">
        <f ca="1">+-Cashflow!BL6</f>
        <v>0</v>
      </c>
      <c r="BM51" s="90">
        <f ca="1">+-Cashflow!BM6</f>
        <v>0</v>
      </c>
      <c r="BN51" s="90">
        <f ca="1">+-Cashflow!BN6</f>
        <v>0</v>
      </c>
      <c r="BO51" s="322">
        <f ca="1">+-Cashflow!CD6</f>
        <v>0</v>
      </c>
      <c r="BP51" s="90">
        <f ca="1">+-Cashflow!BP6</f>
        <v>0</v>
      </c>
      <c r="BQ51" s="90">
        <f ca="1">+-Cashflow!BQ6</f>
        <v>0</v>
      </c>
      <c r="BR51" s="90">
        <f ca="1">+-Cashflow!BR6</f>
        <v>0</v>
      </c>
      <c r="BS51" s="90">
        <f ca="1">+-Cashflow!BS6</f>
        <v>0</v>
      </c>
      <c r="BT51" s="90">
        <f ca="1">+-Cashflow!BT6</f>
        <v>0</v>
      </c>
      <c r="BU51" s="90">
        <f ca="1">+-Cashflow!BU6</f>
        <v>0</v>
      </c>
      <c r="BV51" s="322">
        <f ca="1">+-Cashflow!CK6</f>
        <v>0</v>
      </c>
    </row>
    <row r="52" spans="1:76" s="231" customFormat="1" x14ac:dyDescent="0.2">
      <c r="A52" s="231" t="s">
        <v>110</v>
      </c>
      <c r="D52" s="341" t="str">
        <f t="shared" ref="D52:AI52" ca="1" si="110">IFERROR(D51/D19*-1,"-")</f>
        <v>-</v>
      </c>
      <c r="E52" s="232" t="str">
        <f t="shared" ca="1" si="110"/>
        <v>-</v>
      </c>
      <c r="F52" s="232" t="str">
        <f t="shared" ca="1" si="110"/>
        <v>-</v>
      </c>
      <c r="G52" s="232" t="str">
        <f t="shared" ca="1" si="110"/>
        <v>-</v>
      </c>
      <c r="H52" s="233" t="str">
        <f t="shared" ca="1" si="110"/>
        <v>-</v>
      </c>
      <c r="I52" s="233" t="str">
        <f t="shared" ca="1" si="110"/>
        <v>-</v>
      </c>
      <c r="J52" s="233" t="str">
        <f t="shared" ca="1" si="110"/>
        <v>-</v>
      </c>
      <c r="K52" s="341" t="str">
        <f t="shared" ca="1" si="110"/>
        <v>-</v>
      </c>
      <c r="L52" s="232" t="str">
        <f t="shared" ca="1" si="110"/>
        <v>-</v>
      </c>
      <c r="M52" s="232" t="str">
        <f t="shared" ca="1" si="110"/>
        <v>-</v>
      </c>
      <c r="N52" s="232" t="str">
        <f t="shared" ca="1" si="110"/>
        <v>-</v>
      </c>
      <c r="O52" s="233" t="str">
        <f t="shared" ca="1" si="110"/>
        <v>-</v>
      </c>
      <c r="P52" s="233" t="str">
        <f t="shared" ca="1" si="110"/>
        <v>-</v>
      </c>
      <c r="Q52" s="233" t="str">
        <f t="shared" ca="1" si="110"/>
        <v>-</v>
      </c>
      <c r="R52" s="341" t="str">
        <f t="shared" ca="1" si="110"/>
        <v>-</v>
      </c>
      <c r="S52" s="232" t="str">
        <f t="shared" ca="1" si="110"/>
        <v>-</v>
      </c>
      <c r="T52" s="232" t="str">
        <f t="shared" ca="1" si="110"/>
        <v>-</v>
      </c>
      <c r="U52" s="232" t="str">
        <f t="shared" ca="1" si="110"/>
        <v>-</v>
      </c>
      <c r="V52" s="233" t="str">
        <f t="shared" ca="1" si="110"/>
        <v>-</v>
      </c>
      <c r="W52" s="233" t="str">
        <f t="shared" ca="1" si="110"/>
        <v>-</v>
      </c>
      <c r="X52" s="233" t="str">
        <f t="shared" ca="1" si="110"/>
        <v>-</v>
      </c>
      <c r="Y52" s="341" t="str">
        <f t="shared" ca="1" si="110"/>
        <v>-</v>
      </c>
      <c r="Z52" s="232" t="str">
        <f t="shared" ca="1" si="110"/>
        <v>-</v>
      </c>
      <c r="AA52" s="232" t="str">
        <f t="shared" ca="1" si="110"/>
        <v>-</v>
      </c>
      <c r="AB52" s="232" t="str">
        <f t="shared" ca="1" si="110"/>
        <v>-</v>
      </c>
      <c r="AC52" s="233" t="str">
        <f t="shared" ca="1" si="110"/>
        <v>-</v>
      </c>
      <c r="AD52" s="233" t="str">
        <f t="shared" ca="1" si="110"/>
        <v>-</v>
      </c>
      <c r="AE52" s="233" t="str">
        <f t="shared" ca="1" si="110"/>
        <v>-</v>
      </c>
      <c r="AF52" s="341">
        <f t="shared" ca="1" si="110"/>
        <v>3.4159472755963982E-2</v>
      </c>
      <c r="AG52" s="232" t="str">
        <f t="shared" ca="1" si="110"/>
        <v>-</v>
      </c>
      <c r="AH52" s="232" t="str">
        <f t="shared" ca="1" si="110"/>
        <v>-</v>
      </c>
      <c r="AI52" s="232" t="str">
        <f t="shared" ca="1" si="110"/>
        <v>-</v>
      </c>
      <c r="AJ52" s="233" t="str">
        <f t="shared" ref="AJ52:BO52" ca="1" si="111">IFERROR(AJ51/AJ19*-1,"-")</f>
        <v>-</v>
      </c>
      <c r="AK52" s="233" t="str">
        <f t="shared" ca="1" si="111"/>
        <v>-</v>
      </c>
      <c r="AL52" s="233" t="str">
        <f t="shared" ca="1" si="111"/>
        <v>-</v>
      </c>
      <c r="AM52" s="341">
        <f t="shared" ca="1" si="111"/>
        <v>3.4747686397764974E-2</v>
      </c>
      <c r="AN52" s="232" t="str">
        <f t="shared" ca="1" si="111"/>
        <v>-</v>
      </c>
      <c r="AO52" s="232" t="str">
        <f t="shared" ca="1" si="111"/>
        <v>-</v>
      </c>
      <c r="AP52" s="232" t="str">
        <f t="shared" ca="1" si="111"/>
        <v>-</v>
      </c>
      <c r="AQ52" s="233" t="str">
        <f t="shared" ca="1" si="111"/>
        <v>-</v>
      </c>
      <c r="AR52" s="233" t="str">
        <f t="shared" ca="1" si="111"/>
        <v>-</v>
      </c>
      <c r="AS52" s="233" t="str">
        <f t="shared" ca="1" si="111"/>
        <v>-</v>
      </c>
      <c r="AT52" s="341">
        <f t="shared" ca="1" si="111"/>
        <v>3.4145137403324005E-2</v>
      </c>
      <c r="AU52" s="232" t="str">
        <f t="shared" ca="1" si="111"/>
        <v>-</v>
      </c>
      <c r="AV52" s="232" t="str">
        <f t="shared" ca="1" si="111"/>
        <v>-</v>
      </c>
      <c r="AW52" s="232" t="str">
        <f t="shared" ca="1" si="111"/>
        <v>-</v>
      </c>
      <c r="AX52" s="233" t="str">
        <f t="shared" ca="1" si="111"/>
        <v>-</v>
      </c>
      <c r="AY52" s="233" t="str">
        <f t="shared" ca="1" si="111"/>
        <v>-</v>
      </c>
      <c r="AZ52" s="233" t="str">
        <f t="shared" ca="1" si="111"/>
        <v>-</v>
      </c>
      <c r="BA52" s="341">
        <f t="shared" ca="1" si="111"/>
        <v>3.7537776363925558E-2</v>
      </c>
      <c r="BB52" s="232" t="str">
        <f t="shared" ca="1" si="111"/>
        <v>-</v>
      </c>
      <c r="BC52" s="232" t="str">
        <f t="shared" ca="1" si="111"/>
        <v>-</v>
      </c>
      <c r="BD52" s="232" t="str">
        <f t="shared" ca="1" si="111"/>
        <v>-</v>
      </c>
      <c r="BE52" s="233" t="str">
        <f t="shared" ca="1" si="111"/>
        <v>-</v>
      </c>
      <c r="BF52" s="233" t="str">
        <f t="shared" ca="1" si="111"/>
        <v>-</v>
      </c>
      <c r="BG52" s="233" t="str">
        <f t="shared" ca="1" si="111"/>
        <v>-</v>
      </c>
      <c r="BH52" s="341">
        <f t="shared" ca="1" si="111"/>
        <v>4.1481950601646611E-2</v>
      </c>
      <c r="BI52" s="232" t="str">
        <f t="shared" ca="1" si="111"/>
        <v>-</v>
      </c>
      <c r="BJ52" s="232" t="str">
        <f t="shared" ca="1" si="111"/>
        <v>-</v>
      </c>
      <c r="BK52" s="232" t="str">
        <f t="shared" ca="1" si="111"/>
        <v>-</v>
      </c>
      <c r="BL52" s="233" t="str">
        <f t="shared" ca="1" si="111"/>
        <v>-</v>
      </c>
      <c r="BM52" s="233" t="str">
        <f t="shared" ca="1" si="111"/>
        <v>-</v>
      </c>
      <c r="BN52" s="233" t="str">
        <f t="shared" ca="1" si="111"/>
        <v>-</v>
      </c>
      <c r="BO52" s="341" t="str">
        <f t="shared" ca="1" si="111"/>
        <v>-</v>
      </c>
      <c r="BP52" s="232" t="str">
        <f t="shared" ref="BP52:BV52" ca="1" si="112">IFERROR(BP51/BP19*-1,"-")</f>
        <v>-</v>
      </c>
      <c r="BQ52" s="232" t="str">
        <f t="shared" ca="1" si="112"/>
        <v>-</v>
      </c>
      <c r="BR52" s="232" t="str">
        <f t="shared" ca="1" si="112"/>
        <v>-</v>
      </c>
      <c r="BS52" s="233" t="str">
        <f t="shared" ca="1" si="112"/>
        <v>-</v>
      </c>
      <c r="BT52" s="233" t="str">
        <f t="shared" ca="1" si="112"/>
        <v>-</v>
      </c>
      <c r="BU52" s="233" t="str">
        <f t="shared" ca="1" si="112"/>
        <v>-</v>
      </c>
      <c r="BV52" s="341" t="str">
        <f t="shared" ca="1" si="112"/>
        <v>-</v>
      </c>
    </row>
    <row r="53" spans="1:76" s="228" customFormat="1" x14ac:dyDescent="0.2">
      <c r="A53" s="228" t="s">
        <v>102</v>
      </c>
      <c r="D53" s="337"/>
      <c r="E53" s="229" t="str">
        <f ca="1">IF(E51=0,"-",IFERROR(E51/#REF!-1,"-"))</f>
        <v>-</v>
      </c>
      <c r="F53" s="230" t="str">
        <f ca="1">IF(F51=0,"-",IFERROR(F51/#REF!-1,"-"))</f>
        <v>-</v>
      </c>
      <c r="G53" s="229" t="str">
        <f ca="1">IF(G51=0,"-",IFERROR(G51/#REF!-1,"-"))</f>
        <v>-</v>
      </c>
      <c r="H53" s="230" t="str">
        <f t="shared" ref="H53:AM53" ca="1" si="113">IF(H51=0,"-",IFERROR(H51/A51-1,"-"))</f>
        <v>-</v>
      </c>
      <c r="I53" s="229" t="str">
        <f t="shared" ca="1" si="113"/>
        <v>-</v>
      </c>
      <c r="J53" s="230" t="str">
        <f t="shared" ca="1" si="113"/>
        <v>-</v>
      </c>
      <c r="K53" s="337" t="str">
        <f t="shared" ca="1" si="113"/>
        <v>-</v>
      </c>
      <c r="L53" s="229" t="str">
        <f t="shared" ca="1" si="113"/>
        <v>-</v>
      </c>
      <c r="M53" s="230" t="str">
        <f t="shared" ca="1" si="113"/>
        <v>-</v>
      </c>
      <c r="N53" s="229" t="str">
        <f t="shared" ca="1" si="113"/>
        <v>-</v>
      </c>
      <c r="O53" s="230" t="str">
        <f t="shared" ca="1" si="113"/>
        <v>-</v>
      </c>
      <c r="P53" s="229" t="str">
        <f t="shared" ca="1" si="113"/>
        <v>-</v>
      </c>
      <c r="Q53" s="230" t="str">
        <f t="shared" ca="1" si="113"/>
        <v>-</v>
      </c>
      <c r="R53" s="337" t="str">
        <f t="shared" ca="1" si="113"/>
        <v>-</v>
      </c>
      <c r="S53" s="229" t="str">
        <f t="shared" ca="1" si="113"/>
        <v>-</v>
      </c>
      <c r="T53" s="230" t="str">
        <f t="shared" ca="1" si="113"/>
        <v>-</v>
      </c>
      <c r="U53" s="229" t="str">
        <f t="shared" ca="1" si="113"/>
        <v>-</v>
      </c>
      <c r="V53" s="230" t="str">
        <f t="shared" ca="1" si="113"/>
        <v>-</v>
      </c>
      <c r="W53" s="229" t="str">
        <f t="shared" ca="1" si="113"/>
        <v>-</v>
      </c>
      <c r="X53" s="230" t="str">
        <f t="shared" ca="1" si="113"/>
        <v>-</v>
      </c>
      <c r="Y53" s="337" t="str">
        <f t="shared" ca="1" si="113"/>
        <v>-</v>
      </c>
      <c r="Z53" s="229" t="str">
        <f t="shared" ca="1" si="113"/>
        <v>-</v>
      </c>
      <c r="AA53" s="230" t="str">
        <f t="shared" ca="1" si="113"/>
        <v>-</v>
      </c>
      <c r="AB53" s="229" t="str">
        <f t="shared" ca="1" si="113"/>
        <v>-</v>
      </c>
      <c r="AC53" s="230" t="str">
        <f t="shared" ca="1" si="113"/>
        <v>-</v>
      </c>
      <c r="AD53" s="229" t="str">
        <f t="shared" ca="1" si="113"/>
        <v>-</v>
      </c>
      <c r="AE53" s="230" t="str">
        <f t="shared" ca="1" si="113"/>
        <v>-</v>
      </c>
      <c r="AF53" s="337" t="str">
        <f t="shared" ca="1" si="113"/>
        <v>-</v>
      </c>
      <c r="AG53" s="229" t="str">
        <f t="shared" ca="1" si="113"/>
        <v>-</v>
      </c>
      <c r="AH53" s="230" t="str">
        <f t="shared" ca="1" si="113"/>
        <v>-</v>
      </c>
      <c r="AI53" s="229" t="str">
        <f t="shared" ca="1" si="113"/>
        <v>-</v>
      </c>
      <c r="AJ53" s="230" t="str">
        <f t="shared" ca="1" si="113"/>
        <v>-</v>
      </c>
      <c r="AK53" s="229" t="str">
        <f t="shared" ca="1" si="113"/>
        <v>-</v>
      </c>
      <c r="AL53" s="230" t="str">
        <f t="shared" ca="1" si="113"/>
        <v>-</v>
      </c>
      <c r="AM53" s="337">
        <f t="shared" ca="1" si="113"/>
        <v>8.1521739130434812E-2</v>
      </c>
      <c r="AN53" s="229" t="str">
        <f t="shared" ref="AN53:BS53" ca="1" si="114">IF(AN51=0,"-",IFERROR(AN51/AG51-1,"-"))</f>
        <v>-</v>
      </c>
      <c r="AO53" s="230" t="str">
        <f t="shared" ca="1" si="114"/>
        <v>-</v>
      </c>
      <c r="AP53" s="229" t="str">
        <f t="shared" ca="1" si="114"/>
        <v>-</v>
      </c>
      <c r="AQ53" s="230" t="str">
        <f t="shared" ca="1" si="114"/>
        <v>-</v>
      </c>
      <c r="AR53" s="229" t="str">
        <f t="shared" ca="1" si="114"/>
        <v>-</v>
      </c>
      <c r="AS53" s="230" t="str">
        <f t="shared" ca="1" si="114"/>
        <v>-</v>
      </c>
      <c r="AT53" s="337">
        <f t="shared" ca="1" si="114"/>
        <v>4.2713567839195887E-2</v>
      </c>
      <c r="AU53" s="229" t="str">
        <f t="shared" ca="1" si="114"/>
        <v>-</v>
      </c>
      <c r="AV53" s="230" t="str">
        <f t="shared" ca="1" si="114"/>
        <v>-</v>
      </c>
      <c r="AW53" s="229" t="str">
        <f t="shared" ca="1" si="114"/>
        <v>-</v>
      </c>
      <c r="AX53" s="230" t="str">
        <f t="shared" ca="1" si="114"/>
        <v>-</v>
      </c>
      <c r="AY53" s="229" t="str">
        <f t="shared" ca="1" si="114"/>
        <v>-</v>
      </c>
      <c r="AZ53" s="230" t="str">
        <f t="shared" ca="1" si="114"/>
        <v>-</v>
      </c>
      <c r="BA53" s="337">
        <f t="shared" ca="1" si="114"/>
        <v>0.13734939759036147</v>
      </c>
      <c r="BB53" s="229" t="str">
        <f t="shared" ca="1" si="114"/>
        <v>-</v>
      </c>
      <c r="BC53" s="230" t="str">
        <f t="shared" ca="1" si="114"/>
        <v>-</v>
      </c>
      <c r="BD53" s="229" t="str">
        <f t="shared" ca="1" si="114"/>
        <v>-</v>
      </c>
      <c r="BE53" s="230" t="str">
        <f t="shared" ca="1" si="114"/>
        <v>-</v>
      </c>
      <c r="BF53" s="229" t="str">
        <f t="shared" ca="1" si="114"/>
        <v>-</v>
      </c>
      <c r="BG53" s="230" t="str">
        <f t="shared" ca="1" si="114"/>
        <v>-</v>
      </c>
      <c r="BH53" s="337">
        <f t="shared" ca="1" si="114"/>
        <v>0.11016949152542366</v>
      </c>
      <c r="BI53" s="229" t="str">
        <f t="shared" ca="1" si="114"/>
        <v>-</v>
      </c>
      <c r="BJ53" s="230" t="str">
        <f t="shared" ca="1" si="114"/>
        <v>-</v>
      </c>
      <c r="BK53" s="229" t="str">
        <f t="shared" ca="1" si="114"/>
        <v>-</v>
      </c>
      <c r="BL53" s="230" t="str">
        <f t="shared" ca="1" si="114"/>
        <v>-</v>
      </c>
      <c r="BM53" s="229" t="str">
        <f t="shared" ca="1" si="114"/>
        <v>-</v>
      </c>
      <c r="BN53" s="230" t="str">
        <f t="shared" ca="1" si="114"/>
        <v>-</v>
      </c>
      <c r="BO53" s="337" t="str">
        <f t="shared" ca="1" si="114"/>
        <v>-</v>
      </c>
      <c r="BP53" s="229" t="str">
        <f t="shared" ca="1" si="114"/>
        <v>-</v>
      </c>
      <c r="BQ53" s="230" t="str">
        <f t="shared" ca="1" si="114"/>
        <v>-</v>
      </c>
      <c r="BR53" s="229" t="str">
        <f t="shared" ca="1" si="114"/>
        <v>-</v>
      </c>
      <c r="BS53" s="230" t="str">
        <f t="shared" ca="1" si="114"/>
        <v>-</v>
      </c>
      <c r="BT53" s="229" t="str">
        <f t="shared" ref="BT53:BV53" ca="1" si="115">IF(BT51=0,"-",IFERROR(BT51/BM51-1,"-"))</f>
        <v>-</v>
      </c>
      <c r="BU53" s="230" t="str">
        <f t="shared" ca="1" si="115"/>
        <v>-</v>
      </c>
      <c r="BV53" s="337" t="str">
        <f t="shared" ca="1" si="115"/>
        <v>-</v>
      </c>
    </row>
    <row r="54" spans="1:76" x14ac:dyDescent="0.2">
      <c r="H54" s="172"/>
      <c r="O54" s="172"/>
      <c r="V54" s="172"/>
      <c r="AC54" s="172"/>
      <c r="AJ54" s="172"/>
      <c r="AQ54" s="172"/>
      <c r="AX54" s="172"/>
      <c r="BE54" s="172"/>
      <c r="BL54" s="172"/>
      <c r="BS54" s="172"/>
    </row>
    <row r="55" spans="1:76" s="21" customFormat="1" x14ac:dyDescent="0.2">
      <c r="A55" s="67" t="s">
        <v>234</v>
      </c>
      <c r="B55" s="48"/>
      <c r="C55" s="48"/>
      <c r="D55" s="338">
        <f t="shared" ref="D55:BH55" ca="1" si="116">D47+D51</f>
        <v>0</v>
      </c>
      <c r="E55" s="85">
        <f t="shared" ref="E55:J55" ca="1" si="117">E47+E51</f>
        <v>0</v>
      </c>
      <c r="F55" s="85">
        <f t="shared" ca="1" si="117"/>
        <v>0</v>
      </c>
      <c r="G55" s="85">
        <f t="shared" ca="1" si="117"/>
        <v>0</v>
      </c>
      <c r="H55" s="85">
        <f t="shared" ca="1" si="117"/>
        <v>0</v>
      </c>
      <c r="I55" s="85">
        <f t="shared" ca="1" si="117"/>
        <v>0</v>
      </c>
      <c r="J55" s="85">
        <f t="shared" ca="1" si="117"/>
        <v>0</v>
      </c>
      <c r="K55" s="338">
        <f t="shared" ca="1" si="116"/>
        <v>0</v>
      </c>
      <c r="L55" s="85">
        <f t="shared" ref="L55:Q55" ca="1" si="118">L47+L51</f>
        <v>0</v>
      </c>
      <c r="M55" s="85">
        <f t="shared" ca="1" si="118"/>
        <v>0</v>
      </c>
      <c r="N55" s="85">
        <f t="shared" ca="1" si="118"/>
        <v>0</v>
      </c>
      <c r="O55" s="85">
        <f t="shared" ca="1" si="118"/>
        <v>0</v>
      </c>
      <c r="P55" s="85">
        <f t="shared" ca="1" si="118"/>
        <v>0</v>
      </c>
      <c r="Q55" s="85">
        <f t="shared" ca="1" si="118"/>
        <v>0</v>
      </c>
      <c r="R55" s="338">
        <f t="shared" ca="1" si="116"/>
        <v>0</v>
      </c>
      <c r="S55" s="85">
        <f t="shared" ref="S55:X55" ca="1" si="119">S47+S51</f>
        <v>0</v>
      </c>
      <c r="T55" s="85">
        <f t="shared" ca="1" si="119"/>
        <v>0</v>
      </c>
      <c r="U55" s="85">
        <f t="shared" ca="1" si="119"/>
        <v>0</v>
      </c>
      <c r="V55" s="85">
        <f t="shared" ca="1" si="119"/>
        <v>0</v>
      </c>
      <c r="W55" s="85">
        <f t="shared" ca="1" si="119"/>
        <v>0</v>
      </c>
      <c r="X55" s="85">
        <f t="shared" ca="1" si="119"/>
        <v>0</v>
      </c>
      <c r="Y55" s="338">
        <f t="shared" ca="1" si="116"/>
        <v>0</v>
      </c>
      <c r="Z55" s="85">
        <f t="shared" ref="Z55:AE55" ca="1" si="120">Z47+Z51</f>
        <v>0</v>
      </c>
      <c r="AA55" s="85">
        <f t="shared" ca="1" si="120"/>
        <v>0</v>
      </c>
      <c r="AB55" s="85">
        <f t="shared" ca="1" si="120"/>
        <v>0</v>
      </c>
      <c r="AC55" s="85">
        <f t="shared" ca="1" si="120"/>
        <v>0</v>
      </c>
      <c r="AD55" s="85">
        <f t="shared" ca="1" si="120"/>
        <v>0</v>
      </c>
      <c r="AE55" s="85">
        <f t="shared" ca="1" si="120"/>
        <v>0</v>
      </c>
      <c r="AF55" s="338">
        <f t="shared" ca="1" si="116"/>
        <v>1375</v>
      </c>
      <c r="AG55" s="85">
        <f t="shared" ref="AG55:AL55" ca="1" si="121">AG47+AG51</f>
        <v>0</v>
      </c>
      <c r="AH55" s="85">
        <f t="shared" ca="1" si="121"/>
        <v>0</v>
      </c>
      <c r="AI55" s="85">
        <f t="shared" ca="1" si="121"/>
        <v>0</v>
      </c>
      <c r="AJ55" s="85">
        <f t="shared" ca="1" si="121"/>
        <v>0</v>
      </c>
      <c r="AK55" s="85">
        <f t="shared" ca="1" si="121"/>
        <v>0</v>
      </c>
      <c r="AL55" s="85">
        <f t="shared" ca="1" si="121"/>
        <v>0</v>
      </c>
      <c r="AM55" s="338">
        <f t="shared" ca="1" si="116"/>
        <v>1555</v>
      </c>
      <c r="AN55" s="85">
        <f t="shared" ref="AN55:AS55" ca="1" si="122">AN47+AN51</f>
        <v>0</v>
      </c>
      <c r="AO55" s="85">
        <f t="shared" ca="1" si="122"/>
        <v>0</v>
      </c>
      <c r="AP55" s="85">
        <f t="shared" ca="1" si="122"/>
        <v>0</v>
      </c>
      <c r="AQ55" s="85">
        <f t="shared" ca="1" si="122"/>
        <v>0</v>
      </c>
      <c r="AR55" s="85">
        <f t="shared" ca="1" si="122"/>
        <v>0</v>
      </c>
      <c r="AS55" s="85">
        <f t="shared" ca="1" si="122"/>
        <v>0</v>
      </c>
      <c r="AT55" s="338">
        <f t="shared" ca="1" si="116"/>
        <v>1777</v>
      </c>
      <c r="AU55" s="85">
        <f t="shared" ca="1" si="116"/>
        <v>0</v>
      </c>
      <c r="AV55" s="85">
        <f t="shared" ca="1" si="116"/>
        <v>0</v>
      </c>
      <c r="AW55" s="85">
        <f t="shared" ca="1" si="116"/>
        <v>0</v>
      </c>
      <c r="AX55" s="85">
        <f t="shared" ref="AX55" ca="1" si="123">AX47+AX51</f>
        <v>0</v>
      </c>
      <c r="AY55" s="85">
        <f t="shared" ca="1" si="116"/>
        <v>0</v>
      </c>
      <c r="AZ55" s="85">
        <f t="shared" ca="1" si="116"/>
        <v>0</v>
      </c>
      <c r="BA55" s="338">
        <f t="shared" ca="1" si="116"/>
        <v>1531</v>
      </c>
      <c r="BB55" s="85">
        <f t="shared" ref="BB55:BG55" ca="1" si="124">BB47+BB51</f>
        <v>0</v>
      </c>
      <c r="BC55" s="85">
        <f t="shared" ca="1" si="124"/>
        <v>0</v>
      </c>
      <c r="BD55" s="85">
        <f t="shared" ca="1" si="124"/>
        <v>0</v>
      </c>
      <c r="BE55" s="85">
        <f t="shared" ca="1" si="124"/>
        <v>0</v>
      </c>
      <c r="BF55" s="85">
        <f t="shared" ca="1" si="124"/>
        <v>0</v>
      </c>
      <c r="BG55" s="85">
        <f t="shared" ca="1" si="124"/>
        <v>0</v>
      </c>
      <c r="BH55" s="338">
        <f t="shared" ca="1" si="116"/>
        <v>1204</v>
      </c>
      <c r="BI55" s="85">
        <f t="shared" ref="BI55:BN55" ca="1" si="125">BI47+BI51</f>
        <v>0</v>
      </c>
      <c r="BJ55" s="85">
        <f t="shared" ca="1" si="125"/>
        <v>0</v>
      </c>
      <c r="BK55" s="85">
        <f t="shared" ca="1" si="125"/>
        <v>0</v>
      </c>
      <c r="BL55" s="85">
        <f t="shared" ca="1" si="125"/>
        <v>0</v>
      </c>
      <c r="BM55" s="85">
        <f t="shared" ca="1" si="125"/>
        <v>0</v>
      </c>
      <c r="BN55" s="85">
        <f t="shared" ca="1" si="125"/>
        <v>0</v>
      </c>
      <c r="BO55" s="338">
        <f t="shared" ref="BO55:BU55" ca="1" si="126">BO47+BO51</f>
        <v>0</v>
      </c>
      <c r="BP55" s="85">
        <f t="shared" ca="1" si="126"/>
        <v>0</v>
      </c>
      <c r="BQ55" s="85">
        <f t="shared" ca="1" si="126"/>
        <v>0</v>
      </c>
      <c r="BR55" s="85">
        <f t="shared" ca="1" si="126"/>
        <v>0</v>
      </c>
      <c r="BS55" s="85">
        <f t="shared" ca="1" si="126"/>
        <v>0</v>
      </c>
      <c r="BT55" s="85">
        <f t="shared" ca="1" si="126"/>
        <v>0</v>
      </c>
      <c r="BU55" s="85">
        <f t="shared" ca="1" si="126"/>
        <v>0</v>
      </c>
      <c r="BV55" s="338">
        <f t="shared" ref="BV55" ca="1" si="127">BV47+BV51</f>
        <v>0</v>
      </c>
    </row>
    <row r="56" spans="1:76" s="228" customFormat="1" outlineLevel="1" x14ac:dyDescent="0.2">
      <c r="A56" s="11" t="s">
        <v>102</v>
      </c>
      <c r="D56" s="337"/>
      <c r="E56" s="229" t="str">
        <f ca="1">IF(E55=0,"-",IFERROR(E55/#REF!-1,"-"))</f>
        <v>-</v>
      </c>
      <c r="F56" s="230" t="str">
        <f ca="1">IF(F55=0,"-",IFERROR(F55/#REF!-1,"-"))</f>
        <v>-</v>
      </c>
      <c r="G56" s="229" t="str">
        <f ca="1">IF(G55=0,"-",IFERROR(G55/#REF!-1,"-"))</f>
        <v>-</v>
      </c>
      <c r="H56" s="230" t="str">
        <f t="shared" ref="H56:AM56" ca="1" si="128">IF(H55=0,"-",IFERROR(H55/A55-1,"-"))</f>
        <v>-</v>
      </c>
      <c r="I56" s="229" t="str">
        <f t="shared" ca="1" si="128"/>
        <v>-</v>
      </c>
      <c r="J56" s="230" t="str">
        <f t="shared" ca="1" si="128"/>
        <v>-</v>
      </c>
      <c r="K56" s="337" t="str">
        <f t="shared" ca="1" si="128"/>
        <v>-</v>
      </c>
      <c r="L56" s="229" t="str">
        <f t="shared" ca="1" si="128"/>
        <v>-</v>
      </c>
      <c r="M56" s="230" t="str">
        <f t="shared" ca="1" si="128"/>
        <v>-</v>
      </c>
      <c r="N56" s="229" t="str">
        <f t="shared" ca="1" si="128"/>
        <v>-</v>
      </c>
      <c r="O56" s="230" t="str">
        <f t="shared" ca="1" si="128"/>
        <v>-</v>
      </c>
      <c r="P56" s="229" t="str">
        <f t="shared" ca="1" si="128"/>
        <v>-</v>
      </c>
      <c r="Q56" s="230" t="str">
        <f t="shared" ca="1" si="128"/>
        <v>-</v>
      </c>
      <c r="R56" s="337" t="str">
        <f t="shared" ca="1" si="128"/>
        <v>-</v>
      </c>
      <c r="S56" s="229" t="str">
        <f t="shared" ca="1" si="128"/>
        <v>-</v>
      </c>
      <c r="T56" s="230" t="str">
        <f t="shared" ca="1" si="128"/>
        <v>-</v>
      </c>
      <c r="U56" s="229" t="str">
        <f t="shared" ca="1" si="128"/>
        <v>-</v>
      </c>
      <c r="V56" s="230" t="str">
        <f t="shared" ca="1" si="128"/>
        <v>-</v>
      </c>
      <c r="W56" s="229" t="str">
        <f t="shared" ca="1" si="128"/>
        <v>-</v>
      </c>
      <c r="X56" s="230" t="str">
        <f t="shared" ca="1" si="128"/>
        <v>-</v>
      </c>
      <c r="Y56" s="337" t="str">
        <f t="shared" ca="1" si="128"/>
        <v>-</v>
      </c>
      <c r="Z56" s="229" t="str">
        <f t="shared" ca="1" si="128"/>
        <v>-</v>
      </c>
      <c r="AA56" s="230" t="str">
        <f t="shared" ca="1" si="128"/>
        <v>-</v>
      </c>
      <c r="AB56" s="229" t="str">
        <f t="shared" ca="1" si="128"/>
        <v>-</v>
      </c>
      <c r="AC56" s="230" t="str">
        <f t="shared" ca="1" si="128"/>
        <v>-</v>
      </c>
      <c r="AD56" s="229" t="str">
        <f t="shared" ca="1" si="128"/>
        <v>-</v>
      </c>
      <c r="AE56" s="230" t="str">
        <f t="shared" ca="1" si="128"/>
        <v>-</v>
      </c>
      <c r="AF56" s="337" t="str">
        <f t="shared" ca="1" si="128"/>
        <v>-</v>
      </c>
      <c r="AG56" s="229" t="str">
        <f t="shared" ca="1" si="128"/>
        <v>-</v>
      </c>
      <c r="AH56" s="230" t="str">
        <f t="shared" ca="1" si="128"/>
        <v>-</v>
      </c>
      <c r="AI56" s="229" t="str">
        <f t="shared" ca="1" si="128"/>
        <v>-</v>
      </c>
      <c r="AJ56" s="230" t="str">
        <f t="shared" ca="1" si="128"/>
        <v>-</v>
      </c>
      <c r="AK56" s="229" t="str">
        <f t="shared" ca="1" si="128"/>
        <v>-</v>
      </c>
      <c r="AL56" s="230" t="str">
        <f t="shared" ca="1" si="128"/>
        <v>-</v>
      </c>
      <c r="AM56" s="337">
        <f t="shared" ca="1" si="128"/>
        <v>0.13090909090909086</v>
      </c>
      <c r="AN56" s="229" t="str">
        <f t="shared" ref="AN56:BS56" ca="1" si="129">IF(AN55=0,"-",IFERROR(AN55/AG55-1,"-"))</f>
        <v>-</v>
      </c>
      <c r="AO56" s="230" t="str">
        <f t="shared" ca="1" si="129"/>
        <v>-</v>
      </c>
      <c r="AP56" s="229" t="str">
        <f t="shared" ca="1" si="129"/>
        <v>-</v>
      </c>
      <c r="AQ56" s="230" t="str">
        <f t="shared" ca="1" si="129"/>
        <v>-</v>
      </c>
      <c r="AR56" s="229" t="str">
        <f t="shared" ca="1" si="129"/>
        <v>-</v>
      </c>
      <c r="AS56" s="230" t="str">
        <f t="shared" ca="1" si="129"/>
        <v>-</v>
      </c>
      <c r="AT56" s="337">
        <f t="shared" ca="1" si="129"/>
        <v>0.14276527331189715</v>
      </c>
      <c r="AU56" s="229" t="str">
        <f t="shared" ca="1" si="129"/>
        <v>-</v>
      </c>
      <c r="AV56" s="230" t="str">
        <f t="shared" ca="1" si="129"/>
        <v>-</v>
      </c>
      <c r="AW56" s="229" t="str">
        <f t="shared" ca="1" si="129"/>
        <v>-</v>
      </c>
      <c r="AX56" s="230" t="str">
        <f t="shared" ca="1" si="129"/>
        <v>-</v>
      </c>
      <c r="AY56" s="229" t="str">
        <f t="shared" ca="1" si="129"/>
        <v>-</v>
      </c>
      <c r="AZ56" s="230" t="str">
        <f t="shared" ca="1" si="129"/>
        <v>-</v>
      </c>
      <c r="BA56" s="337">
        <f t="shared" ca="1" si="129"/>
        <v>-0.13843556555993242</v>
      </c>
      <c r="BB56" s="229" t="str">
        <f t="shared" ca="1" si="129"/>
        <v>-</v>
      </c>
      <c r="BC56" s="230" t="str">
        <f t="shared" ca="1" si="129"/>
        <v>-</v>
      </c>
      <c r="BD56" s="229" t="str">
        <f t="shared" ca="1" si="129"/>
        <v>-</v>
      </c>
      <c r="BE56" s="230" t="str">
        <f t="shared" ca="1" si="129"/>
        <v>-</v>
      </c>
      <c r="BF56" s="229" t="str">
        <f t="shared" ca="1" si="129"/>
        <v>-</v>
      </c>
      <c r="BG56" s="230" t="str">
        <f t="shared" ca="1" si="129"/>
        <v>-</v>
      </c>
      <c r="BH56" s="337">
        <f t="shared" ca="1" si="129"/>
        <v>-0.21358589157413455</v>
      </c>
      <c r="BI56" s="229" t="str">
        <f t="shared" ca="1" si="129"/>
        <v>-</v>
      </c>
      <c r="BJ56" s="230" t="str">
        <f t="shared" ca="1" si="129"/>
        <v>-</v>
      </c>
      <c r="BK56" s="229" t="str">
        <f t="shared" ca="1" si="129"/>
        <v>-</v>
      </c>
      <c r="BL56" s="230" t="str">
        <f t="shared" ca="1" si="129"/>
        <v>-</v>
      </c>
      <c r="BM56" s="229" t="str">
        <f t="shared" ca="1" si="129"/>
        <v>-</v>
      </c>
      <c r="BN56" s="230" t="str">
        <f t="shared" ca="1" si="129"/>
        <v>-</v>
      </c>
      <c r="BO56" s="337" t="str">
        <f t="shared" ca="1" si="129"/>
        <v>-</v>
      </c>
      <c r="BP56" s="229" t="str">
        <f t="shared" ca="1" si="129"/>
        <v>-</v>
      </c>
      <c r="BQ56" s="230" t="str">
        <f t="shared" ca="1" si="129"/>
        <v>-</v>
      </c>
      <c r="BR56" s="229" t="str">
        <f t="shared" ca="1" si="129"/>
        <v>-</v>
      </c>
      <c r="BS56" s="230" t="str">
        <f t="shared" ca="1" si="129"/>
        <v>-</v>
      </c>
      <c r="BT56" s="229" t="str">
        <f t="shared" ref="BT56:BV56" ca="1" si="130">IF(BT55=0,"-",IFERROR(BT55/BM55-1,"-"))</f>
        <v>-</v>
      </c>
      <c r="BU56" s="230" t="str">
        <f t="shared" ca="1" si="130"/>
        <v>-</v>
      </c>
      <c r="BV56" s="337" t="str">
        <f t="shared" ca="1" si="130"/>
        <v>-</v>
      </c>
      <c r="BX56" s="433"/>
    </row>
    <row r="57" spans="1:76" s="15" customFormat="1" x14ac:dyDescent="0.2">
      <c r="A57" s="15" t="s">
        <v>105</v>
      </c>
      <c r="D57" s="339"/>
      <c r="E57" s="35"/>
      <c r="F57" s="35"/>
      <c r="G57" s="35"/>
      <c r="H57" s="35"/>
      <c r="I57" s="35"/>
      <c r="J57" s="35"/>
      <c r="K57" s="339"/>
      <c r="L57" s="35"/>
      <c r="M57" s="35"/>
      <c r="N57" s="35"/>
      <c r="O57" s="35"/>
      <c r="P57" s="35"/>
      <c r="Q57" s="35"/>
      <c r="R57" s="339"/>
      <c r="S57" s="35"/>
      <c r="T57" s="35"/>
      <c r="U57" s="35"/>
      <c r="V57" s="35"/>
      <c r="W57" s="35"/>
      <c r="X57" s="35"/>
      <c r="Y57" s="339"/>
      <c r="Z57" s="35"/>
      <c r="AA57" s="35"/>
      <c r="AB57" s="35"/>
      <c r="AC57" s="35"/>
      <c r="AD57" s="35"/>
      <c r="AE57" s="35"/>
      <c r="AF57" s="339"/>
      <c r="AG57" s="35"/>
      <c r="AH57" s="35"/>
      <c r="AI57" s="35"/>
      <c r="AJ57" s="35"/>
      <c r="AK57" s="35"/>
      <c r="AL57" s="35"/>
      <c r="AM57" s="339"/>
      <c r="AN57" s="35"/>
      <c r="AO57" s="35"/>
      <c r="AP57" s="35"/>
      <c r="AQ57" s="35"/>
      <c r="AR57" s="35"/>
      <c r="AS57" s="35"/>
      <c r="AT57" s="339"/>
      <c r="AU57" s="35"/>
      <c r="AV57" s="35"/>
      <c r="AW57" s="35"/>
      <c r="AX57" s="35"/>
      <c r="AY57" s="35"/>
      <c r="AZ57" s="35"/>
      <c r="BA57" s="339"/>
      <c r="BB57" s="35"/>
      <c r="BC57" s="35"/>
      <c r="BD57" s="35"/>
      <c r="BE57" s="35"/>
      <c r="BF57" s="35"/>
      <c r="BG57" s="35"/>
      <c r="BH57" s="339"/>
      <c r="BI57" s="35"/>
      <c r="BJ57" s="35"/>
      <c r="BK57" s="35"/>
      <c r="BL57" s="35"/>
      <c r="BM57" s="35"/>
      <c r="BN57" s="35"/>
      <c r="BO57" s="339"/>
      <c r="BP57" s="35"/>
      <c r="BQ57" s="35"/>
      <c r="BR57" s="35"/>
      <c r="BS57" s="35"/>
      <c r="BT57" s="35"/>
      <c r="BU57" s="35"/>
      <c r="BV57" s="339"/>
    </row>
    <row r="58" spans="1:76" s="16" customFormat="1" x14ac:dyDescent="0.2">
      <c r="A58" s="16" t="s">
        <v>104</v>
      </c>
      <c r="D58" s="342"/>
      <c r="E58" s="36"/>
      <c r="F58" s="36"/>
      <c r="G58" s="36"/>
      <c r="H58" s="36"/>
      <c r="I58" s="36"/>
      <c r="J58" s="36"/>
      <c r="K58" s="342"/>
      <c r="L58" s="36"/>
      <c r="M58" s="36"/>
      <c r="N58" s="36"/>
      <c r="O58" s="36"/>
      <c r="P58" s="36"/>
      <c r="Q58" s="36"/>
      <c r="R58" s="342"/>
      <c r="S58" s="36"/>
      <c r="T58" s="36"/>
      <c r="U58" s="36"/>
      <c r="V58" s="36"/>
      <c r="W58" s="36"/>
      <c r="X58" s="36"/>
      <c r="Y58" s="342"/>
      <c r="Z58" s="36"/>
      <c r="AA58" s="36"/>
      <c r="AB58" s="36"/>
      <c r="AC58" s="36"/>
      <c r="AD58" s="36"/>
      <c r="AE58" s="36"/>
      <c r="AF58" s="342"/>
      <c r="AG58" s="36"/>
      <c r="AH58" s="36"/>
      <c r="AI58" s="36"/>
      <c r="AJ58" s="36"/>
      <c r="AK58" s="36"/>
      <c r="AL58" s="36"/>
      <c r="AM58" s="342"/>
      <c r="AN58" s="36"/>
      <c r="AO58" s="36"/>
      <c r="AP58" s="36"/>
      <c r="AQ58" s="36"/>
      <c r="AR58" s="36"/>
      <c r="AS58" s="36"/>
      <c r="AT58" s="342"/>
      <c r="AU58" s="36"/>
      <c r="AV58" s="36"/>
      <c r="AW58" s="36"/>
      <c r="AX58" s="36"/>
      <c r="AY58" s="36"/>
      <c r="AZ58" s="36"/>
      <c r="BA58" s="342"/>
      <c r="BB58" s="36"/>
      <c r="BC58" s="36"/>
      <c r="BD58" s="36"/>
      <c r="BE58" s="36"/>
      <c r="BF58" s="36"/>
      <c r="BG58" s="36"/>
      <c r="BH58" s="342"/>
      <c r="BI58" s="36"/>
      <c r="BJ58" s="36"/>
      <c r="BK58" s="36"/>
      <c r="BL58" s="36"/>
      <c r="BM58" s="36"/>
      <c r="BN58" s="36"/>
      <c r="BO58" s="342"/>
      <c r="BP58" s="36"/>
      <c r="BQ58" s="36"/>
      <c r="BR58" s="36"/>
      <c r="BS58" s="36"/>
      <c r="BT58" s="36"/>
      <c r="BU58" s="36"/>
      <c r="BV58" s="342"/>
    </row>
    <row r="59" spans="1:76" s="231" customFormat="1" x14ac:dyDescent="0.2">
      <c r="A59" s="231" t="s">
        <v>111</v>
      </c>
      <c r="D59" s="341" t="str">
        <f t="shared" ref="D59:AI59" ca="1" si="131">IFERROR(D55/D19,"-")</f>
        <v>-</v>
      </c>
      <c r="E59" s="232" t="str">
        <f t="shared" ca="1" si="131"/>
        <v>-</v>
      </c>
      <c r="F59" s="233" t="str">
        <f t="shared" ca="1" si="131"/>
        <v>-</v>
      </c>
      <c r="G59" s="232" t="str">
        <f t="shared" ca="1" si="131"/>
        <v>-</v>
      </c>
      <c r="H59" s="233" t="str">
        <f t="shared" ca="1" si="131"/>
        <v>-</v>
      </c>
      <c r="I59" s="233" t="str">
        <f t="shared" ca="1" si="131"/>
        <v>-</v>
      </c>
      <c r="J59" s="233" t="str">
        <f t="shared" ca="1" si="131"/>
        <v>-</v>
      </c>
      <c r="K59" s="341" t="str">
        <f t="shared" ca="1" si="131"/>
        <v>-</v>
      </c>
      <c r="L59" s="232" t="str">
        <f t="shared" ca="1" si="131"/>
        <v>-</v>
      </c>
      <c r="M59" s="233" t="str">
        <f t="shared" ca="1" si="131"/>
        <v>-</v>
      </c>
      <c r="N59" s="232" t="str">
        <f t="shared" ca="1" si="131"/>
        <v>-</v>
      </c>
      <c r="O59" s="233" t="str">
        <f t="shared" ca="1" si="131"/>
        <v>-</v>
      </c>
      <c r="P59" s="233" t="str">
        <f t="shared" ca="1" si="131"/>
        <v>-</v>
      </c>
      <c r="Q59" s="233" t="str">
        <f t="shared" ca="1" si="131"/>
        <v>-</v>
      </c>
      <c r="R59" s="341" t="str">
        <f t="shared" ca="1" si="131"/>
        <v>-</v>
      </c>
      <c r="S59" s="232" t="str">
        <f t="shared" ca="1" si="131"/>
        <v>-</v>
      </c>
      <c r="T59" s="233" t="str">
        <f t="shared" ca="1" si="131"/>
        <v>-</v>
      </c>
      <c r="U59" s="232" t="str">
        <f t="shared" ca="1" si="131"/>
        <v>-</v>
      </c>
      <c r="V59" s="233" t="str">
        <f t="shared" ca="1" si="131"/>
        <v>-</v>
      </c>
      <c r="W59" s="233" t="str">
        <f t="shared" ca="1" si="131"/>
        <v>-</v>
      </c>
      <c r="X59" s="233" t="str">
        <f t="shared" ca="1" si="131"/>
        <v>-</v>
      </c>
      <c r="Y59" s="341" t="str">
        <f t="shared" ca="1" si="131"/>
        <v>-</v>
      </c>
      <c r="Z59" s="232" t="str">
        <f t="shared" ca="1" si="131"/>
        <v>-</v>
      </c>
      <c r="AA59" s="233" t="str">
        <f t="shared" ca="1" si="131"/>
        <v>-</v>
      </c>
      <c r="AB59" s="232" t="str">
        <f t="shared" ca="1" si="131"/>
        <v>-</v>
      </c>
      <c r="AC59" s="233" t="str">
        <f t="shared" ca="1" si="131"/>
        <v>-</v>
      </c>
      <c r="AD59" s="233" t="str">
        <f t="shared" ca="1" si="131"/>
        <v>-</v>
      </c>
      <c r="AE59" s="233" t="str">
        <f t="shared" ca="1" si="131"/>
        <v>-</v>
      </c>
      <c r="AF59" s="341">
        <f t="shared" ca="1" si="131"/>
        <v>0.12763389956372412</v>
      </c>
      <c r="AG59" s="232" t="str">
        <f t="shared" ca="1" si="131"/>
        <v>-</v>
      </c>
      <c r="AH59" s="233" t="str">
        <f t="shared" ca="1" si="131"/>
        <v>-</v>
      </c>
      <c r="AI59" s="232" t="str">
        <f t="shared" ca="1" si="131"/>
        <v>-</v>
      </c>
      <c r="AJ59" s="233" t="str">
        <f t="shared" ref="AJ59:BO59" ca="1" si="132">IFERROR(AJ55/AJ19,"-")</f>
        <v>-</v>
      </c>
      <c r="AK59" s="233" t="str">
        <f t="shared" ca="1" si="132"/>
        <v>-</v>
      </c>
      <c r="AL59" s="233" t="str">
        <f t="shared" ca="1" si="132"/>
        <v>-</v>
      </c>
      <c r="AM59" s="341">
        <f t="shared" ca="1" si="132"/>
        <v>0.13576043303649379</v>
      </c>
      <c r="AN59" s="232" t="str">
        <f t="shared" ca="1" si="132"/>
        <v>-</v>
      </c>
      <c r="AO59" s="233" t="str">
        <f t="shared" ca="1" si="132"/>
        <v>-</v>
      </c>
      <c r="AP59" s="232" t="str">
        <f t="shared" ca="1" si="132"/>
        <v>-</v>
      </c>
      <c r="AQ59" s="233" t="str">
        <f t="shared" ca="1" si="132"/>
        <v>-</v>
      </c>
      <c r="AR59" s="233" t="str">
        <f t="shared" ca="1" si="132"/>
        <v>-</v>
      </c>
      <c r="AS59" s="233" t="str">
        <f t="shared" ca="1" si="132"/>
        <v>-</v>
      </c>
      <c r="AT59" s="341">
        <f t="shared" ca="1" si="132"/>
        <v>0.14620701003784761</v>
      </c>
      <c r="AU59" s="232" t="str">
        <f t="shared" ca="1" si="132"/>
        <v>-</v>
      </c>
      <c r="AV59" s="233" t="str">
        <f t="shared" ca="1" si="132"/>
        <v>-</v>
      </c>
      <c r="AW59" s="232" t="str">
        <f t="shared" ca="1" si="132"/>
        <v>-</v>
      </c>
      <c r="AX59" s="233" t="str">
        <f t="shared" ca="1" si="132"/>
        <v>-</v>
      </c>
      <c r="AY59" s="233" t="str">
        <f t="shared" ca="1" si="132"/>
        <v>-</v>
      </c>
      <c r="AZ59" s="233" t="str">
        <f t="shared" ca="1" si="132"/>
        <v>-</v>
      </c>
      <c r="BA59" s="341">
        <f t="shared" ca="1" si="132"/>
        <v>0.12175918562112295</v>
      </c>
      <c r="BB59" s="232" t="str">
        <f t="shared" ca="1" si="132"/>
        <v>-</v>
      </c>
      <c r="BC59" s="233" t="str">
        <f t="shared" ca="1" si="132"/>
        <v>-</v>
      </c>
      <c r="BD59" s="232" t="str">
        <f t="shared" ca="1" si="132"/>
        <v>-</v>
      </c>
      <c r="BE59" s="233" t="str">
        <f t="shared" ca="1" si="132"/>
        <v>-</v>
      </c>
      <c r="BF59" s="233" t="str">
        <f t="shared" ca="1" si="132"/>
        <v>-</v>
      </c>
      <c r="BG59" s="233" t="str">
        <f t="shared" ca="1" si="132"/>
        <v>-</v>
      </c>
      <c r="BH59" s="341">
        <f t="shared" ca="1" si="132"/>
        <v>9.5313489550348324E-2</v>
      </c>
      <c r="BI59" s="232" t="str">
        <f t="shared" ca="1" si="132"/>
        <v>-</v>
      </c>
      <c r="BJ59" s="233" t="str">
        <f t="shared" ca="1" si="132"/>
        <v>-</v>
      </c>
      <c r="BK59" s="232" t="str">
        <f t="shared" ca="1" si="132"/>
        <v>-</v>
      </c>
      <c r="BL59" s="233" t="str">
        <f t="shared" ca="1" si="132"/>
        <v>-</v>
      </c>
      <c r="BM59" s="233" t="str">
        <f t="shared" ca="1" si="132"/>
        <v>-</v>
      </c>
      <c r="BN59" s="233" t="str">
        <f t="shared" ca="1" si="132"/>
        <v>-</v>
      </c>
      <c r="BO59" s="341" t="str">
        <f t="shared" ca="1" si="132"/>
        <v>-</v>
      </c>
      <c r="BP59" s="232" t="str">
        <f t="shared" ref="BP59:BV59" ca="1" si="133">IFERROR(BP55/BP19,"-")</f>
        <v>-</v>
      </c>
      <c r="BQ59" s="233" t="str">
        <f t="shared" ca="1" si="133"/>
        <v>-</v>
      </c>
      <c r="BR59" s="232" t="str">
        <f t="shared" ca="1" si="133"/>
        <v>-</v>
      </c>
      <c r="BS59" s="233" t="str">
        <f t="shared" ca="1" si="133"/>
        <v>-</v>
      </c>
      <c r="BT59" s="233" t="str">
        <f t="shared" ca="1" si="133"/>
        <v>-</v>
      </c>
      <c r="BU59" s="233" t="str">
        <f t="shared" ca="1" si="133"/>
        <v>-</v>
      </c>
      <c r="BV59" s="341" t="str">
        <f t="shared" ca="1" si="133"/>
        <v>-</v>
      </c>
    </row>
    <row r="60" spans="1:76" x14ac:dyDescent="0.2">
      <c r="F60" s="172"/>
      <c r="H60" s="172"/>
      <c r="J60" s="172"/>
      <c r="M60" s="172"/>
      <c r="O60" s="172"/>
      <c r="Q60" s="172"/>
      <c r="T60" s="172"/>
      <c r="V60" s="172"/>
      <c r="X60" s="172"/>
      <c r="AA60" s="172"/>
      <c r="AC60" s="172"/>
      <c r="AE60" s="172"/>
      <c r="AH60" s="172"/>
      <c r="AJ60" s="172"/>
      <c r="AL60" s="172"/>
      <c r="AO60" s="172"/>
      <c r="AQ60" s="172"/>
      <c r="AS60" s="172"/>
      <c r="AV60" s="172"/>
      <c r="AX60" s="172"/>
      <c r="AZ60" s="172"/>
      <c r="BC60" s="172"/>
      <c r="BE60" s="172"/>
      <c r="BG60" s="172"/>
      <c r="BJ60" s="172"/>
      <c r="BL60" s="172"/>
      <c r="BN60" s="172"/>
      <c r="BQ60" s="172"/>
      <c r="BS60" s="172"/>
      <c r="BU60" s="172"/>
    </row>
    <row r="61" spans="1:76" s="21" customFormat="1" x14ac:dyDescent="0.2">
      <c r="A61" s="21" t="s">
        <v>112</v>
      </c>
      <c r="D61" s="323"/>
      <c r="E61" s="34"/>
      <c r="F61" s="90">
        <f ca="1">IF(OR(ISBLANK(E61),ISBLANK(H61)),0,H61-E61)</f>
        <v>0</v>
      </c>
      <c r="G61" s="34"/>
      <c r="H61" s="90">
        <f ca="1">IF(OR(ISBLANK(G61),ISBLANK(J61)),0,J61-G61)</f>
        <v>0</v>
      </c>
      <c r="I61" s="34"/>
      <c r="J61" s="90">
        <f ca="1">IF(OR(ISBLANK(I61),ISBLANK(L61)),0,L61-I61)</f>
        <v>0</v>
      </c>
      <c r="K61" s="323"/>
      <c r="L61" s="34"/>
      <c r="M61" s="90">
        <f ca="1">IF(OR(ISBLANK(L61),ISBLANK(O61)),0,O61-L61)</f>
        <v>0</v>
      </c>
      <c r="N61" s="34"/>
      <c r="O61" s="90">
        <f ca="1">IF(OR(ISBLANK(N61),ISBLANK(Q61)),0,Q61-N61)</f>
        <v>0</v>
      </c>
      <c r="P61" s="34"/>
      <c r="Q61" s="90">
        <f ca="1">IF(OR(ISBLANK(P61),ISBLANK(S61)),0,S61-P61)</f>
        <v>0</v>
      </c>
      <c r="R61" s="323"/>
      <c r="S61" s="34"/>
      <c r="T61" s="90">
        <f ca="1">IF(OR(ISBLANK(S61),ISBLANK(V61)),0,V61-S61)</f>
        <v>0</v>
      </c>
      <c r="U61" s="34"/>
      <c r="V61" s="90">
        <f ca="1">IF(OR(ISBLANK(U61),ISBLANK(X61)),0,X61-U61)</f>
        <v>0</v>
      </c>
      <c r="W61" s="34"/>
      <c r="X61" s="90">
        <f ca="1">IF(OR(ISBLANK(W61),ISBLANK(Z61)),0,Z61-W61)</f>
        <v>0</v>
      </c>
      <c r="Y61" s="323"/>
      <c r="Z61" s="34"/>
      <c r="AA61" s="90">
        <f ca="1">IF(OR(ISBLANK(Z61),ISBLANK(AC61)),0,AC61-Z61)</f>
        <v>0</v>
      </c>
      <c r="AB61" s="34"/>
      <c r="AC61" s="90">
        <f ca="1">IF(OR(ISBLANK(AB61),ISBLANK(AE61)),0,AE61-AB61)</f>
        <v>0</v>
      </c>
      <c r="AD61" s="34"/>
      <c r="AE61" s="90">
        <f ca="1">IF(OR(ISBLANK(AD61),ISBLANK(AG61)),0,AG61-AD61)</f>
        <v>0</v>
      </c>
      <c r="AF61" s="323">
        <v>17</v>
      </c>
      <c r="AG61" s="34"/>
      <c r="AH61" s="90">
        <f ca="1">IF(OR(ISBLANK(AG61),ISBLANK(AJ61)),0,AJ61-AG61)</f>
        <v>0</v>
      </c>
      <c r="AI61" s="34"/>
      <c r="AJ61" s="90">
        <f ca="1">IF(OR(ISBLANK(AI61),ISBLANK(AL61)),0,AL61-AI61)</f>
        <v>0</v>
      </c>
      <c r="AK61" s="34"/>
      <c r="AL61" s="90">
        <f ca="1">IF(OR(ISBLANK(AK61),ISBLANK(AN61)),0,AN61-AK61)</f>
        <v>0</v>
      </c>
      <c r="AM61" s="323">
        <v>7</v>
      </c>
      <c r="AN61" s="34"/>
      <c r="AO61" s="90">
        <f ca="1">IF(OR(ISBLANK(AN61),ISBLANK(AQ61)),0,AQ61-AN61)</f>
        <v>0</v>
      </c>
      <c r="AP61" s="34"/>
      <c r="AQ61" s="90">
        <f ca="1">IF(OR(ISBLANK(AP61),ISBLANK(AS61)),0,AS61-AP61)</f>
        <v>0</v>
      </c>
      <c r="AR61" s="34"/>
      <c r="AS61" s="90">
        <f ca="1">IF(OR(ISBLANK(AR61),ISBLANK(AU61)),0,AU61-AR61)</f>
        <v>0</v>
      </c>
      <c r="AT61" s="323">
        <v>76</v>
      </c>
      <c r="AU61" s="34"/>
      <c r="AV61" s="90">
        <f ca="1">IF(OR(ISBLANK(AU61),ISBLANK(AX61)),0,AX61-AU61)</f>
        <v>0</v>
      </c>
      <c r="AW61" s="34"/>
      <c r="AX61" s="90">
        <f ca="1">IF(OR(ISBLANK(AW61),ISBLANK(AZ61)),0,AZ61-AW61)</f>
        <v>0</v>
      </c>
      <c r="AY61" s="34"/>
      <c r="AZ61" s="90">
        <f ca="1">IF(OR(ISBLANK(AY61),ISBLANK(BB61)),0,BB61-AY61)</f>
        <v>0</v>
      </c>
      <c r="BA61" s="323">
        <v>87</v>
      </c>
      <c r="BB61" s="34"/>
      <c r="BC61" s="90">
        <f ca="1">IF(OR(ISBLANK(BB61),ISBLANK(BD61)),0,BD61-BB61)</f>
        <v>0</v>
      </c>
      <c r="BD61" s="34"/>
      <c r="BE61" s="90">
        <f ca="1">IF(OR(ISBLANK(BD61),ISBLANK(BF61)),0,BF61-BD61)</f>
        <v>0</v>
      </c>
      <c r="BF61" s="34"/>
      <c r="BG61" s="90">
        <f ca="1">IF(OR(ISBLANK(BF61),ISBLANK(BH61)),0,BH61-BF61)</f>
        <v>0</v>
      </c>
      <c r="BH61" s="323">
        <v>-10</v>
      </c>
      <c r="BI61" s="34"/>
      <c r="BJ61" s="90">
        <f ca="1">IF(OR(ISBLANK(BI61),ISBLANK(BL61)),0,BL61-BI61)</f>
        <v>0</v>
      </c>
      <c r="BK61" s="34"/>
      <c r="BL61" s="90">
        <f ca="1">IF(OR(ISBLANK(BK61),ISBLANK(BN61)),0,BN61-BK61)</f>
        <v>0</v>
      </c>
      <c r="BM61" s="34"/>
      <c r="BN61" s="90">
        <f ca="1">IF(OR(ISBLANK(BM61),ISBLANK(BP61)),0,BP61-BM61)</f>
        <v>0</v>
      </c>
      <c r="BO61" s="323"/>
      <c r="BP61" s="34"/>
      <c r="BQ61" s="90">
        <f ca="1">IF(OR(ISBLANK(BP61),ISBLANK(BS61)),0,BS61-BP61)</f>
        <v>0</v>
      </c>
      <c r="BR61" s="34"/>
      <c r="BS61" s="90">
        <f ca="1">IF(OR(ISBLANK(BR61),ISBLANK(BU61)),0,BU61-BR61)</f>
        <v>0</v>
      </c>
      <c r="BT61" s="34"/>
      <c r="BU61" s="90">
        <f ca="1">IF(OR(ISBLANK(BT61),ISBLANK(BW61)),0,BW61-BT61)</f>
        <v>0</v>
      </c>
      <c r="BV61" s="323"/>
    </row>
    <row r="62" spans="1:76" s="20" customFormat="1" x14ac:dyDescent="0.2">
      <c r="A62" s="17" t="s">
        <v>235</v>
      </c>
      <c r="B62" s="17"/>
      <c r="C62" s="17"/>
      <c r="D62" s="324">
        <f ca="1">D55+D61</f>
        <v>0</v>
      </c>
      <c r="E62" s="18">
        <f t="shared" ref="E62:J62" ca="1" si="134">E55+E61</f>
        <v>0</v>
      </c>
      <c r="F62" s="18">
        <f t="shared" ca="1" si="134"/>
        <v>0</v>
      </c>
      <c r="G62" s="18">
        <f t="shared" ca="1" si="134"/>
        <v>0</v>
      </c>
      <c r="H62" s="18">
        <f t="shared" ca="1" si="134"/>
        <v>0</v>
      </c>
      <c r="I62" s="18">
        <f t="shared" ca="1" si="134"/>
        <v>0</v>
      </c>
      <c r="J62" s="18">
        <f t="shared" ca="1" si="134"/>
        <v>0</v>
      </c>
      <c r="K62" s="324">
        <f t="shared" ref="K62:BH62" ca="1" si="135">K55+K61</f>
        <v>0</v>
      </c>
      <c r="L62" s="18">
        <f t="shared" ref="L62:Q62" ca="1" si="136">L55+L61</f>
        <v>0</v>
      </c>
      <c r="M62" s="18">
        <f t="shared" ca="1" si="136"/>
        <v>0</v>
      </c>
      <c r="N62" s="18">
        <f t="shared" ca="1" si="136"/>
        <v>0</v>
      </c>
      <c r="O62" s="18">
        <f t="shared" ca="1" si="136"/>
        <v>0</v>
      </c>
      <c r="P62" s="18">
        <f t="shared" ca="1" si="136"/>
        <v>0</v>
      </c>
      <c r="Q62" s="18">
        <f t="shared" ca="1" si="136"/>
        <v>0</v>
      </c>
      <c r="R62" s="324">
        <f t="shared" ca="1" si="135"/>
        <v>0</v>
      </c>
      <c r="S62" s="18">
        <f t="shared" ref="S62:X62" ca="1" si="137">S55+S61</f>
        <v>0</v>
      </c>
      <c r="T62" s="18">
        <f t="shared" ca="1" si="137"/>
        <v>0</v>
      </c>
      <c r="U62" s="18">
        <f t="shared" ca="1" si="137"/>
        <v>0</v>
      </c>
      <c r="V62" s="18">
        <f t="shared" ca="1" si="137"/>
        <v>0</v>
      </c>
      <c r="W62" s="18">
        <f t="shared" ca="1" si="137"/>
        <v>0</v>
      </c>
      <c r="X62" s="18">
        <f t="shared" ca="1" si="137"/>
        <v>0</v>
      </c>
      <c r="Y62" s="324">
        <f t="shared" ca="1" si="135"/>
        <v>0</v>
      </c>
      <c r="Z62" s="18">
        <f t="shared" ref="Z62:AE62" ca="1" si="138">Z55+Z61</f>
        <v>0</v>
      </c>
      <c r="AA62" s="18">
        <f t="shared" ca="1" si="138"/>
        <v>0</v>
      </c>
      <c r="AB62" s="18">
        <f t="shared" ca="1" si="138"/>
        <v>0</v>
      </c>
      <c r="AC62" s="18">
        <f t="shared" ca="1" si="138"/>
        <v>0</v>
      </c>
      <c r="AD62" s="18">
        <f t="shared" ca="1" si="138"/>
        <v>0</v>
      </c>
      <c r="AE62" s="18">
        <f t="shared" ca="1" si="138"/>
        <v>0</v>
      </c>
      <c r="AF62" s="324">
        <f t="shared" ca="1" si="135"/>
        <v>1392</v>
      </c>
      <c r="AG62" s="18">
        <f t="shared" ref="AG62:AL62" ca="1" si="139">AG55+AG61</f>
        <v>0</v>
      </c>
      <c r="AH62" s="18">
        <f t="shared" ca="1" si="139"/>
        <v>0</v>
      </c>
      <c r="AI62" s="18">
        <f t="shared" ca="1" si="139"/>
        <v>0</v>
      </c>
      <c r="AJ62" s="18">
        <f t="shared" ca="1" si="139"/>
        <v>0</v>
      </c>
      <c r="AK62" s="18">
        <f t="shared" ca="1" si="139"/>
        <v>0</v>
      </c>
      <c r="AL62" s="18">
        <f t="shared" ca="1" si="139"/>
        <v>0</v>
      </c>
      <c r="AM62" s="324">
        <f t="shared" ca="1" si="135"/>
        <v>1562</v>
      </c>
      <c r="AN62" s="18">
        <f t="shared" ref="AN62:AS62" ca="1" si="140">AN55+AN61</f>
        <v>0</v>
      </c>
      <c r="AO62" s="18">
        <f t="shared" ca="1" si="140"/>
        <v>0</v>
      </c>
      <c r="AP62" s="18">
        <f t="shared" ca="1" si="140"/>
        <v>0</v>
      </c>
      <c r="AQ62" s="18">
        <f t="shared" ca="1" si="140"/>
        <v>0</v>
      </c>
      <c r="AR62" s="18">
        <f t="shared" ca="1" si="140"/>
        <v>0</v>
      </c>
      <c r="AS62" s="18">
        <f t="shared" ca="1" si="140"/>
        <v>0</v>
      </c>
      <c r="AT62" s="324">
        <f t="shared" ca="1" si="135"/>
        <v>1853</v>
      </c>
      <c r="AU62" s="18">
        <f t="shared" ca="1" si="135"/>
        <v>0</v>
      </c>
      <c r="AV62" s="18">
        <f t="shared" ca="1" si="135"/>
        <v>0</v>
      </c>
      <c r="AW62" s="18">
        <f t="shared" ca="1" si="135"/>
        <v>0</v>
      </c>
      <c r="AX62" s="18">
        <f t="shared" ca="1" si="135"/>
        <v>0</v>
      </c>
      <c r="AY62" s="18">
        <f t="shared" ca="1" si="135"/>
        <v>0</v>
      </c>
      <c r="AZ62" s="18">
        <f t="shared" ca="1" si="135"/>
        <v>0</v>
      </c>
      <c r="BA62" s="324">
        <f t="shared" ca="1" si="135"/>
        <v>1618</v>
      </c>
      <c r="BB62" s="18">
        <f t="shared" ref="BB62:BG62" ca="1" si="141">BB55+BB61</f>
        <v>0</v>
      </c>
      <c r="BC62" s="18">
        <f t="shared" ca="1" si="141"/>
        <v>0</v>
      </c>
      <c r="BD62" s="18">
        <f t="shared" ca="1" si="141"/>
        <v>0</v>
      </c>
      <c r="BE62" s="18">
        <f t="shared" ca="1" si="141"/>
        <v>0</v>
      </c>
      <c r="BF62" s="18">
        <f t="shared" ca="1" si="141"/>
        <v>0</v>
      </c>
      <c r="BG62" s="18">
        <f t="shared" ca="1" si="141"/>
        <v>0</v>
      </c>
      <c r="BH62" s="324">
        <f t="shared" ca="1" si="135"/>
        <v>1194</v>
      </c>
      <c r="BI62" s="18">
        <f t="shared" ref="BI62:BN62" ca="1" si="142">BI55+BI61</f>
        <v>0</v>
      </c>
      <c r="BJ62" s="18">
        <f t="shared" ca="1" si="142"/>
        <v>0</v>
      </c>
      <c r="BK62" s="18">
        <f t="shared" ca="1" si="142"/>
        <v>0</v>
      </c>
      <c r="BL62" s="18">
        <f t="shared" ca="1" si="142"/>
        <v>0</v>
      </c>
      <c r="BM62" s="18">
        <f t="shared" ca="1" si="142"/>
        <v>0</v>
      </c>
      <c r="BN62" s="18">
        <f t="shared" ca="1" si="142"/>
        <v>0</v>
      </c>
      <c r="BO62" s="324">
        <f t="shared" ref="BO62:BU62" ca="1" si="143">BO55+BO61</f>
        <v>0</v>
      </c>
      <c r="BP62" s="18">
        <f t="shared" ca="1" si="143"/>
        <v>0</v>
      </c>
      <c r="BQ62" s="18">
        <f t="shared" ca="1" si="143"/>
        <v>0</v>
      </c>
      <c r="BR62" s="18">
        <f t="shared" ca="1" si="143"/>
        <v>0</v>
      </c>
      <c r="BS62" s="18">
        <f t="shared" ca="1" si="143"/>
        <v>0</v>
      </c>
      <c r="BT62" s="18">
        <f t="shared" ca="1" si="143"/>
        <v>0</v>
      </c>
      <c r="BU62" s="18">
        <f t="shared" ca="1" si="143"/>
        <v>0</v>
      </c>
      <c r="BV62" s="324">
        <f t="shared" ref="BV62" ca="1" si="144">BV55+BV61</f>
        <v>0</v>
      </c>
    </row>
    <row r="63" spans="1:76" s="21" customFormat="1" x14ac:dyDescent="0.2">
      <c r="D63" s="326"/>
      <c r="E63" s="22"/>
      <c r="F63" s="90"/>
      <c r="G63" s="22"/>
      <c r="H63" s="90"/>
      <c r="I63" s="22"/>
      <c r="J63" s="90"/>
      <c r="K63" s="326"/>
      <c r="L63" s="22"/>
      <c r="M63" s="90"/>
      <c r="N63" s="22"/>
      <c r="O63" s="90"/>
      <c r="P63" s="22"/>
      <c r="Q63" s="90"/>
      <c r="R63" s="326"/>
      <c r="S63" s="22"/>
      <c r="T63" s="90"/>
      <c r="U63" s="22"/>
      <c r="V63" s="90"/>
      <c r="W63" s="22"/>
      <c r="X63" s="90"/>
      <c r="Y63" s="326"/>
      <c r="Z63" s="22"/>
      <c r="AA63" s="90"/>
      <c r="AB63" s="22"/>
      <c r="AC63" s="90"/>
      <c r="AD63" s="22"/>
      <c r="AE63" s="90"/>
      <c r="AF63" s="326"/>
      <c r="AG63" s="22"/>
      <c r="AH63" s="90"/>
      <c r="AI63" s="22"/>
      <c r="AJ63" s="90"/>
      <c r="AK63" s="22"/>
      <c r="AL63" s="90"/>
      <c r="AM63" s="326"/>
      <c r="AN63" s="22"/>
      <c r="AO63" s="90"/>
      <c r="AP63" s="22"/>
      <c r="AQ63" s="90"/>
      <c r="AR63" s="22"/>
      <c r="AS63" s="90"/>
      <c r="AT63" s="326"/>
      <c r="AU63" s="22"/>
      <c r="AV63" s="90"/>
      <c r="AW63" s="22"/>
      <c r="AX63" s="90"/>
      <c r="AY63" s="22"/>
      <c r="AZ63" s="90"/>
      <c r="BA63" s="326"/>
      <c r="BB63" s="22"/>
      <c r="BC63" s="90"/>
      <c r="BD63" s="22"/>
      <c r="BE63" s="90"/>
      <c r="BF63" s="22"/>
      <c r="BG63" s="90"/>
      <c r="BH63" s="326"/>
      <c r="BI63" s="22"/>
      <c r="BJ63" s="90"/>
      <c r="BK63" s="22"/>
      <c r="BL63" s="90"/>
      <c r="BM63" s="22"/>
      <c r="BN63" s="90"/>
      <c r="BO63" s="326"/>
      <c r="BP63" s="22"/>
      <c r="BQ63" s="90"/>
      <c r="BR63" s="22"/>
      <c r="BS63" s="90"/>
      <c r="BT63" s="22"/>
      <c r="BU63" s="90"/>
      <c r="BV63" s="326"/>
    </row>
    <row r="64" spans="1:76" s="21" customFormat="1" x14ac:dyDescent="0.2">
      <c r="A64" s="21" t="s">
        <v>113</v>
      </c>
      <c r="D64" s="323"/>
      <c r="E64" s="34"/>
      <c r="F64" s="90">
        <f t="shared" ref="F64:F65" ca="1" si="145">IF(OR(ISBLANK(E64),ISBLANK(G64)),0,G64-E64)</f>
        <v>0</v>
      </c>
      <c r="G64" s="34"/>
      <c r="H64" s="90">
        <f t="shared" ref="H64" ca="1" si="146">IF(OR(ISBLANK(G64),ISBLANK(I64)),0,I64-G64)</f>
        <v>0</v>
      </c>
      <c r="I64" s="34"/>
      <c r="J64" s="90">
        <f t="shared" ref="J64" ca="1" si="147">IF(OR(ISBLANK(I64),ISBLANK(K64)),0,K64-I64)</f>
        <v>0</v>
      </c>
      <c r="K64" s="323"/>
      <c r="L64" s="34"/>
      <c r="M64" s="90">
        <f t="shared" ref="M64:M65" ca="1" si="148">IF(OR(ISBLANK(L64),ISBLANK(N64)),0,N64-L64)</f>
        <v>0</v>
      </c>
      <c r="N64" s="34"/>
      <c r="O64" s="90">
        <f t="shared" ref="O64" ca="1" si="149">IF(OR(ISBLANK(N64),ISBLANK(P64)),0,P64-N64)</f>
        <v>0</v>
      </c>
      <c r="P64" s="34"/>
      <c r="Q64" s="90">
        <f t="shared" ref="Q64" ca="1" si="150">IF(OR(ISBLANK(P64),ISBLANK(R64)),0,R64-P64)</f>
        <v>0</v>
      </c>
      <c r="R64" s="323"/>
      <c r="S64" s="34"/>
      <c r="T64" s="90">
        <f t="shared" ref="T64:T65" ca="1" si="151">IF(OR(ISBLANK(S64),ISBLANK(U64)),0,U64-S64)</f>
        <v>0</v>
      </c>
      <c r="U64" s="34"/>
      <c r="V64" s="90">
        <f t="shared" ref="V64" ca="1" si="152">IF(OR(ISBLANK(U64),ISBLANK(W64)),0,W64-U64)</f>
        <v>0</v>
      </c>
      <c r="W64" s="34"/>
      <c r="X64" s="90">
        <f t="shared" ref="X64" ca="1" si="153">IF(OR(ISBLANK(W64),ISBLANK(Y64)),0,Y64-W64)</f>
        <v>0</v>
      </c>
      <c r="Y64" s="323"/>
      <c r="Z64" s="34"/>
      <c r="AA64" s="90">
        <f t="shared" ref="AA64:AA65" ca="1" si="154">IF(OR(ISBLANK(Z64),ISBLANK(AB64)),0,AB64-Z64)</f>
        <v>0</v>
      </c>
      <c r="AB64" s="34"/>
      <c r="AC64" s="90">
        <f t="shared" ref="AC64" ca="1" si="155">IF(OR(ISBLANK(AB64),ISBLANK(AD64)),0,AD64-AB64)</f>
        <v>0</v>
      </c>
      <c r="AD64" s="34"/>
      <c r="AE64" s="90">
        <f t="shared" ref="AE64" ca="1" si="156">IF(OR(ISBLANK(AD64),ISBLANK(AF64)),0,AF64-AD64)</f>
        <v>0</v>
      </c>
      <c r="AF64" s="323">
        <v>-314</v>
      </c>
      <c r="AG64" s="34"/>
      <c r="AH64" s="90">
        <f t="shared" ref="AH64:AH65" ca="1" si="157">IF(OR(ISBLANK(AG64),ISBLANK(AI64)),0,AI64-AG64)</f>
        <v>0</v>
      </c>
      <c r="AI64" s="34"/>
      <c r="AJ64" s="90">
        <f t="shared" ref="AJ64" ca="1" si="158">IF(OR(ISBLANK(AI64),ISBLANK(AK64)),0,AK64-AI64)</f>
        <v>0</v>
      </c>
      <c r="AK64" s="34"/>
      <c r="AL64" s="90">
        <f t="shared" ref="AL64" ca="1" si="159">IF(OR(ISBLANK(AK64),ISBLANK(AM64)),0,AM64-AK64)</f>
        <v>0</v>
      </c>
      <c r="AM64" s="323">
        <v>-324</v>
      </c>
      <c r="AN64" s="34"/>
      <c r="AO64" s="90">
        <f t="shared" ref="AO64:AO65" ca="1" si="160">IF(OR(ISBLANK(AN64),ISBLANK(AP64)),0,AP64-AN64)</f>
        <v>0</v>
      </c>
      <c r="AP64" s="34"/>
      <c r="AQ64" s="90">
        <f t="shared" ref="AQ64" ca="1" si="161">IF(OR(ISBLANK(AP64),ISBLANK(AR64)),0,AR64-AP64)</f>
        <v>0</v>
      </c>
      <c r="AR64" s="34"/>
      <c r="AS64" s="90">
        <f t="shared" ref="AS64" ca="1" si="162">IF(OR(ISBLANK(AR64),ISBLANK(AT64)),0,AT64-AR64)</f>
        <v>0</v>
      </c>
      <c r="AT64" s="323">
        <v>-334</v>
      </c>
      <c r="AU64" s="34"/>
      <c r="AV64" s="90">
        <f t="shared" ref="AV64:AV65" ca="1" si="163">IF(OR(ISBLANK(AU64),ISBLANK(AW64)),0,AW64-AU64)</f>
        <v>0</v>
      </c>
      <c r="AW64" s="34"/>
      <c r="AX64" s="90">
        <f t="shared" ref="AX64" ca="1" si="164">IF(OR(ISBLANK(AW64),ISBLANK(AY64)),0,AY64-AW64)</f>
        <v>0</v>
      </c>
      <c r="AY64" s="34"/>
      <c r="AZ64" s="90">
        <f t="shared" ref="AZ64" ca="1" si="165">IF(OR(ISBLANK(AY64),ISBLANK(BA64)),0,BA64-AY64)</f>
        <v>0</v>
      </c>
      <c r="BA64" s="323">
        <v>-394</v>
      </c>
      <c r="BB64" s="34"/>
      <c r="BC64" s="90">
        <f t="shared" ref="BC64" ca="1" si="166">IF(OR(ISBLANK(BB64),ISBLANK(BD64)),0,BD64-BB64)</f>
        <v>0</v>
      </c>
      <c r="BD64" s="34"/>
      <c r="BE64" s="90">
        <f t="shared" ref="BE64:BG65" ca="1" si="167">IF(OR(ISBLANK(BD64),ISBLANK(BF64)),0,BF64-BD64)</f>
        <v>0</v>
      </c>
      <c r="BF64" s="34"/>
      <c r="BG64" s="90">
        <f t="shared" ca="1" si="167"/>
        <v>0</v>
      </c>
      <c r="BH64" s="323">
        <v>-406</v>
      </c>
      <c r="BI64" s="34"/>
      <c r="BJ64" s="90">
        <f t="shared" ref="BJ64:BJ65" ca="1" si="168">IF(OR(ISBLANK(BI64),ISBLANK(BK64)),0,BK64-BI64)</f>
        <v>0</v>
      </c>
      <c r="BK64" s="34"/>
      <c r="BL64" s="90">
        <f t="shared" ref="BL64" ca="1" si="169">IF(OR(ISBLANK(BK64),ISBLANK(BM64)),0,BM64-BK64)</f>
        <v>0</v>
      </c>
      <c r="BM64" s="34"/>
      <c r="BN64" s="90">
        <f t="shared" ref="BN64" ca="1" si="170">IF(OR(ISBLANK(BM64),ISBLANK(BO64)),0,BO64-BM64)</f>
        <v>0</v>
      </c>
      <c r="BO64" s="323"/>
      <c r="BP64" s="34"/>
      <c r="BQ64" s="90">
        <f t="shared" ref="BQ64:BQ65" ca="1" si="171">IF(OR(ISBLANK(BP64),ISBLANK(BR64)),0,BR64-BP64)</f>
        <v>0</v>
      </c>
      <c r="BR64" s="34"/>
      <c r="BS64" s="90">
        <f t="shared" ref="BS64" ca="1" si="172">IF(OR(ISBLANK(BR64),ISBLANK(BT64)),0,BT64-BR64)</f>
        <v>0</v>
      </c>
      <c r="BT64" s="34"/>
      <c r="BU64" s="90">
        <f t="shared" ref="BU64" ca="1" si="173">IF(OR(ISBLANK(BT64),ISBLANK(BV64)),0,BV64-BT64)</f>
        <v>0</v>
      </c>
      <c r="BV64" s="323"/>
    </row>
    <row r="65" spans="1:76" s="21" customFormat="1" x14ac:dyDescent="0.2">
      <c r="A65" s="21" t="s">
        <v>114</v>
      </c>
      <c r="D65" s="323"/>
      <c r="E65" s="34"/>
      <c r="F65" s="90">
        <f t="shared" ca="1" si="145"/>
        <v>0</v>
      </c>
      <c r="G65" s="34"/>
      <c r="H65" s="90">
        <f t="shared" ref="H65" ca="1" si="174">IF(OR(ISBLANK(G65),ISBLANK(I65)),0,I65-G65)</f>
        <v>0</v>
      </c>
      <c r="I65" s="34"/>
      <c r="J65" s="90">
        <f t="shared" ref="J65" ca="1" si="175">IF(OR(ISBLANK(I65),ISBLANK(K65)),0,K65-I65)</f>
        <v>0</v>
      </c>
      <c r="K65" s="323"/>
      <c r="L65" s="34"/>
      <c r="M65" s="90">
        <f t="shared" ca="1" si="148"/>
        <v>0</v>
      </c>
      <c r="N65" s="34"/>
      <c r="O65" s="90">
        <f t="shared" ref="O65" ca="1" si="176">IF(OR(ISBLANK(N65),ISBLANK(P65)),0,P65-N65)</f>
        <v>0</v>
      </c>
      <c r="P65" s="34"/>
      <c r="Q65" s="90">
        <f t="shared" ref="Q65" ca="1" si="177">IF(OR(ISBLANK(P65),ISBLANK(R65)),0,R65-P65)</f>
        <v>0</v>
      </c>
      <c r="R65" s="323"/>
      <c r="S65" s="34"/>
      <c r="T65" s="90">
        <f t="shared" ca="1" si="151"/>
        <v>0</v>
      </c>
      <c r="U65" s="34"/>
      <c r="V65" s="90">
        <f t="shared" ref="V65" ca="1" si="178">IF(OR(ISBLANK(U65),ISBLANK(W65)),0,W65-U65)</f>
        <v>0</v>
      </c>
      <c r="W65" s="34"/>
      <c r="X65" s="90">
        <f t="shared" ref="X65" ca="1" si="179">IF(OR(ISBLANK(W65),ISBLANK(Y65)),0,Y65-W65)</f>
        <v>0</v>
      </c>
      <c r="Y65" s="323"/>
      <c r="Z65" s="34"/>
      <c r="AA65" s="90">
        <f t="shared" ca="1" si="154"/>
        <v>0</v>
      </c>
      <c r="AB65" s="34"/>
      <c r="AC65" s="90">
        <f t="shared" ref="AC65" ca="1" si="180">IF(OR(ISBLANK(AB65),ISBLANK(AD65)),0,AD65-AB65)</f>
        <v>0</v>
      </c>
      <c r="AD65" s="34"/>
      <c r="AE65" s="90">
        <f t="shared" ref="AE65" ca="1" si="181">IF(OR(ISBLANK(AD65),ISBLANK(AF65)),0,AF65-AD65)</f>
        <v>0</v>
      </c>
      <c r="AF65" s="323">
        <v>0</v>
      </c>
      <c r="AG65" s="34"/>
      <c r="AH65" s="90">
        <f t="shared" ca="1" si="157"/>
        <v>0</v>
      </c>
      <c r="AI65" s="34"/>
      <c r="AJ65" s="90">
        <f t="shared" ref="AJ65" ca="1" si="182">IF(OR(ISBLANK(AI65),ISBLANK(AK65)),0,AK65-AI65)</f>
        <v>0</v>
      </c>
      <c r="AK65" s="34"/>
      <c r="AL65" s="90">
        <f t="shared" ref="AL65" ca="1" si="183">IF(OR(ISBLANK(AK65),ISBLANK(AM65)),0,AM65-AK65)</f>
        <v>0</v>
      </c>
      <c r="AM65" s="323">
        <v>0</v>
      </c>
      <c r="AN65" s="34"/>
      <c r="AO65" s="90">
        <f t="shared" ca="1" si="160"/>
        <v>0</v>
      </c>
      <c r="AP65" s="34"/>
      <c r="AQ65" s="90">
        <f t="shared" ref="AQ65" ca="1" si="184">IF(OR(ISBLANK(AP65),ISBLANK(AR65)),0,AR65-AP65)</f>
        <v>0</v>
      </c>
      <c r="AR65" s="34"/>
      <c r="AS65" s="90">
        <f t="shared" ref="AS65" ca="1" si="185">IF(OR(ISBLANK(AR65),ISBLANK(AT65)),0,AT65-AR65)</f>
        <v>0</v>
      </c>
      <c r="AT65" s="323">
        <v>0</v>
      </c>
      <c r="AU65" s="34"/>
      <c r="AV65" s="90">
        <f t="shared" ca="1" si="163"/>
        <v>0</v>
      </c>
      <c r="AW65" s="34"/>
      <c r="AX65" s="90">
        <f t="shared" ref="AX65" ca="1" si="186">IF(OR(ISBLANK(AW65),ISBLANK(AY65)),0,AY65-AW65)</f>
        <v>0</v>
      </c>
      <c r="AY65" s="34"/>
      <c r="AZ65" s="90">
        <f t="shared" ref="AZ65" ca="1" si="187">IF(OR(ISBLANK(AY65),ISBLANK(BA65)),0,BA65-AY65)</f>
        <v>0</v>
      </c>
      <c r="BA65" s="323">
        <v>0</v>
      </c>
      <c r="BB65" s="34"/>
      <c r="BC65" s="90">
        <f t="shared" ref="BC65" ca="1" si="188">IF(OR(ISBLANK(BB65),ISBLANK(BD65)),0,BD65-BB65)</f>
        <v>0</v>
      </c>
      <c r="BD65" s="34"/>
      <c r="BE65" s="90">
        <f t="shared" ca="1" si="167"/>
        <v>0</v>
      </c>
      <c r="BF65" s="34"/>
      <c r="BG65" s="90">
        <f t="shared" ca="1" si="167"/>
        <v>0</v>
      </c>
      <c r="BH65" s="323">
        <v>0</v>
      </c>
      <c r="BI65" s="34"/>
      <c r="BJ65" s="90">
        <f t="shared" ca="1" si="168"/>
        <v>0</v>
      </c>
      <c r="BK65" s="34"/>
      <c r="BL65" s="90">
        <f t="shared" ref="BL65" ca="1" si="189">IF(OR(ISBLANK(BK65),ISBLANK(BM65)),0,BM65-BK65)</f>
        <v>0</v>
      </c>
      <c r="BM65" s="34"/>
      <c r="BN65" s="90">
        <f t="shared" ref="BN65" ca="1" si="190">IF(OR(ISBLANK(BM65),ISBLANK(BO65)),0,BO65-BM65)</f>
        <v>0</v>
      </c>
      <c r="BO65" s="323"/>
      <c r="BP65" s="34"/>
      <c r="BQ65" s="90">
        <f t="shared" ca="1" si="171"/>
        <v>0</v>
      </c>
      <c r="BR65" s="34"/>
      <c r="BS65" s="90">
        <f t="shared" ref="BS65" ca="1" si="191">IF(OR(ISBLANK(BR65),ISBLANK(BT65)),0,BT65-BR65)</f>
        <v>0</v>
      </c>
      <c r="BT65" s="34"/>
      <c r="BU65" s="90">
        <f t="shared" ref="BU65" ca="1" si="192">IF(OR(ISBLANK(BT65),ISBLANK(BV65)),0,BV65-BT65)</f>
        <v>0</v>
      </c>
      <c r="BV65" s="323"/>
    </row>
    <row r="66" spans="1:76" s="20" customFormat="1" x14ac:dyDescent="0.2">
      <c r="A66" s="20" t="s">
        <v>115</v>
      </c>
      <c r="D66" s="343">
        <f ca="1">SUM(D64:D65)</f>
        <v>0</v>
      </c>
      <c r="E66" s="174">
        <f t="shared" ref="E66:J66" ca="1" si="193">SUM(E64:E65)</f>
        <v>0</v>
      </c>
      <c r="F66" s="174">
        <f t="shared" ca="1" si="193"/>
        <v>0</v>
      </c>
      <c r="G66" s="174">
        <f t="shared" ca="1" si="193"/>
        <v>0</v>
      </c>
      <c r="H66" s="174">
        <f t="shared" ca="1" si="193"/>
        <v>0</v>
      </c>
      <c r="I66" s="174">
        <f t="shared" ca="1" si="193"/>
        <v>0</v>
      </c>
      <c r="J66" s="174">
        <f t="shared" ca="1" si="193"/>
        <v>0</v>
      </c>
      <c r="K66" s="343">
        <f t="shared" ref="K66:BA66" ca="1" si="194">SUM(K64:K65)</f>
        <v>0</v>
      </c>
      <c r="L66" s="174">
        <f t="shared" ref="L66:Q66" ca="1" si="195">SUM(L64:L65)</f>
        <v>0</v>
      </c>
      <c r="M66" s="174">
        <f t="shared" ca="1" si="195"/>
        <v>0</v>
      </c>
      <c r="N66" s="174">
        <f t="shared" ca="1" si="195"/>
        <v>0</v>
      </c>
      <c r="O66" s="174">
        <f t="shared" ca="1" si="195"/>
        <v>0</v>
      </c>
      <c r="P66" s="174">
        <f t="shared" ca="1" si="195"/>
        <v>0</v>
      </c>
      <c r="Q66" s="174">
        <f t="shared" ca="1" si="195"/>
        <v>0</v>
      </c>
      <c r="R66" s="343">
        <f t="shared" ca="1" si="194"/>
        <v>0</v>
      </c>
      <c r="S66" s="174">
        <f t="shared" ref="S66:X66" ca="1" si="196">SUM(S64:S65)</f>
        <v>0</v>
      </c>
      <c r="T66" s="174">
        <f t="shared" ca="1" si="196"/>
        <v>0</v>
      </c>
      <c r="U66" s="174">
        <f t="shared" ca="1" si="196"/>
        <v>0</v>
      </c>
      <c r="V66" s="174">
        <f t="shared" ca="1" si="196"/>
        <v>0</v>
      </c>
      <c r="W66" s="174">
        <f t="shared" ca="1" si="196"/>
        <v>0</v>
      </c>
      <c r="X66" s="174">
        <f t="shared" ca="1" si="196"/>
        <v>0</v>
      </c>
      <c r="Y66" s="343">
        <f t="shared" ca="1" si="194"/>
        <v>0</v>
      </c>
      <c r="Z66" s="174">
        <f t="shared" ref="Z66:AE66" ca="1" si="197">SUM(Z64:Z65)</f>
        <v>0</v>
      </c>
      <c r="AA66" s="174">
        <f t="shared" ca="1" si="197"/>
        <v>0</v>
      </c>
      <c r="AB66" s="174">
        <f t="shared" ca="1" si="197"/>
        <v>0</v>
      </c>
      <c r="AC66" s="174">
        <f t="shared" ca="1" si="197"/>
        <v>0</v>
      </c>
      <c r="AD66" s="174">
        <f t="shared" ca="1" si="197"/>
        <v>0</v>
      </c>
      <c r="AE66" s="174">
        <f t="shared" ca="1" si="197"/>
        <v>0</v>
      </c>
      <c r="AF66" s="343">
        <f t="shared" ca="1" si="194"/>
        <v>-314</v>
      </c>
      <c r="AG66" s="174">
        <f t="shared" ref="AG66:AL66" ca="1" si="198">SUM(AG64:AG65)</f>
        <v>0</v>
      </c>
      <c r="AH66" s="174">
        <f t="shared" ca="1" si="198"/>
        <v>0</v>
      </c>
      <c r="AI66" s="174">
        <f t="shared" ca="1" si="198"/>
        <v>0</v>
      </c>
      <c r="AJ66" s="174">
        <f t="shared" ca="1" si="198"/>
        <v>0</v>
      </c>
      <c r="AK66" s="174">
        <f t="shared" ca="1" si="198"/>
        <v>0</v>
      </c>
      <c r="AL66" s="174">
        <f t="shared" ca="1" si="198"/>
        <v>0</v>
      </c>
      <c r="AM66" s="343">
        <f t="shared" ca="1" si="194"/>
        <v>-324</v>
      </c>
      <c r="AN66" s="174">
        <f t="shared" ref="AN66:AS66" ca="1" si="199">SUM(AN64:AN65)</f>
        <v>0</v>
      </c>
      <c r="AO66" s="174">
        <f t="shared" ca="1" si="199"/>
        <v>0</v>
      </c>
      <c r="AP66" s="174">
        <f t="shared" ca="1" si="199"/>
        <v>0</v>
      </c>
      <c r="AQ66" s="174">
        <f t="shared" ca="1" si="199"/>
        <v>0</v>
      </c>
      <c r="AR66" s="174">
        <f t="shared" ca="1" si="199"/>
        <v>0</v>
      </c>
      <c r="AS66" s="174">
        <f t="shared" ca="1" si="199"/>
        <v>0</v>
      </c>
      <c r="AT66" s="343">
        <f t="shared" ca="1" si="194"/>
        <v>-334</v>
      </c>
      <c r="AU66" s="174">
        <f t="shared" ca="1" si="194"/>
        <v>0</v>
      </c>
      <c r="AV66" s="174">
        <f t="shared" ca="1" si="194"/>
        <v>0</v>
      </c>
      <c r="AW66" s="174">
        <f t="shared" ca="1" si="194"/>
        <v>0</v>
      </c>
      <c r="AX66" s="174">
        <f t="shared" ca="1" si="194"/>
        <v>0</v>
      </c>
      <c r="AY66" s="174">
        <f t="shared" ca="1" si="194"/>
        <v>0</v>
      </c>
      <c r="AZ66" s="174">
        <f t="shared" ca="1" si="194"/>
        <v>0</v>
      </c>
      <c r="BA66" s="343">
        <f t="shared" ca="1" si="194"/>
        <v>-394</v>
      </c>
      <c r="BB66" s="174">
        <f t="shared" ref="BB66:BG66" ca="1" si="200">SUM(BB64:BB65)</f>
        <v>0</v>
      </c>
      <c r="BC66" s="174">
        <f t="shared" ca="1" si="200"/>
        <v>0</v>
      </c>
      <c r="BD66" s="174">
        <f t="shared" ca="1" si="200"/>
        <v>0</v>
      </c>
      <c r="BE66" s="174">
        <f t="shared" ca="1" si="200"/>
        <v>0</v>
      </c>
      <c r="BF66" s="174">
        <f t="shared" ca="1" si="200"/>
        <v>0</v>
      </c>
      <c r="BG66" s="174">
        <f t="shared" ca="1" si="200"/>
        <v>0</v>
      </c>
      <c r="BH66" s="343">
        <f t="shared" ref="BH66:BN66" ca="1" si="201">SUM(BH64:BH65)</f>
        <v>-406</v>
      </c>
      <c r="BI66" s="174">
        <f t="shared" ca="1" si="201"/>
        <v>0</v>
      </c>
      <c r="BJ66" s="174">
        <f t="shared" ca="1" si="201"/>
        <v>0</v>
      </c>
      <c r="BK66" s="174">
        <f t="shared" ca="1" si="201"/>
        <v>0</v>
      </c>
      <c r="BL66" s="174">
        <f t="shared" ca="1" si="201"/>
        <v>0</v>
      </c>
      <c r="BM66" s="174">
        <f t="shared" ca="1" si="201"/>
        <v>0</v>
      </c>
      <c r="BN66" s="174">
        <f t="shared" ca="1" si="201"/>
        <v>0</v>
      </c>
      <c r="BO66" s="343">
        <f t="shared" ref="BO66:BU66" ca="1" si="202">SUM(BO64:BO65)</f>
        <v>0</v>
      </c>
      <c r="BP66" s="174">
        <f t="shared" ca="1" si="202"/>
        <v>0</v>
      </c>
      <c r="BQ66" s="174">
        <f t="shared" ca="1" si="202"/>
        <v>0</v>
      </c>
      <c r="BR66" s="174">
        <f t="shared" ca="1" si="202"/>
        <v>0</v>
      </c>
      <c r="BS66" s="174">
        <f t="shared" ca="1" si="202"/>
        <v>0</v>
      </c>
      <c r="BT66" s="174">
        <f t="shared" ca="1" si="202"/>
        <v>0</v>
      </c>
      <c r="BU66" s="174">
        <f t="shared" ca="1" si="202"/>
        <v>0</v>
      </c>
      <c r="BV66" s="343">
        <f t="shared" ref="BV66" ca="1" si="203">SUM(BV64:BV65)</f>
        <v>0</v>
      </c>
    </row>
    <row r="67" spans="1:76" s="21" customFormat="1" x14ac:dyDescent="0.2">
      <c r="D67" s="326"/>
      <c r="E67" s="22"/>
      <c r="F67" s="90"/>
      <c r="G67" s="22"/>
      <c r="H67" s="90"/>
      <c r="I67" s="22"/>
      <c r="J67" s="90"/>
      <c r="K67" s="326"/>
      <c r="L67" s="22"/>
      <c r="M67" s="90"/>
      <c r="N67" s="22"/>
      <c r="O67" s="90"/>
      <c r="P67" s="22"/>
      <c r="Q67" s="90"/>
      <c r="R67" s="326"/>
      <c r="S67" s="22"/>
      <c r="T67" s="90"/>
      <c r="U67" s="22"/>
      <c r="V67" s="90"/>
      <c r="W67" s="22"/>
      <c r="X67" s="90"/>
      <c r="Y67" s="326"/>
      <c r="Z67" s="22"/>
      <c r="AA67" s="90"/>
      <c r="AB67" s="22"/>
      <c r="AC67" s="90"/>
      <c r="AD67" s="22"/>
      <c r="AE67" s="90"/>
      <c r="AF67" s="326"/>
      <c r="AG67" s="22"/>
      <c r="AH67" s="90"/>
      <c r="AI67" s="22"/>
      <c r="AJ67" s="90"/>
      <c r="AK67" s="22"/>
      <c r="AL67" s="90"/>
      <c r="AM67" s="326"/>
      <c r="AN67" s="22"/>
      <c r="AO67" s="90"/>
      <c r="AP67" s="22"/>
      <c r="AQ67" s="90"/>
      <c r="AR67" s="22"/>
      <c r="AS67" s="90"/>
      <c r="AT67" s="326"/>
      <c r="AU67" s="22"/>
      <c r="AV67" s="90"/>
      <c r="AW67" s="22"/>
      <c r="AX67" s="90"/>
      <c r="AY67" s="22"/>
      <c r="AZ67" s="90"/>
      <c r="BA67" s="326"/>
      <c r="BB67" s="22"/>
      <c r="BC67" s="90"/>
      <c r="BD67" s="22"/>
      <c r="BE67" s="90"/>
      <c r="BF67" s="22"/>
      <c r="BG67" s="90"/>
      <c r="BH67" s="326"/>
      <c r="BI67" s="22"/>
      <c r="BJ67" s="90"/>
      <c r="BK67" s="22"/>
      <c r="BL67" s="90"/>
      <c r="BM67" s="22"/>
      <c r="BN67" s="90"/>
      <c r="BO67" s="326"/>
      <c r="BP67" s="22"/>
      <c r="BQ67" s="90"/>
      <c r="BR67" s="22"/>
      <c r="BS67" s="90"/>
      <c r="BT67" s="22"/>
      <c r="BU67" s="90"/>
      <c r="BV67" s="326"/>
    </row>
    <row r="68" spans="1:76" s="21" customFormat="1" x14ac:dyDescent="0.2">
      <c r="A68" s="67" t="s">
        <v>27</v>
      </c>
      <c r="B68" s="48"/>
      <c r="C68" s="48"/>
      <c r="D68" s="338">
        <f ca="1">D62+D66</f>
        <v>0</v>
      </c>
      <c r="E68" s="85">
        <f t="shared" ref="E68:J68" ca="1" si="204">E62+E66</f>
        <v>0</v>
      </c>
      <c r="F68" s="85">
        <f t="shared" ca="1" si="204"/>
        <v>0</v>
      </c>
      <c r="G68" s="85">
        <f t="shared" ca="1" si="204"/>
        <v>0</v>
      </c>
      <c r="H68" s="85">
        <f t="shared" ca="1" si="204"/>
        <v>0</v>
      </c>
      <c r="I68" s="85">
        <f t="shared" ca="1" si="204"/>
        <v>0</v>
      </c>
      <c r="J68" s="85">
        <f t="shared" ca="1" si="204"/>
        <v>0</v>
      </c>
      <c r="K68" s="338">
        <f t="shared" ref="K68:AT68" ca="1" si="205">K62+K66</f>
        <v>0</v>
      </c>
      <c r="L68" s="85">
        <f t="shared" ca="1" si="205"/>
        <v>0</v>
      </c>
      <c r="M68" s="85">
        <f t="shared" ca="1" si="205"/>
        <v>0</v>
      </c>
      <c r="N68" s="85">
        <f t="shared" ca="1" si="205"/>
        <v>0</v>
      </c>
      <c r="O68" s="85">
        <f t="shared" ca="1" si="205"/>
        <v>0</v>
      </c>
      <c r="P68" s="85">
        <f t="shared" ca="1" si="205"/>
        <v>0</v>
      </c>
      <c r="Q68" s="85">
        <f t="shared" ca="1" si="205"/>
        <v>0</v>
      </c>
      <c r="R68" s="338">
        <f t="shared" ca="1" si="205"/>
        <v>0</v>
      </c>
      <c r="S68" s="85">
        <f t="shared" ca="1" si="205"/>
        <v>0</v>
      </c>
      <c r="T68" s="85">
        <f t="shared" ca="1" si="205"/>
        <v>0</v>
      </c>
      <c r="U68" s="85">
        <f t="shared" ca="1" si="205"/>
        <v>0</v>
      </c>
      <c r="V68" s="85">
        <f t="shared" ca="1" si="205"/>
        <v>0</v>
      </c>
      <c r="W68" s="85">
        <f t="shared" ca="1" si="205"/>
        <v>0</v>
      </c>
      <c r="X68" s="85">
        <f t="shared" ca="1" si="205"/>
        <v>0</v>
      </c>
      <c r="Y68" s="338">
        <f t="shared" ca="1" si="205"/>
        <v>0</v>
      </c>
      <c r="Z68" s="85">
        <f t="shared" ca="1" si="205"/>
        <v>0</v>
      </c>
      <c r="AA68" s="85">
        <f t="shared" ca="1" si="205"/>
        <v>0</v>
      </c>
      <c r="AB68" s="85">
        <f t="shared" ca="1" si="205"/>
        <v>0</v>
      </c>
      <c r="AC68" s="85">
        <f t="shared" ca="1" si="205"/>
        <v>0</v>
      </c>
      <c r="AD68" s="85">
        <f t="shared" ca="1" si="205"/>
        <v>0</v>
      </c>
      <c r="AE68" s="85">
        <f t="shared" ca="1" si="205"/>
        <v>0</v>
      </c>
      <c r="AF68" s="338">
        <f t="shared" ca="1" si="205"/>
        <v>1078</v>
      </c>
      <c r="AG68" s="85">
        <f t="shared" ca="1" si="205"/>
        <v>0</v>
      </c>
      <c r="AH68" s="85">
        <f t="shared" ca="1" si="205"/>
        <v>0</v>
      </c>
      <c r="AI68" s="85">
        <f t="shared" ca="1" si="205"/>
        <v>0</v>
      </c>
      <c r="AJ68" s="85">
        <f t="shared" ca="1" si="205"/>
        <v>0</v>
      </c>
      <c r="AK68" s="85">
        <f t="shared" ca="1" si="205"/>
        <v>0</v>
      </c>
      <c r="AL68" s="85">
        <f t="shared" ca="1" si="205"/>
        <v>0</v>
      </c>
      <c r="AM68" s="338">
        <f t="shared" ca="1" si="205"/>
        <v>1238</v>
      </c>
      <c r="AN68" s="85">
        <f t="shared" ca="1" si="205"/>
        <v>0</v>
      </c>
      <c r="AO68" s="85">
        <f t="shared" ca="1" si="205"/>
        <v>0</v>
      </c>
      <c r="AP68" s="85">
        <f t="shared" ca="1" si="205"/>
        <v>0</v>
      </c>
      <c r="AQ68" s="85">
        <f t="shared" ca="1" si="205"/>
        <v>0</v>
      </c>
      <c r="AR68" s="85">
        <f t="shared" ca="1" si="205"/>
        <v>0</v>
      </c>
      <c r="AS68" s="85">
        <f t="shared" ca="1" si="205"/>
        <v>0</v>
      </c>
      <c r="AT68" s="338">
        <f t="shared" ca="1" si="205"/>
        <v>1519</v>
      </c>
      <c r="AU68" s="85">
        <f t="shared" ref="AU68:BA68" ca="1" si="206">AU62+AU66</f>
        <v>0</v>
      </c>
      <c r="AV68" s="85">
        <f t="shared" ca="1" si="206"/>
        <v>0</v>
      </c>
      <c r="AW68" s="85">
        <f t="shared" ca="1" si="206"/>
        <v>0</v>
      </c>
      <c r="AX68" s="85">
        <f t="shared" ca="1" si="206"/>
        <v>0</v>
      </c>
      <c r="AY68" s="85">
        <f t="shared" ca="1" si="206"/>
        <v>0</v>
      </c>
      <c r="AZ68" s="85">
        <f t="shared" ref="AZ68" ca="1" si="207">AZ62+AZ66</f>
        <v>0</v>
      </c>
      <c r="BA68" s="338">
        <f t="shared" ca="1" si="206"/>
        <v>1224</v>
      </c>
      <c r="BB68" s="85">
        <f t="shared" ref="BB68:BG68" ca="1" si="208">BB62+BB66</f>
        <v>0</v>
      </c>
      <c r="BC68" s="85">
        <f t="shared" ca="1" si="208"/>
        <v>0</v>
      </c>
      <c r="BD68" s="85">
        <f t="shared" ca="1" si="208"/>
        <v>0</v>
      </c>
      <c r="BE68" s="85">
        <f t="shared" ca="1" si="208"/>
        <v>0</v>
      </c>
      <c r="BF68" s="85">
        <f t="shared" ca="1" si="208"/>
        <v>0</v>
      </c>
      <c r="BG68" s="85">
        <f t="shared" ca="1" si="208"/>
        <v>0</v>
      </c>
      <c r="BH68" s="338">
        <f t="shared" ref="BH68:BN68" ca="1" si="209">BH62+BH66</f>
        <v>788</v>
      </c>
      <c r="BI68" s="85">
        <f t="shared" ca="1" si="209"/>
        <v>0</v>
      </c>
      <c r="BJ68" s="85">
        <f t="shared" ca="1" si="209"/>
        <v>0</v>
      </c>
      <c r="BK68" s="85">
        <f t="shared" ca="1" si="209"/>
        <v>0</v>
      </c>
      <c r="BL68" s="85">
        <f t="shared" ca="1" si="209"/>
        <v>0</v>
      </c>
      <c r="BM68" s="85">
        <f t="shared" ca="1" si="209"/>
        <v>0</v>
      </c>
      <c r="BN68" s="85">
        <f t="shared" ca="1" si="209"/>
        <v>0</v>
      </c>
      <c r="BO68" s="338">
        <f t="shared" ref="BO68:BU68" ca="1" si="210">BO62+BO66</f>
        <v>0</v>
      </c>
      <c r="BP68" s="85">
        <f t="shared" ca="1" si="210"/>
        <v>0</v>
      </c>
      <c r="BQ68" s="85">
        <f t="shared" ca="1" si="210"/>
        <v>0</v>
      </c>
      <c r="BR68" s="85">
        <f t="shared" ca="1" si="210"/>
        <v>0</v>
      </c>
      <c r="BS68" s="85">
        <f t="shared" ca="1" si="210"/>
        <v>0</v>
      </c>
      <c r="BT68" s="85">
        <f t="shared" ca="1" si="210"/>
        <v>0</v>
      </c>
      <c r="BU68" s="85">
        <f t="shared" ca="1" si="210"/>
        <v>0</v>
      </c>
      <c r="BV68" s="338">
        <f t="shared" ref="BV68" ca="1" si="211">BV62+BV66</f>
        <v>0</v>
      </c>
    </row>
    <row r="69" spans="1:76" s="228" customFormat="1" outlineLevel="1" x14ac:dyDescent="0.2">
      <c r="A69" s="11" t="s">
        <v>102</v>
      </c>
      <c r="D69" s="337"/>
      <c r="E69" s="229" t="str">
        <f ca="1">IF(E68=0,"-",IFERROR(E68/#REF!-1,"-"))</f>
        <v>-</v>
      </c>
      <c r="F69" s="230" t="str">
        <f ca="1">IF(F68=0,"-",IFERROR(F68/#REF!-1,"-"))</f>
        <v>-</v>
      </c>
      <c r="G69" s="229" t="str">
        <f ca="1">IF(G68=0,"-",IFERROR(G68/#REF!-1,"-"))</f>
        <v>-</v>
      </c>
      <c r="H69" s="230" t="str">
        <f t="shared" ref="H69:AM69" ca="1" si="212">IF(H68=0,"-",IFERROR(H68/A68-1,"-"))</f>
        <v>-</v>
      </c>
      <c r="I69" s="229" t="str">
        <f t="shared" ca="1" si="212"/>
        <v>-</v>
      </c>
      <c r="J69" s="230" t="str">
        <f t="shared" ca="1" si="212"/>
        <v>-</v>
      </c>
      <c r="K69" s="337" t="str">
        <f t="shared" ca="1" si="212"/>
        <v>-</v>
      </c>
      <c r="L69" s="229" t="str">
        <f t="shared" ca="1" si="212"/>
        <v>-</v>
      </c>
      <c r="M69" s="230" t="str">
        <f t="shared" ca="1" si="212"/>
        <v>-</v>
      </c>
      <c r="N69" s="229" t="str">
        <f t="shared" ca="1" si="212"/>
        <v>-</v>
      </c>
      <c r="O69" s="230" t="str">
        <f t="shared" ca="1" si="212"/>
        <v>-</v>
      </c>
      <c r="P69" s="229" t="str">
        <f t="shared" ca="1" si="212"/>
        <v>-</v>
      </c>
      <c r="Q69" s="230" t="str">
        <f t="shared" ca="1" si="212"/>
        <v>-</v>
      </c>
      <c r="R69" s="337" t="str">
        <f t="shared" ca="1" si="212"/>
        <v>-</v>
      </c>
      <c r="S69" s="229" t="str">
        <f t="shared" ca="1" si="212"/>
        <v>-</v>
      </c>
      <c r="T69" s="230" t="str">
        <f t="shared" ca="1" si="212"/>
        <v>-</v>
      </c>
      <c r="U69" s="229" t="str">
        <f t="shared" ca="1" si="212"/>
        <v>-</v>
      </c>
      <c r="V69" s="230" t="str">
        <f t="shared" ca="1" si="212"/>
        <v>-</v>
      </c>
      <c r="W69" s="229" t="str">
        <f t="shared" ca="1" si="212"/>
        <v>-</v>
      </c>
      <c r="X69" s="230" t="str">
        <f t="shared" ca="1" si="212"/>
        <v>-</v>
      </c>
      <c r="Y69" s="337" t="str">
        <f t="shared" ca="1" si="212"/>
        <v>-</v>
      </c>
      <c r="Z69" s="229" t="str">
        <f t="shared" ca="1" si="212"/>
        <v>-</v>
      </c>
      <c r="AA69" s="230" t="str">
        <f t="shared" ca="1" si="212"/>
        <v>-</v>
      </c>
      <c r="AB69" s="229" t="str">
        <f t="shared" ca="1" si="212"/>
        <v>-</v>
      </c>
      <c r="AC69" s="230" t="str">
        <f t="shared" ca="1" si="212"/>
        <v>-</v>
      </c>
      <c r="AD69" s="229" t="str">
        <f t="shared" ca="1" si="212"/>
        <v>-</v>
      </c>
      <c r="AE69" s="230" t="str">
        <f t="shared" ca="1" si="212"/>
        <v>-</v>
      </c>
      <c r="AF69" s="337" t="str">
        <f t="shared" ca="1" si="212"/>
        <v>-</v>
      </c>
      <c r="AG69" s="229" t="str">
        <f t="shared" ca="1" si="212"/>
        <v>-</v>
      </c>
      <c r="AH69" s="230" t="str">
        <f t="shared" ca="1" si="212"/>
        <v>-</v>
      </c>
      <c r="AI69" s="229" t="str">
        <f t="shared" ca="1" si="212"/>
        <v>-</v>
      </c>
      <c r="AJ69" s="230" t="str">
        <f t="shared" ca="1" si="212"/>
        <v>-</v>
      </c>
      <c r="AK69" s="229" t="str">
        <f t="shared" ca="1" si="212"/>
        <v>-</v>
      </c>
      <c r="AL69" s="230" t="str">
        <f t="shared" ca="1" si="212"/>
        <v>-</v>
      </c>
      <c r="AM69" s="337">
        <f t="shared" ca="1" si="212"/>
        <v>0.14842300556586263</v>
      </c>
      <c r="AN69" s="229" t="str">
        <f t="shared" ref="AN69:BS69" ca="1" si="213">IF(AN68=0,"-",IFERROR(AN68/AG68-1,"-"))</f>
        <v>-</v>
      </c>
      <c r="AO69" s="230" t="str">
        <f t="shared" ca="1" si="213"/>
        <v>-</v>
      </c>
      <c r="AP69" s="229" t="str">
        <f t="shared" ca="1" si="213"/>
        <v>-</v>
      </c>
      <c r="AQ69" s="230" t="str">
        <f t="shared" ca="1" si="213"/>
        <v>-</v>
      </c>
      <c r="AR69" s="229" t="str">
        <f t="shared" ca="1" si="213"/>
        <v>-</v>
      </c>
      <c r="AS69" s="230" t="str">
        <f t="shared" ca="1" si="213"/>
        <v>-</v>
      </c>
      <c r="AT69" s="337">
        <f t="shared" ca="1" si="213"/>
        <v>0.2269789983844912</v>
      </c>
      <c r="AU69" s="229" t="str">
        <f t="shared" ca="1" si="213"/>
        <v>-</v>
      </c>
      <c r="AV69" s="230" t="str">
        <f t="shared" ca="1" si="213"/>
        <v>-</v>
      </c>
      <c r="AW69" s="229" t="str">
        <f t="shared" ca="1" si="213"/>
        <v>-</v>
      </c>
      <c r="AX69" s="230" t="str">
        <f t="shared" ca="1" si="213"/>
        <v>-</v>
      </c>
      <c r="AY69" s="229" t="str">
        <f t="shared" ca="1" si="213"/>
        <v>-</v>
      </c>
      <c r="AZ69" s="230" t="str">
        <f t="shared" ca="1" si="213"/>
        <v>-</v>
      </c>
      <c r="BA69" s="337">
        <f t="shared" ca="1" si="213"/>
        <v>-0.19420671494404218</v>
      </c>
      <c r="BB69" s="229" t="str">
        <f t="shared" ca="1" si="213"/>
        <v>-</v>
      </c>
      <c r="BC69" s="230" t="str">
        <f t="shared" ca="1" si="213"/>
        <v>-</v>
      </c>
      <c r="BD69" s="229" t="str">
        <f t="shared" ca="1" si="213"/>
        <v>-</v>
      </c>
      <c r="BE69" s="230" t="str">
        <f t="shared" ca="1" si="213"/>
        <v>-</v>
      </c>
      <c r="BF69" s="229" t="str">
        <f t="shared" ca="1" si="213"/>
        <v>-</v>
      </c>
      <c r="BG69" s="230" t="str">
        <f t="shared" ca="1" si="213"/>
        <v>-</v>
      </c>
      <c r="BH69" s="337">
        <f t="shared" ca="1" si="213"/>
        <v>-0.35620915032679734</v>
      </c>
      <c r="BI69" s="229" t="str">
        <f t="shared" ca="1" si="213"/>
        <v>-</v>
      </c>
      <c r="BJ69" s="230" t="str">
        <f t="shared" ca="1" si="213"/>
        <v>-</v>
      </c>
      <c r="BK69" s="229" t="str">
        <f t="shared" ca="1" si="213"/>
        <v>-</v>
      </c>
      <c r="BL69" s="230" t="str">
        <f t="shared" ca="1" si="213"/>
        <v>-</v>
      </c>
      <c r="BM69" s="229" t="str">
        <f t="shared" ca="1" si="213"/>
        <v>-</v>
      </c>
      <c r="BN69" s="230" t="str">
        <f t="shared" ca="1" si="213"/>
        <v>-</v>
      </c>
      <c r="BO69" s="337" t="str">
        <f t="shared" ca="1" si="213"/>
        <v>-</v>
      </c>
      <c r="BP69" s="229" t="str">
        <f t="shared" ca="1" si="213"/>
        <v>-</v>
      </c>
      <c r="BQ69" s="230" t="str">
        <f t="shared" ca="1" si="213"/>
        <v>-</v>
      </c>
      <c r="BR69" s="229" t="str">
        <f t="shared" ca="1" si="213"/>
        <v>-</v>
      </c>
      <c r="BS69" s="230" t="str">
        <f t="shared" ca="1" si="213"/>
        <v>-</v>
      </c>
      <c r="BT69" s="229" t="str">
        <f t="shared" ref="BT69:BV69" ca="1" si="214">IF(BT68=0,"-",IFERROR(BT68/BM68-1,"-"))</f>
        <v>-</v>
      </c>
      <c r="BU69" s="230" t="str">
        <f t="shared" ca="1" si="214"/>
        <v>-</v>
      </c>
      <c r="BV69" s="337" t="str">
        <f t="shared" ca="1" si="214"/>
        <v>-</v>
      </c>
      <c r="BX69" s="433"/>
    </row>
    <row r="70" spans="1:76" s="231" customFormat="1" x14ac:dyDescent="0.2">
      <c r="A70" s="231" t="s">
        <v>116</v>
      </c>
      <c r="D70" s="341" t="str">
        <f t="shared" ref="D70:AI70" ca="1" si="215">IFERROR(D68/D19,"-")</f>
        <v>-</v>
      </c>
      <c r="E70" s="232" t="str">
        <f t="shared" ca="1" si="215"/>
        <v>-</v>
      </c>
      <c r="F70" s="233" t="str">
        <f t="shared" ca="1" si="215"/>
        <v>-</v>
      </c>
      <c r="G70" s="232" t="str">
        <f t="shared" ca="1" si="215"/>
        <v>-</v>
      </c>
      <c r="H70" s="233" t="str">
        <f t="shared" ca="1" si="215"/>
        <v>-</v>
      </c>
      <c r="I70" s="233" t="str">
        <f t="shared" ca="1" si="215"/>
        <v>-</v>
      </c>
      <c r="J70" s="233" t="str">
        <f t="shared" ca="1" si="215"/>
        <v>-</v>
      </c>
      <c r="K70" s="341" t="str">
        <f t="shared" ca="1" si="215"/>
        <v>-</v>
      </c>
      <c r="L70" s="232" t="str">
        <f t="shared" ca="1" si="215"/>
        <v>-</v>
      </c>
      <c r="M70" s="233" t="str">
        <f t="shared" ca="1" si="215"/>
        <v>-</v>
      </c>
      <c r="N70" s="232" t="str">
        <f t="shared" ca="1" si="215"/>
        <v>-</v>
      </c>
      <c r="O70" s="233" t="str">
        <f t="shared" ca="1" si="215"/>
        <v>-</v>
      </c>
      <c r="P70" s="233" t="str">
        <f t="shared" ca="1" si="215"/>
        <v>-</v>
      </c>
      <c r="Q70" s="233" t="str">
        <f t="shared" ca="1" si="215"/>
        <v>-</v>
      </c>
      <c r="R70" s="341" t="str">
        <f t="shared" ca="1" si="215"/>
        <v>-</v>
      </c>
      <c r="S70" s="232" t="str">
        <f t="shared" ca="1" si="215"/>
        <v>-</v>
      </c>
      <c r="T70" s="233" t="str">
        <f t="shared" ca="1" si="215"/>
        <v>-</v>
      </c>
      <c r="U70" s="232" t="str">
        <f t="shared" ca="1" si="215"/>
        <v>-</v>
      </c>
      <c r="V70" s="233" t="str">
        <f t="shared" ca="1" si="215"/>
        <v>-</v>
      </c>
      <c r="W70" s="233" t="str">
        <f t="shared" ca="1" si="215"/>
        <v>-</v>
      </c>
      <c r="X70" s="233" t="str">
        <f t="shared" ca="1" si="215"/>
        <v>-</v>
      </c>
      <c r="Y70" s="341" t="str">
        <f t="shared" ca="1" si="215"/>
        <v>-</v>
      </c>
      <c r="Z70" s="232" t="str">
        <f t="shared" ca="1" si="215"/>
        <v>-</v>
      </c>
      <c r="AA70" s="233" t="str">
        <f t="shared" ca="1" si="215"/>
        <v>-</v>
      </c>
      <c r="AB70" s="232" t="str">
        <f t="shared" ca="1" si="215"/>
        <v>-</v>
      </c>
      <c r="AC70" s="233" t="str">
        <f t="shared" ca="1" si="215"/>
        <v>-</v>
      </c>
      <c r="AD70" s="233" t="str">
        <f t="shared" ca="1" si="215"/>
        <v>-</v>
      </c>
      <c r="AE70" s="233" t="str">
        <f t="shared" ca="1" si="215"/>
        <v>-</v>
      </c>
      <c r="AF70" s="341">
        <f t="shared" ca="1" si="215"/>
        <v>0.10006497725795971</v>
      </c>
      <c r="AG70" s="232" t="str">
        <f t="shared" ca="1" si="215"/>
        <v>-</v>
      </c>
      <c r="AH70" s="233" t="str">
        <f t="shared" ca="1" si="215"/>
        <v>-</v>
      </c>
      <c r="AI70" s="232" t="str">
        <f t="shared" ca="1" si="215"/>
        <v>-</v>
      </c>
      <c r="AJ70" s="233" t="str">
        <f t="shared" ref="AJ70:BO70" ca="1" si="216">IFERROR(AJ68/AJ19,"-")</f>
        <v>-</v>
      </c>
      <c r="AK70" s="233" t="str">
        <f t="shared" ca="1" si="216"/>
        <v>-</v>
      </c>
      <c r="AL70" s="233" t="str">
        <f t="shared" ca="1" si="216"/>
        <v>-</v>
      </c>
      <c r="AM70" s="341">
        <f t="shared" ca="1" si="216"/>
        <v>0.10808451196088703</v>
      </c>
      <c r="AN70" s="232" t="str">
        <f t="shared" ca="1" si="216"/>
        <v>-</v>
      </c>
      <c r="AO70" s="233" t="str">
        <f t="shared" ca="1" si="216"/>
        <v>-</v>
      </c>
      <c r="AP70" s="232" t="str">
        <f t="shared" ca="1" si="216"/>
        <v>-</v>
      </c>
      <c r="AQ70" s="233" t="str">
        <f t="shared" ca="1" si="216"/>
        <v>-</v>
      </c>
      <c r="AR70" s="233" t="str">
        <f t="shared" ca="1" si="216"/>
        <v>-</v>
      </c>
      <c r="AS70" s="233" t="str">
        <f t="shared" ca="1" si="216"/>
        <v>-</v>
      </c>
      <c r="AT70" s="341">
        <f t="shared" ca="1" si="216"/>
        <v>0.12497943064011847</v>
      </c>
      <c r="AU70" s="232" t="str">
        <f t="shared" ca="1" si="216"/>
        <v>-</v>
      </c>
      <c r="AV70" s="233" t="str">
        <f t="shared" ca="1" si="216"/>
        <v>-</v>
      </c>
      <c r="AW70" s="232" t="str">
        <f t="shared" ca="1" si="216"/>
        <v>-</v>
      </c>
      <c r="AX70" s="233" t="str">
        <f t="shared" ca="1" si="216"/>
        <v>-</v>
      </c>
      <c r="AY70" s="233" t="str">
        <f t="shared" ca="1" si="216"/>
        <v>-</v>
      </c>
      <c r="AZ70" s="233" t="str">
        <f t="shared" ca="1" si="216"/>
        <v>-</v>
      </c>
      <c r="BA70" s="341">
        <f t="shared" ca="1" si="216"/>
        <v>9.7343725147128995E-2</v>
      </c>
      <c r="BB70" s="232" t="str">
        <f t="shared" ca="1" si="216"/>
        <v>-</v>
      </c>
      <c r="BC70" s="233" t="str">
        <f t="shared" ca="1" si="216"/>
        <v>-</v>
      </c>
      <c r="BD70" s="232" t="str">
        <f t="shared" ca="1" si="216"/>
        <v>-</v>
      </c>
      <c r="BE70" s="233" t="str">
        <f t="shared" ca="1" si="216"/>
        <v>-</v>
      </c>
      <c r="BF70" s="233" t="str">
        <f t="shared" ca="1" si="216"/>
        <v>-</v>
      </c>
      <c r="BG70" s="233" t="str">
        <f t="shared" ca="1" si="216"/>
        <v>-</v>
      </c>
      <c r="BH70" s="341">
        <f t="shared" ca="1" si="216"/>
        <v>6.2381253958201391E-2</v>
      </c>
      <c r="BI70" s="232" t="str">
        <f t="shared" ca="1" si="216"/>
        <v>-</v>
      </c>
      <c r="BJ70" s="233" t="str">
        <f t="shared" ca="1" si="216"/>
        <v>-</v>
      </c>
      <c r="BK70" s="232" t="str">
        <f t="shared" ca="1" si="216"/>
        <v>-</v>
      </c>
      <c r="BL70" s="233" t="str">
        <f t="shared" ca="1" si="216"/>
        <v>-</v>
      </c>
      <c r="BM70" s="233" t="str">
        <f t="shared" ca="1" si="216"/>
        <v>-</v>
      </c>
      <c r="BN70" s="233" t="str">
        <f t="shared" ca="1" si="216"/>
        <v>-</v>
      </c>
      <c r="BO70" s="341" t="str">
        <f t="shared" ca="1" si="216"/>
        <v>-</v>
      </c>
      <c r="BP70" s="232" t="str">
        <f t="shared" ref="BP70:BV70" ca="1" si="217">IFERROR(BP68/BP19,"-")</f>
        <v>-</v>
      </c>
      <c r="BQ70" s="233" t="str">
        <f t="shared" ca="1" si="217"/>
        <v>-</v>
      </c>
      <c r="BR70" s="232" t="str">
        <f t="shared" ca="1" si="217"/>
        <v>-</v>
      </c>
      <c r="BS70" s="233" t="str">
        <f t="shared" ca="1" si="217"/>
        <v>-</v>
      </c>
      <c r="BT70" s="233" t="str">
        <f t="shared" ca="1" si="217"/>
        <v>-</v>
      </c>
      <c r="BU70" s="233" t="str">
        <f t="shared" ca="1" si="217"/>
        <v>-</v>
      </c>
      <c r="BV70" s="341" t="str">
        <f t="shared" ca="1" si="217"/>
        <v>-</v>
      </c>
    </row>
    <row r="71" spans="1:76" x14ac:dyDescent="0.2">
      <c r="F71" s="172"/>
      <c r="H71" s="172"/>
      <c r="J71" s="172"/>
      <c r="M71" s="172"/>
      <c r="O71" s="172"/>
      <c r="Q71" s="172"/>
      <c r="T71" s="172"/>
      <c r="V71" s="172"/>
      <c r="X71" s="172"/>
      <c r="AA71" s="172"/>
      <c r="AC71" s="172"/>
      <c r="AE71" s="172"/>
      <c r="AH71" s="172"/>
      <c r="AJ71" s="172"/>
      <c r="AL71" s="172"/>
      <c r="AO71" s="172"/>
      <c r="AQ71" s="172"/>
      <c r="AS71" s="172"/>
      <c r="AV71" s="172"/>
      <c r="AX71" s="172"/>
      <c r="AZ71" s="172"/>
      <c r="BC71" s="172"/>
      <c r="BE71" s="172"/>
      <c r="BG71" s="172"/>
      <c r="BJ71" s="172"/>
      <c r="BL71" s="172"/>
      <c r="BN71" s="172"/>
      <c r="BQ71" s="172"/>
      <c r="BS71" s="172"/>
      <c r="BU71" s="172"/>
    </row>
    <row r="72" spans="1:76" s="21" customFormat="1" x14ac:dyDescent="0.2">
      <c r="A72" s="21" t="s">
        <v>117</v>
      </c>
      <c r="D72" s="323"/>
      <c r="E72" s="34"/>
      <c r="F72" s="90">
        <f t="shared" ref="F72:F73" ca="1" si="218">IF(OR(ISBLANK(E72),ISBLANK(G72)),0,G72-E72)</f>
        <v>0</v>
      </c>
      <c r="G72" s="34"/>
      <c r="H72" s="90">
        <f t="shared" ref="H72" ca="1" si="219">IF(OR(ISBLANK(G72),ISBLANK(I72)),0,I72-G72)</f>
        <v>0</v>
      </c>
      <c r="I72" s="34"/>
      <c r="J72" s="90">
        <f t="shared" ref="J72" ca="1" si="220">IF(OR(ISBLANK(I72),ISBLANK(K72)),0,K72-I72)</f>
        <v>0</v>
      </c>
      <c r="K72" s="323"/>
      <c r="L72" s="34"/>
      <c r="M72" s="90">
        <f t="shared" ref="M72:M73" ca="1" si="221">IF(OR(ISBLANK(L72),ISBLANK(N72)),0,N72-L72)</f>
        <v>0</v>
      </c>
      <c r="N72" s="34"/>
      <c r="O72" s="90">
        <f t="shared" ref="O72" ca="1" si="222">IF(OR(ISBLANK(N72),ISBLANK(P72)),0,P72-N72)</f>
        <v>0</v>
      </c>
      <c r="P72" s="34"/>
      <c r="Q72" s="90">
        <f t="shared" ref="Q72" ca="1" si="223">IF(OR(ISBLANK(P72),ISBLANK(R72)),0,R72-P72)</f>
        <v>0</v>
      </c>
      <c r="R72" s="323"/>
      <c r="S72" s="34"/>
      <c r="T72" s="90">
        <f t="shared" ref="T72:T73" ca="1" si="224">IF(OR(ISBLANK(S72),ISBLANK(U72)),0,U72-S72)</f>
        <v>0</v>
      </c>
      <c r="U72" s="34"/>
      <c r="V72" s="90">
        <f t="shared" ref="V72" ca="1" si="225">IF(OR(ISBLANK(U72),ISBLANK(W72)),0,W72-U72)</f>
        <v>0</v>
      </c>
      <c r="W72" s="34"/>
      <c r="X72" s="90">
        <f t="shared" ref="X72" ca="1" si="226">IF(OR(ISBLANK(W72),ISBLANK(Y72)),0,Y72-W72)</f>
        <v>0</v>
      </c>
      <c r="Y72" s="323"/>
      <c r="Z72" s="34"/>
      <c r="AA72" s="90">
        <f t="shared" ref="AA72:AA73" ca="1" si="227">IF(OR(ISBLANK(Z72),ISBLANK(AB72)),0,AB72-Z72)</f>
        <v>0</v>
      </c>
      <c r="AB72" s="34"/>
      <c r="AC72" s="90">
        <f t="shared" ref="AC72" ca="1" si="228">IF(OR(ISBLANK(AB72),ISBLANK(AD72)),0,AD72-AB72)</f>
        <v>0</v>
      </c>
      <c r="AD72" s="34"/>
      <c r="AE72" s="90">
        <f t="shared" ref="AE72" ca="1" si="229">IF(OR(ISBLANK(AD72),ISBLANK(AF72)),0,AF72-AD72)</f>
        <v>0</v>
      </c>
      <c r="AF72" s="323">
        <v>-543</v>
      </c>
      <c r="AG72" s="34"/>
      <c r="AH72" s="90">
        <f t="shared" ref="AH72:AH73" ca="1" si="230">IF(OR(ISBLANK(AG72),ISBLANK(AI72)),0,AI72-AG72)</f>
        <v>0</v>
      </c>
      <c r="AI72" s="34"/>
      <c r="AJ72" s="90">
        <f t="shared" ref="AJ72" ca="1" si="231">IF(OR(ISBLANK(AI72),ISBLANK(AK72)),0,AK72-AI72)</f>
        <v>0</v>
      </c>
      <c r="AK72" s="34"/>
      <c r="AL72" s="90">
        <f t="shared" ref="AL72" ca="1" si="232">IF(OR(ISBLANK(AK72),ISBLANK(AM72)),0,AM72-AK72)</f>
        <v>0</v>
      </c>
      <c r="AM72" s="323">
        <v>-594</v>
      </c>
      <c r="AN72" s="34"/>
      <c r="AO72" s="90">
        <f t="shared" ref="AO72:AO73" ca="1" si="233">IF(OR(ISBLANK(AN72),ISBLANK(AP72)),0,AP72-AN72)</f>
        <v>0</v>
      </c>
      <c r="AP72" s="34"/>
      <c r="AQ72" s="90">
        <f t="shared" ref="AQ72" ca="1" si="234">IF(OR(ISBLANK(AP72),ISBLANK(AR72)),0,AR72-AP72)</f>
        <v>0</v>
      </c>
      <c r="AR72" s="34"/>
      <c r="AS72" s="90">
        <f t="shared" ref="AS72" ca="1" si="235">IF(OR(ISBLANK(AR72),ISBLANK(AT72)),0,AT72-AR72)</f>
        <v>0</v>
      </c>
      <c r="AT72" s="323">
        <v>-681</v>
      </c>
      <c r="AU72" s="34"/>
      <c r="AV72" s="90">
        <f t="shared" ref="AV72:AV73" ca="1" si="236">IF(OR(ISBLANK(AU72),ISBLANK(AW72)),0,AW72-AU72)</f>
        <v>0</v>
      </c>
      <c r="AW72" s="34"/>
      <c r="AX72" s="90">
        <f t="shared" ref="AX72" ca="1" si="237">IF(OR(ISBLANK(AW72),ISBLANK(AY72)),0,AY72-AW72)</f>
        <v>0</v>
      </c>
      <c r="AY72" s="34"/>
      <c r="AZ72" s="90">
        <f t="shared" ref="AZ72" ca="1" si="238">IF(OR(ISBLANK(AY72),ISBLANK(BA72)),0,BA72-AY72)</f>
        <v>0</v>
      </c>
      <c r="BA72" s="323">
        <v>-538</v>
      </c>
      <c r="BB72" s="34"/>
      <c r="BC72" s="90">
        <f t="shared" ref="BC72:BC73" ca="1" si="239">IF(OR(ISBLANK(BB72),ISBLANK(BD72)),0,BD72-BB72)</f>
        <v>0</v>
      </c>
      <c r="BD72" s="34"/>
      <c r="BE72" s="90">
        <f t="shared" ref="BE72" ca="1" si="240">IF(OR(ISBLANK(BD72),ISBLANK(BF72)),0,BF72-BD72)</f>
        <v>0</v>
      </c>
      <c r="BF72" s="34"/>
      <c r="BG72" s="90">
        <f t="shared" ref="BG72" ca="1" si="241">IF(OR(ISBLANK(BF72),ISBLANK(BH72)),0,BH72-BF72)</f>
        <v>0</v>
      </c>
      <c r="BH72" s="323">
        <v>-329</v>
      </c>
      <c r="BI72" s="34"/>
      <c r="BJ72" s="90">
        <f t="shared" ref="BJ72:BJ73" ca="1" si="242">IF(OR(ISBLANK(BI72),ISBLANK(BK72)),0,BK72-BI72)</f>
        <v>0</v>
      </c>
      <c r="BK72" s="34"/>
      <c r="BL72" s="90">
        <f t="shared" ref="BL72" ca="1" si="243">IF(OR(ISBLANK(BK72),ISBLANK(BM72)),0,BM72-BK72)</f>
        <v>0</v>
      </c>
      <c r="BM72" s="34"/>
      <c r="BN72" s="90">
        <f t="shared" ref="BN72" ca="1" si="244">IF(OR(ISBLANK(BM72),ISBLANK(BO72)),0,BO72-BM72)</f>
        <v>0</v>
      </c>
      <c r="BO72" s="323"/>
      <c r="BP72" s="34"/>
      <c r="BQ72" s="90">
        <f t="shared" ref="BQ72:BQ73" ca="1" si="245">IF(OR(ISBLANK(BP72),ISBLANK(BR72)),0,BR72-BP72)</f>
        <v>0</v>
      </c>
      <c r="BR72" s="34"/>
      <c r="BS72" s="90">
        <f t="shared" ref="BS72" ca="1" si="246">IF(OR(ISBLANK(BR72),ISBLANK(BT72)),0,BT72-BR72)</f>
        <v>0</v>
      </c>
      <c r="BT72" s="34"/>
      <c r="BU72" s="90">
        <f t="shared" ref="BU72" ca="1" si="247">IF(OR(ISBLANK(BT72),ISBLANK(BV72)),0,BV72-BT72)</f>
        <v>0</v>
      </c>
      <c r="BV72" s="323"/>
    </row>
    <row r="73" spans="1:76" s="21" customFormat="1" x14ac:dyDescent="0.2">
      <c r="A73" s="21" t="s">
        <v>118</v>
      </c>
      <c r="D73" s="323"/>
      <c r="E73" s="34"/>
      <c r="F73" s="90">
        <f t="shared" ca="1" si="218"/>
        <v>0</v>
      </c>
      <c r="G73" s="34"/>
      <c r="H73" s="90">
        <f t="shared" ref="H73" ca="1" si="248">IF(OR(ISBLANK(G73),ISBLANK(I73)),0,I73-G73)</f>
        <v>0</v>
      </c>
      <c r="I73" s="34"/>
      <c r="J73" s="90">
        <f t="shared" ref="J73" ca="1" si="249">IF(OR(ISBLANK(I73),ISBLANK(K73)),0,K73-I73)</f>
        <v>0</v>
      </c>
      <c r="K73" s="323"/>
      <c r="L73" s="34"/>
      <c r="M73" s="90">
        <f t="shared" ca="1" si="221"/>
        <v>0</v>
      </c>
      <c r="N73" s="34"/>
      <c r="O73" s="90">
        <f t="shared" ref="O73" ca="1" si="250">IF(OR(ISBLANK(N73),ISBLANK(P73)),0,P73-N73)</f>
        <v>0</v>
      </c>
      <c r="P73" s="34"/>
      <c r="Q73" s="90">
        <f t="shared" ref="Q73" ca="1" si="251">IF(OR(ISBLANK(P73),ISBLANK(R73)),0,R73-P73)</f>
        <v>0</v>
      </c>
      <c r="R73" s="323"/>
      <c r="S73" s="34"/>
      <c r="T73" s="90">
        <f t="shared" ca="1" si="224"/>
        <v>0</v>
      </c>
      <c r="U73" s="34"/>
      <c r="V73" s="90">
        <f t="shared" ref="V73" ca="1" si="252">IF(OR(ISBLANK(U73),ISBLANK(W73)),0,W73-U73)</f>
        <v>0</v>
      </c>
      <c r="W73" s="34"/>
      <c r="X73" s="90">
        <f t="shared" ref="X73" ca="1" si="253">IF(OR(ISBLANK(W73),ISBLANK(Y73)),0,Y73-W73)</f>
        <v>0</v>
      </c>
      <c r="Y73" s="323"/>
      <c r="Z73" s="34"/>
      <c r="AA73" s="90">
        <f t="shared" ca="1" si="227"/>
        <v>0</v>
      </c>
      <c r="AB73" s="34"/>
      <c r="AC73" s="90">
        <f t="shared" ref="AC73" ca="1" si="254">IF(OR(ISBLANK(AB73),ISBLANK(AD73)),0,AD73-AB73)</f>
        <v>0</v>
      </c>
      <c r="AD73" s="34"/>
      <c r="AE73" s="90">
        <f t="shared" ref="AE73" ca="1" si="255">IF(OR(ISBLANK(AD73),ISBLANK(AF73)),0,AF73-AD73)</f>
        <v>0</v>
      </c>
      <c r="AF73" s="323">
        <v>0</v>
      </c>
      <c r="AG73" s="34"/>
      <c r="AH73" s="90">
        <f t="shared" ca="1" si="230"/>
        <v>0</v>
      </c>
      <c r="AI73" s="34"/>
      <c r="AJ73" s="90">
        <f t="shared" ref="AJ73" ca="1" si="256">IF(OR(ISBLANK(AI73),ISBLANK(AK73)),0,AK73-AI73)</f>
        <v>0</v>
      </c>
      <c r="AK73" s="34"/>
      <c r="AL73" s="90">
        <f t="shared" ref="AL73" ca="1" si="257">IF(OR(ISBLANK(AK73),ISBLANK(AM73)),0,AM73-AK73)</f>
        <v>0</v>
      </c>
      <c r="AM73" s="323">
        <v>0</v>
      </c>
      <c r="AN73" s="34"/>
      <c r="AO73" s="90">
        <f t="shared" ca="1" si="233"/>
        <v>0</v>
      </c>
      <c r="AP73" s="34"/>
      <c r="AQ73" s="90">
        <f t="shared" ref="AQ73" ca="1" si="258">IF(OR(ISBLANK(AP73),ISBLANK(AR73)),0,AR73-AP73)</f>
        <v>0</v>
      </c>
      <c r="AR73" s="34"/>
      <c r="AS73" s="90">
        <f t="shared" ref="AS73" ca="1" si="259">IF(OR(ISBLANK(AR73),ISBLANK(AT73)),0,AT73-AR73)</f>
        <v>0</v>
      </c>
      <c r="AT73" s="323">
        <v>0</v>
      </c>
      <c r="AU73" s="34"/>
      <c r="AV73" s="90">
        <f t="shared" ca="1" si="236"/>
        <v>0</v>
      </c>
      <c r="AW73" s="34"/>
      <c r="AX73" s="90">
        <f t="shared" ref="AX73" ca="1" si="260">IF(OR(ISBLANK(AW73),ISBLANK(AY73)),0,AY73-AW73)</f>
        <v>0</v>
      </c>
      <c r="AY73" s="34"/>
      <c r="AZ73" s="90">
        <f t="shared" ref="AZ73" ca="1" si="261">IF(OR(ISBLANK(AY73),ISBLANK(BA73)),0,BA73-AY73)</f>
        <v>0</v>
      </c>
      <c r="BA73" s="323">
        <v>0</v>
      </c>
      <c r="BB73" s="34"/>
      <c r="BC73" s="90">
        <f t="shared" ca="1" si="239"/>
        <v>0</v>
      </c>
      <c r="BD73" s="34"/>
      <c r="BE73" s="90">
        <f t="shared" ref="BE73" ca="1" si="262">IF(OR(ISBLANK(BD73),ISBLANK(BF73)),0,BF73-BD73)</f>
        <v>0</v>
      </c>
      <c r="BF73" s="34"/>
      <c r="BG73" s="90">
        <f t="shared" ref="BG73" ca="1" si="263">IF(OR(ISBLANK(BF73),ISBLANK(BH73)),0,BH73-BF73)</f>
        <v>0</v>
      </c>
      <c r="BH73" s="323">
        <v>0</v>
      </c>
      <c r="BI73" s="34"/>
      <c r="BJ73" s="90">
        <f t="shared" ca="1" si="242"/>
        <v>0</v>
      </c>
      <c r="BK73" s="34"/>
      <c r="BL73" s="90">
        <f t="shared" ref="BL73" ca="1" si="264">IF(OR(ISBLANK(BK73),ISBLANK(BM73)),0,BM73-BK73)</f>
        <v>0</v>
      </c>
      <c r="BM73" s="34"/>
      <c r="BN73" s="90">
        <f t="shared" ref="BN73" ca="1" si="265">IF(OR(ISBLANK(BM73),ISBLANK(BO73)),0,BO73-BM73)</f>
        <v>0</v>
      </c>
      <c r="BO73" s="323"/>
      <c r="BP73" s="34"/>
      <c r="BQ73" s="90">
        <f t="shared" ca="1" si="245"/>
        <v>0</v>
      </c>
      <c r="BR73" s="34"/>
      <c r="BS73" s="90">
        <f t="shared" ref="BS73" ca="1" si="266">IF(OR(ISBLANK(BR73),ISBLANK(BT73)),0,BT73-BR73)</f>
        <v>0</v>
      </c>
      <c r="BT73" s="34"/>
      <c r="BU73" s="90">
        <f t="shared" ref="BU73" ca="1" si="267">IF(OR(ISBLANK(BT73),ISBLANK(BV73)),0,BV73-BT73)</f>
        <v>0</v>
      </c>
      <c r="BV73" s="323"/>
    </row>
    <row r="74" spans="1:76" s="20" customFormat="1" x14ac:dyDescent="0.2">
      <c r="A74" s="20" t="s">
        <v>29</v>
      </c>
      <c r="D74" s="343">
        <f ca="1">SUM(D72:D73)</f>
        <v>0</v>
      </c>
      <c r="E74" s="174">
        <f t="shared" ref="E74:J74" ca="1" si="268">SUM(E72:E73)</f>
        <v>0</v>
      </c>
      <c r="F74" s="174">
        <f t="shared" ca="1" si="268"/>
        <v>0</v>
      </c>
      <c r="G74" s="174">
        <f t="shared" ca="1" si="268"/>
        <v>0</v>
      </c>
      <c r="H74" s="174">
        <f t="shared" ca="1" si="268"/>
        <v>0</v>
      </c>
      <c r="I74" s="174">
        <f t="shared" ca="1" si="268"/>
        <v>0</v>
      </c>
      <c r="J74" s="174">
        <f t="shared" ca="1" si="268"/>
        <v>0</v>
      </c>
      <c r="K74" s="343">
        <f t="shared" ref="K74:BA74" ca="1" si="269">SUM(K72:K73)</f>
        <v>0</v>
      </c>
      <c r="L74" s="174">
        <f t="shared" ref="L74:Q74" ca="1" si="270">SUM(L72:L73)</f>
        <v>0</v>
      </c>
      <c r="M74" s="174">
        <f t="shared" ca="1" si="270"/>
        <v>0</v>
      </c>
      <c r="N74" s="174">
        <f t="shared" ca="1" si="270"/>
        <v>0</v>
      </c>
      <c r="O74" s="174">
        <f t="shared" ca="1" si="270"/>
        <v>0</v>
      </c>
      <c r="P74" s="174">
        <f t="shared" ca="1" si="270"/>
        <v>0</v>
      </c>
      <c r="Q74" s="174">
        <f t="shared" ca="1" si="270"/>
        <v>0</v>
      </c>
      <c r="R74" s="343">
        <f t="shared" ca="1" si="269"/>
        <v>0</v>
      </c>
      <c r="S74" s="174">
        <f t="shared" ref="S74:X74" ca="1" si="271">SUM(S72:S73)</f>
        <v>0</v>
      </c>
      <c r="T74" s="174">
        <f t="shared" ca="1" si="271"/>
        <v>0</v>
      </c>
      <c r="U74" s="174">
        <f t="shared" ca="1" si="271"/>
        <v>0</v>
      </c>
      <c r="V74" s="174">
        <f t="shared" ca="1" si="271"/>
        <v>0</v>
      </c>
      <c r="W74" s="174">
        <f t="shared" ca="1" si="271"/>
        <v>0</v>
      </c>
      <c r="X74" s="174">
        <f t="shared" ca="1" si="271"/>
        <v>0</v>
      </c>
      <c r="Y74" s="343">
        <f t="shared" ca="1" si="269"/>
        <v>0</v>
      </c>
      <c r="Z74" s="174">
        <f t="shared" ref="Z74:AE74" ca="1" si="272">SUM(Z72:Z73)</f>
        <v>0</v>
      </c>
      <c r="AA74" s="174">
        <f t="shared" ca="1" si="272"/>
        <v>0</v>
      </c>
      <c r="AB74" s="174">
        <f t="shared" ca="1" si="272"/>
        <v>0</v>
      </c>
      <c r="AC74" s="174">
        <f t="shared" ca="1" si="272"/>
        <v>0</v>
      </c>
      <c r="AD74" s="174">
        <f t="shared" ca="1" si="272"/>
        <v>0</v>
      </c>
      <c r="AE74" s="174">
        <f t="shared" ca="1" si="272"/>
        <v>0</v>
      </c>
      <c r="AF74" s="343">
        <f t="shared" ca="1" si="269"/>
        <v>-543</v>
      </c>
      <c r="AG74" s="174">
        <f t="shared" ref="AG74:AL74" ca="1" si="273">SUM(AG72:AG73)</f>
        <v>0</v>
      </c>
      <c r="AH74" s="174">
        <f t="shared" ca="1" si="273"/>
        <v>0</v>
      </c>
      <c r="AI74" s="174">
        <f t="shared" ca="1" si="273"/>
        <v>0</v>
      </c>
      <c r="AJ74" s="174">
        <f t="shared" ca="1" si="273"/>
        <v>0</v>
      </c>
      <c r="AK74" s="174">
        <f t="shared" ca="1" si="273"/>
        <v>0</v>
      </c>
      <c r="AL74" s="174">
        <f t="shared" ca="1" si="273"/>
        <v>0</v>
      </c>
      <c r="AM74" s="343">
        <f t="shared" ca="1" si="269"/>
        <v>-594</v>
      </c>
      <c r="AN74" s="174">
        <f t="shared" ref="AN74:AS74" ca="1" si="274">SUM(AN72:AN73)</f>
        <v>0</v>
      </c>
      <c r="AO74" s="174">
        <f t="shared" ca="1" si="274"/>
        <v>0</v>
      </c>
      <c r="AP74" s="174">
        <f t="shared" ca="1" si="274"/>
        <v>0</v>
      </c>
      <c r="AQ74" s="174">
        <f t="shared" ca="1" si="274"/>
        <v>0</v>
      </c>
      <c r="AR74" s="174">
        <f t="shared" ca="1" si="274"/>
        <v>0</v>
      </c>
      <c r="AS74" s="174">
        <f t="shared" ca="1" si="274"/>
        <v>0</v>
      </c>
      <c r="AT74" s="343">
        <f t="shared" ca="1" si="269"/>
        <v>-681</v>
      </c>
      <c r="AU74" s="174">
        <f t="shared" ca="1" si="269"/>
        <v>0</v>
      </c>
      <c r="AV74" s="174">
        <f t="shared" ca="1" si="269"/>
        <v>0</v>
      </c>
      <c r="AW74" s="174">
        <f t="shared" ca="1" si="269"/>
        <v>0</v>
      </c>
      <c r="AX74" s="174">
        <f t="shared" ca="1" si="269"/>
        <v>0</v>
      </c>
      <c r="AY74" s="174">
        <f t="shared" ca="1" si="269"/>
        <v>0</v>
      </c>
      <c r="AZ74" s="174">
        <f t="shared" ca="1" si="269"/>
        <v>0</v>
      </c>
      <c r="BA74" s="343">
        <f t="shared" ca="1" si="269"/>
        <v>-538</v>
      </c>
      <c r="BB74" s="174">
        <f t="shared" ref="BB74:BG74" ca="1" si="275">SUM(BB72:BB73)</f>
        <v>0</v>
      </c>
      <c r="BC74" s="174">
        <f t="shared" ca="1" si="275"/>
        <v>0</v>
      </c>
      <c r="BD74" s="174">
        <f t="shared" ca="1" si="275"/>
        <v>0</v>
      </c>
      <c r="BE74" s="174">
        <f t="shared" ca="1" si="275"/>
        <v>0</v>
      </c>
      <c r="BF74" s="174">
        <f t="shared" ca="1" si="275"/>
        <v>0</v>
      </c>
      <c r="BG74" s="174">
        <f t="shared" ca="1" si="275"/>
        <v>0</v>
      </c>
      <c r="BH74" s="343">
        <f t="shared" ref="BH74:BN74" ca="1" si="276">SUM(BH72:BH73)</f>
        <v>-329</v>
      </c>
      <c r="BI74" s="174">
        <f t="shared" ca="1" si="276"/>
        <v>0</v>
      </c>
      <c r="BJ74" s="174">
        <f t="shared" ca="1" si="276"/>
        <v>0</v>
      </c>
      <c r="BK74" s="174">
        <f t="shared" ca="1" si="276"/>
        <v>0</v>
      </c>
      <c r="BL74" s="174">
        <f t="shared" ca="1" si="276"/>
        <v>0</v>
      </c>
      <c r="BM74" s="174">
        <f t="shared" ca="1" si="276"/>
        <v>0</v>
      </c>
      <c r="BN74" s="174">
        <f t="shared" ca="1" si="276"/>
        <v>0</v>
      </c>
      <c r="BO74" s="343">
        <f t="shared" ref="BO74:BU74" ca="1" si="277">SUM(BO72:BO73)</f>
        <v>0</v>
      </c>
      <c r="BP74" s="174">
        <f t="shared" ca="1" si="277"/>
        <v>0</v>
      </c>
      <c r="BQ74" s="174">
        <f t="shared" ca="1" si="277"/>
        <v>0</v>
      </c>
      <c r="BR74" s="174">
        <f t="shared" ca="1" si="277"/>
        <v>0</v>
      </c>
      <c r="BS74" s="174">
        <f t="shared" ca="1" si="277"/>
        <v>0</v>
      </c>
      <c r="BT74" s="174">
        <f t="shared" ca="1" si="277"/>
        <v>0</v>
      </c>
      <c r="BU74" s="174">
        <f t="shared" ca="1" si="277"/>
        <v>0</v>
      </c>
      <c r="BV74" s="343">
        <f t="shared" ref="BV74" ca="1" si="278">SUM(BV72:BV73)</f>
        <v>0</v>
      </c>
    </row>
    <row r="75" spans="1:76" s="228" customFormat="1" outlineLevel="1" x14ac:dyDescent="0.2">
      <c r="A75" s="11" t="s">
        <v>102</v>
      </c>
      <c r="D75" s="337"/>
      <c r="E75" s="229" t="str">
        <f ca="1">IF(E74=0,"-",IFERROR(E74/#REF!-1,"-"))</f>
        <v>-</v>
      </c>
      <c r="F75" s="230" t="str">
        <f ca="1">IF(F74=0,"-",IFERROR(F74/#REF!-1,"-"))</f>
        <v>-</v>
      </c>
      <c r="G75" s="229" t="str">
        <f ca="1">IF(G74=0,"-",IFERROR(G74/#REF!-1,"-"))</f>
        <v>-</v>
      </c>
      <c r="H75" s="230" t="str">
        <f t="shared" ref="H75:AM75" ca="1" si="279">IF(H74=0,"-",IFERROR(H74/A74-1,"-"))</f>
        <v>-</v>
      </c>
      <c r="I75" s="229" t="str">
        <f t="shared" ca="1" si="279"/>
        <v>-</v>
      </c>
      <c r="J75" s="230" t="str">
        <f t="shared" ca="1" si="279"/>
        <v>-</v>
      </c>
      <c r="K75" s="337" t="str">
        <f t="shared" ca="1" si="279"/>
        <v>-</v>
      </c>
      <c r="L75" s="229" t="str">
        <f t="shared" ca="1" si="279"/>
        <v>-</v>
      </c>
      <c r="M75" s="230" t="str">
        <f t="shared" ca="1" si="279"/>
        <v>-</v>
      </c>
      <c r="N75" s="229" t="str">
        <f t="shared" ca="1" si="279"/>
        <v>-</v>
      </c>
      <c r="O75" s="230" t="str">
        <f t="shared" ca="1" si="279"/>
        <v>-</v>
      </c>
      <c r="P75" s="229" t="str">
        <f t="shared" ca="1" si="279"/>
        <v>-</v>
      </c>
      <c r="Q75" s="230" t="str">
        <f t="shared" ca="1" si="279"/>
        <v>-</v>
      </c>
      <c r="R75" s="337" t="str">
        <f t="shared" ca="1" si="279"/>
        <v>-</v>
      </c>
      <c r="S75" s="229" t="str">
        <f t="shared" ca="1" si="279"/>
        <v>-</v>
      </c>
      <c r="T75" s="230" t="str">
        <f t="shared" ca="1" si="279"/>
        <v>-</v>
      </c>
      <c r="U75" s="229" t="str">
        <f t="shared" ca="1" si="279"/>
        <v>-</v>
      </c>
      <c r="V75" s="230" t="str">
        <f t="shared" ca="1" si="279"/>
        <v>-</v>
      </c>
      <c r="W75" s="229" t="str">
        <f t="shared" ca="1" si="279"/>
        <v>-</v>
      </c>
      <c r="X75" s="230" t="str">
        <f t="shared" ca="1" si="279"/>
        <v>-</v>
      </c>
      <c r="Y75" s="337" t="str">
        <f t="shared" ca="1" si="279"/>
        <v>-</v>
      </c>
      <c r="Z75" s="229" t="str">
        <f t="shared" ca="1" si="279"/>
        <v>-</v>
      </c>
      <c r="AA75" s="230" t="str">
        <f t="shared" ca="1" si="279"/>
        <v>-</v>
      </c>
      <c r="AB75" s="229" t="str">
        <f t="shared" ca="1" si="279"/>
        <v>-</v>
      </c>
      <c r="AC75" s="230" t="str">
        <f t="shared" ca="1" si="279"/>
        <v>-</v>
      </c>
      <c r="AD75" s="229" t="str">
        <f t="shared" ca="1" si="279"/>
        <v>-</v>
      </c>
      <c r="AE75" s="230" t="str">
        <f t="shared" ca="1" si="279"/>
        <v>-</v>
      </c>
      <c r="AF75" s="337" t="str">
        <f t="shared" ca="1" si="279"/>
        <v>-</v>
      </c>
      <c r="AG75" s="229" t="str">
        <f t="shared" ca="1" si="279"/>
        <v>-</v>
      </c>
      <c r="AH75" s="230" t="str">
        <f t="shared" ca="1" si="279"/>
        <v>-</v>
      </c>
      <c r="AI75" s="229" t="str">
        <f t="shared" ca="1" si="279"/>
        <v>-</v>
      </c>
      <c r="AJ75" s="230" t="str">
        <f t="shared" ca="1" si="279"/>
        <v>-</v>
      </c>
      <c r="AK75" s="229" t="str">
        <f t="shared" ca="1" si="279"/>
        <v>-</v>
      </c>
      <c r="AL75" s="230" t="str">
        <f t="shared" ca="1" si="279"/>
        <v>-</v>
      </c>
      <c r="AM75" s="337">
        <f t="shared" ca="1" si="279"/>
        <v>9.3922651933701751E-2</v>
      </c>
      <c r="AN75" s="229" t="str">
        <f t="shared" ref="AN75:BS75" ca="1" si="280">IF(AN74=0,"-",IFERROR(AN74/AG74-1,"-"))</f>
        <v>-</v>
      </c>
      <c r="AO75" s="230" t="str">
        <f t="shared" ca="1" si="280"/>
        <v>-</v>
      </c>
      <c r="AP75" s="229" t="str">
        <f t="shared" ca="1" si="280"/>
        <v>-</v>
      </c>
      <c r="AQ75" s="230" t="str">
        <f t="shared" ca="1" si="280"/>
        <v>-</v>
      </c>
      <c r="AR75" s="229" t="str">
        <f t="shared" ca="1" si="280"/>
        <v>-</v>
      </c>
      <c r="AS75" s="230" t="str">
        <f t="shared" ca="1" si="280"/>
        <v>-</v>
      </c>
      <c r="AT75" s="337">
        <f t="shared" ca="1" si="280"/>
        <v>0.14646464646464641</v>
      </c>
      <c r="AU75" s="229" t="str">
        <f t="shared" ca="1" si="280"/>
        <v>-</v>
      </c>
      <c r="AV75" s="230" t="str">
        <f t="shared" ca="1" si="280"/>
        <v>-</v>
      </c>
      <c r="AW75" s="229" t="str">
        <f t="shared" ca="1" si="280"/>
        <v>-</v>
      </c>
      <c r="AX75" s="230" t="str">
        <f t="shared" ca="1" si="280"/>
        <v>-</v>
      </c>
      <c r="AY75" s="229" t="str">
        <f t="shared" ca="1" si="280"/>
        <v>-</v>
      </c>
      <c r="AZ75" s="230" t="str">
        <f t="shared" ca="1" si="280"/>
        <v>-</v>
      </c>
      <c r="BA75" s="337">
        <f t="shared" ca="1" si="280"/>
        <v>-0.20998531571218793</v>
      </c>
      <c r="BB75" s="229" t="str">
        <f t="shared" ca="1" si="280"/>
        <v>-</v>
      </c>
      <c r="BC75" s="230" t="str">
        <f t="shared" ca="1" si="280"/>
        <v>-</v>
      </c>
      <c r="BD75" s="229" t="str">
        <f t="shared" ca="1" si="280"/>
        <v>-</v>
      </c>
      <c r="BE75" s="230" t="str">
        <f t="shared" ca="1" si="280"/>
        <v>-</v>
      </c>
      <c r="BF75" s="229" t="str">
        <f t="shared" ca="1" si="280"/>
        <v>-</v>
      </c>
      <c r="BG75" s="230" t="str">
        <f t="shared" ca="1" si="280"/>
        <v>-</v>
      </c>
      <c r="BH75" s="337">
        <f t="shared" ca="1" si="280"/>
        <v>-0.38847583643122674</v>
      </c>
      <c r="BI75" s="229" t="str">
        <f t="shared" ca="1" si="280"/>
        <v>-</v>
      </c>
      <c r="BJ75" s="230" t="str">
        <f t="shared" ca="1" si="280"/>
        <v>-</v>
      </c>
      <c r="BK75" s="229" t="str">
        <f t="shared" ca="1" si="280"/>
        <v>-</v>
      </c>
      <c r="BL75" s="230" t="str">
        <f t="shared" ca="1" si="280"/>
        <v>-</v>
      </c>
      <c r="BM75" s="229" t="str">
        <f t="shared" ca="1" si="280"/>
        <v>-</v>
      </c>
      <c r="BN75" s="230" t="str">
        <f t="shared" ca="1" si="280"/>
        <v>-</v>
      </c>
      <c r="BO75" s="337" t="str">
        <f t="shared" ca="1" si="280"/>
        <v>-</v>
      </c>
      <c r="BP75" s="229" t="str">
        <f t="shared" ca="1" si="280"/>
        <v>-</v>
      </c>
      <c r="BQ75" s="230" t="str">
        <f t="shared" ca="1" si="280"/>
        <v>-</v>
      </c>
      <c r="BR75" s="229" t="str">
        <f t="shared" ca="1" si="280"/>
        <v>-</v>
      </c>
      <c r="BS75" s="230" t="str">
        <f t="shared" ca="1" si="280"/>
        <v>-</v>
      </c>
      <c r="BT75" s="229" t="str">
        <f t="shared" ref="BT75:BV75" ca="1" si="281">IF(BT74=0,"-",IFERROR(BT74/BM74-1,"-"))</f>
        <v>-</v>
      </c>
      <c r="BU75" s="230" t="str">
        <f t="shared" ca="1" si="281"/>
        <v>-</v>
      </c>
      <c r="BV75" s="337" t="str">
        <f t="shared" ca="1" si="281"/>
        <v>-</v>
      </c>
      <c r="BX75" s="433"/>
    </row>
    <row r="76" spans="1:76" x14ac:dyDescent="0.2">
      <c r="F76" s="172"/>
      <c r="H76" s="172"/>
      <c r="M76" s="172"/>
      <c r="O76" s="172"/>
      <c r="T76" s="172"/>
      <c r="V76" s="172"/>
      <c r="AA76" s="172"/>
      <c r="AC76" s="172"/>
      <c r="AH76" s="172"/>
      <c r="AJ76" s="172"/>
      <c r="AO76" s="172"/>
      <c r="AQ76" s="172"/>
      <c r="AV76" s="172"/>
      <c r="AX76" s="172"/>
      <c r="BC76" s="172"/>
      <c r="BE76" s="172"/>
      <c r="BJ76" s="172"/>
      <c r="BL76" s="172"/>
      <c r="BQ76" s="172"/>
      <c r="BS76" s="172"/>
    </row>
    <row r="77" spans="1:76" s="21" customFormat="1" x14ac:dyDescent="0.2">
      <c r="A77" s="67" t="s">
        <v>119</v>
      </c>
      <c r="B77" s="48"/>
      <c r="C77" s="48"/>
      <c r="D77" s="338">
        <f ca="1">D68+D74</f>
        <v>0</v>
      </c>
      <c r="E77" s="85">
        <f t="shared" ref="E77:J77" ca="1" si="282">E68+E74</f>
        <v>0</v>
      </c>
      <c r="F77" s="85">
        <f t="shared" ca="1" si="282"/>
        <v>0</v>
      </c>
      <c r="G77" s="85">
        <f t="shared" ca="1" si="282"/>
        <v>0</v>
      </c>
      <c r="H77" s="85">
        <f t="shared" ca="1" si="282"/>
        <v>0</v>
      </c>
      <c r="I77" s="85">
        <f t="shared" ca="1" si="282"/>
        <v>0</v>
      </c>
      <c r="J77" s="85">
        <f t="shared" ca="1" si="282"/>
        <v>0</v>
      </c>
      <c r="K77" s="338">
        <f t="shared" ref="K77:BA77" ca="1" si="283">K68+K74</f>
        <v>0</v>
      </c>
      <c r="L77" s="85">
        <f t="shared" ref="L77:Q77" ca="1" si="284">L68+L74</f>
        <v>0</v>
      </c>
      <c r="M77" s="85">
        <f t="shared" ca="1" si="284"/>
        <v>0</v>
      </c>
      <c r="N77" s="85">
        <f t="shared" ca="1" si="284"/>
        <v>0</v>
      </c>
      <c r="O77" s="85">
        <f t="shared" ca="1" si="284"/>
        <v>0</v>
      </c>
      <c r="P77" s="85">
        <f t="shared" ca="1" si="284"/>
        <v>0</v>
      </c>
      <c r="Q77" s="85">
        <f t="shared" ca="1" si="284"/>
        <v>0</v>
      </c>
      <c r="R77" s="338">
        <f t="shared" ca="1" si="283"/>
        <v>0</v>
      </c>
      <c r="S77" s="85">
        <f t="shared" ref="S77:X77" ca="1" si="285">S68+S74</f>
        <v>0</v>
      </c>
      <c r="T77" s="85">
        <f t="shared" ca="1" si="285"/>
        <v>0</v>
      </c>
      <c r="U77" s="85">
        <f t="shared" ca="1" si="285"/>
        <v>0</v>
      </c>
      <c r="V77" s="85">
        <f t="shared" ca="1" si="285"/>
        <v>0</v>
      </c>
      <c r="W77" s="85">
        <f t="shared" ca="1" si="285"/>
        <v>0</v>
      </c>
      <c r="X77" s="85">
        <f t="shared" ca="1" si="285"/>
        <v>0</v>
      </c>
      <c r="Y77" s="338">
        <f t="shared" ca="1" si="283"/>
        <v>0</v>
      </c>
      <c r="Z77" s="85">
        <f t="shared" ref="Z77:AE77" ca="1" si="286">Z68+Z74</f>
        <v>0</v>
      </c>
      <c r="AA77" s="85">
        <f t="shared" ca="1" si="286"/>
        <v>0</v>
      </c>
      <c r="AB77" s="85">
        <f t="shared" ca="1" si="286"/>
        <v>0</v>
      </c>
      <c r="AC77" s="85">
        <f t="shared" ca="1" si="286"/>
        <v>0</v>
      </c>
      <c r="AD77" s="85">
        <f t="shared" ca="1" si="286"/>
        <v>0</v>
      </c>
      <c r="AE77" s="85">
        <f t="shared" ca="1" si="286"/>
        <v>0</v>
      </c>
      <c r="AF77" s="338">
        <f t="shared" ca="1" si="283"/>
        <v>535</v>
      </c>
      <c r="AG77" s="85">
        <f t="shared" ref="AG77:AL77" ca="1" si="287">AG68+AG74</f>
        <v>0</v>
      </c>
      <c r="AH77" s="85">
        <f t="shared" ca="1" si="287"/>
        <v>0</v>
      </c>
      <c r="AI77" s="85">
        <f t="shared" ca="1" si="287"/>
        <v>0</v>
      </c>
      <c r="AJ77" s="85">
        <f t="shared" ca="1" si="287"/>
        <v>0</v>
      </c>
      <c r="AK77" s="85">
        <f t="shared" ca="1" si="287"/>
        <v>0</v>
      </c>
      <c r="AL77" s="85">
        <f t="shared" ca="1" si="287"/>
        <v>0</v>
      </c>
      <c r="AM77" s="338">
        <f t="shared" ca="1" si="283"/>
        <v>644</v>
      </c>
      <c r="AN77" s="85">
        <f t="shared" ref="AN77:AS77" ca="1" si="288">AN68+AN74</f>
        <v>0</v>
      </c>
      <c r="AO77" s="85">
        <f t="shared" ca="1" si="288"/>
        <v>0</v>
      </c>
      <c r="AP77" s="85">
        <f t="shared" ca="1" si="288"/>
        <v>0</v>
      </c>
      <c r="AQ77" s="85">
        <f t="shared" ca="1" si="288"/>
        <v>0</v>
      </c>
      <c r="AR77" s="85">
        <f t="shared" ca="1" si="288"/>
        <v>0</v>
      </c>
      <c r="AS77" s="85">
        <f t="shared" ca="1" si="288"/>
        <v>0</v>
      </c>
      <c r="AT77" s="338">
        <f t="shared" ca="1" si="283"/>
        <v>838</v>
      </c>
      <c r="AU77" s="85">
        <f t="shared" ca="1" si="283"/>
        <v>0</v>
      </c>
      <c r="AV77" s="85">
        <f t="shared" ca="1" si="283"/>
        <v>0</v>
      </c>
      <c r="AW77" s="85">
        <f t="shared" ca="1" si="283"/>
        <v>0</v>
      </c>
      <c r="AX77" s="85">
        <f t="shared" ca="1" si="283"/>
        <v>0</v>
      </c>
      <c r="AY77" s="85">
        <f t="shared" ca="1" si="283"/>
        <v>0</v>
      </c>
      <c r="AZ77" s="85">
        <f t="shared" ca="1" si="283"/>
        <v>0</v>
      </c>
      <c r="BA77" s="338">
        <f t="shared" ca="1" si="283"/>
        <v>686</v>
      </c>
      <c r="BB77" s="85">
        <f t="shared" ref="BB77:BG77" ca="1" si="289">BB68+BB74</f>
        <v>0</v>
      </c>
      <c r="BC77" s="85">
        <f t="shared" ca="1" si="289"/>
        <v>0</v>
      </c>
      <c r="BD77" s="85">
        <f t="shared" ca="1" si="289"/>
        <v>0</v>
      </c>
      <c r="BE77" s="85">
        <f t="shared" ca="1" si="289"/>
        <v>0</v>
      </c>
      <c r="BF77" s="85">
        <f t="shared" ca="1" si="289"/>
        <v>0</v>
      </c>
      <c r="BG77" s="85">
        <f t="shared" ca="1" si="289"/>
        <v>0</v>
      </c>
      <c r="BH77" s="338">
        <f t="shared" ref="BH77:BN77" ca="1" si="290">BH68+BH74</f>
        <v>459</v>
      </c>
      <c r="BI77" s="85">
        <f t="shared" ca="1" si="290"/>
        <v>0</v>
      </c>
      <c r="BJ77" s="85">
        <f t="shared" ca="1" si="290"/>
        <v>0</v>
      </c>
      <c r="BK77" s="85">
        <f t="shared" ca="1" si="290"/>
        <v>0</v>
      </c>
      <c r="BL77" s="85">
        <f t="shared" ca="1" si="290"/>
        <v>0</v>
      </c>
      <c r="BM77" s="85">
        <f t="shared" ca="1" si="290"/>
        <v>0</v>
      </c>
      <c r="BN77" s="85">
        <f t="shared" ca="1" si="290"/>
        <v>0</v>
      </c>
      <c r="BO77" s="338">
        <f t="shared" ref="BO77:BU77" ca="1" si="291">BO68+BO74</f>
        <v>0</v>
      </c>
      <c r="BP77" s="85">
        <f t="shared" ca="1" si="291"/>
        <v>0</v>
      </c>
      <c r="BQ77" s="85">
        <f t="shared" ca="1" si="291"/>
        <v>0</v>
      </c>
      <c r="BR77" s="85">
        <f t="shared" ca="1" si="291"/>
        <v>0</v>
      </c>
      <c r="BS77" s="85">
        <f t="shared" ca="1" si="291"/>
        <v>0</v>
      </c>
      <c r="BT77" s="85">
        <f t="shared" ca="1" si="291"/>
        <v>0</v>
      </c>
      <c r="BU77" s="85">
        <f t="shared" ca="1" si="291"/>
        <v>0</v>
      </c>
      <c r="BV77" s="338">
        <f t="shared" ref="BV77" ca="1" si="292">BV68+BV74</f>
        <v>0</v>
      </c>
    </row>
    <row r="78" spans="1:76" s="228" customFormat="1" outlineLevel="1" x14ac:dyDescent="0.2">
      <c r="A78" s="11" t="s">
        <v>102</v>
      </c>
      <c r="D78" s="337"/>
      <c r="E78" s="229" t="str">
        <f ca="1">IF(E77=0,"-",IFERROR(E77/#REF!-1,"-"))</f>
        <v>-</v>
      </c>
      <c r="F78" s="230" t="str">
        <f ca="1">IF(F77=0,"-",IFERROR(F77/#REF!-1,"-"))</f>
        <v>-</v>
      </c>
      <c r="G78" s="229" t="str">
        <f ca="1">IF(G77=0,"-",IFERROR(G77/#REF!-1,"-"))</f>
        <v>-</v>
      </c>
      <c r="H78" s="230" t="str">
        <f t="shared" ref="H78:AM78" ca="1" si="293">IF(H77=0,"-",IFERROR(H77/A77-1,"-"))</f>
        <v>-</v>
      </c>
      <c r="I78" s="229" t="str">
        <f t="shared" ca="1" si="293"/>
        <v>-</v>
      </c>
      <c r="J78" s="230" t="str">
        <f t="shared" ca="1" si="293"/>
        <v>-</v>
      </c>
      <c r="K78" s="337" t="str">
        <f t="shared" ca="1" si="293"/>
        <v>-</v>
      </c>
      <c r="L78" s="229" t="str">
        <f t="shared" ca="1" si="293"/>
        <v>-</v>
      </c>
      <c r="M78" s="230" t="str">
        <f t="shared" ca="1" si="293"/>
        <v>-</v>
      </c>
      <c r="N78" s="229" t="str">
        <f t="shared" ca="1" si="293"/>
        <v>-</v>
      </c>
      <c r="O78" s="230" t="str">
        <f t="shared" ca="1" si="293"/>
        <v>-</v>
      </c>
      <c r="P78" s="229" t="str">
        <f t="shared" ca="1" si="293"/>
        <v>-</v>
      </c>
      <c r="Q78" s="230" t="str">
        <f t="shared" ca="1" si="293"/>
        <v>-</v>
      </c>
      <c r="R78" s="337" t="str">
        <f t="shared" ca="1" si="293"/>
        <v>-</v>
      </c>
      <c r="S78" s="229" t="str">
        <f t="shared" ca="1" si="293"/>
        <v>-</v>
      </c>
      <c r="T78" s="230" t="str">
        <f t="shared" ca="1" si="293"/>
        <v>-</v>
      </c>
      <c r="U78" s="229" t="str">
        <f t="shared" ca="1" si="293"/>
        <v>-</v>
      </c>
      <c r="V78" s="230" t="str">
        <f t="shared" ca="1" si="293"/>
        <v>-</v>
      </c>
      <c r="W78" s="229" t="str">
        <f t="shared" ca="1" si="293"/>
        <v>-</v>
      </c>
      <c r="X78" s="230" t="str">
        <f t="shared" ca="1" si="293"/>
        <v>-</v>
      </c>
      <c r="Y78" s="337" t="str">
        <f t="shared" ca="1" si="293"/>
        <v>-</v>
      </c>
      <c r="Z78" s="229" t="str">
        <f t="shared" ca="1" si="293"/>
        <v>-</v>
      </c>
      <c r="AA78" s="230" t="str">
        <f t="shared" ca="1" si="293"/>
        <v>-</v>
      </c>
      <c r="AB78" s="229" t="str">
        <f t="shared" ca="1" si="293"/>
        <v>-</v>
      </c>
      <c r="AC78" s="230" t="str">
        <f t="shared" ca="1" si="293"/>
        <v>-</v>
      </c>
      <c r="AD78" s="229" t="str">
        <f t="shared" ca="1" si="293"/>
        <v>-</v>
      </c>
      <c r="AE78" s="230" t="str">
        <f t="shared" ca="1" si="293"/>
        <v>-</v>
      </c>
      <c r="AF78" s="337" t="str">
        <f t="shared" ca="1" si="293"/>
        <v>-</v>
      </c>
      <c r="AG78" s="229" t="str">
        <f t="shared" ca="1" si="293"/>
        <v>-</v>
      </c>
      <c r="AH78" s="230" t="str">
        <f t="shared" ca="1" si="293"/>
        <v>-</v>
      </c>
      <c r="AI78" s="229" t="str">
        <f t="shared" ca="1" si="293"/>
        <v>-</v>
      </c>
      <c r="AJ78" s="230" t="str">
        <f t="shared" ca="1" si="293"/>
        <v>-</v>
      </c>
      <c r="AK78" s="229" t="str">
        <f t="shared" ca="1" si="293"/>
        <v>-</v>
      </c>
      <c r="AL78" s="230" t="str">
        <f t="shared" ca="1" si="293"/>
        <v>-</v>
      </c>
      <c r="AM78" s="337">
        <f t="shared" ca="1" si="293"/>
        <v>0.20373831775700935</v>
      </c>
      <c r="AN78" s="229" t="str">
        <f t="shared" ref="AN78:BS78" ca="1" si="294">IF(AN77=0,"-",IFERROR(AN77/AG77-1,"-"))</f>
        <v>-</v>
      </c>
      <c r="AO78" s="230" t="str">
        <f t="shared" ca="1" si="294"/>
        <v>-</v>
      </c>
      <c r="AP78" s="229" t="str">
        <f t="shared" ca="1" si="294"/>
        <v>-</v>
      </c>
      <c r="AQ78" s="230" t="str">
        <f t="shared" ca="1" si="294"/>
        <v>-</v>
      </c>
      <c r="AR78" s="229" t="str">
        <f t="shared" ca="1" si="294"/>
        <v>-</v>
      </c>
      <c r="AS78" s="230" t="str">
        <f t="shared" ca="1" si="294"/>
        <v>-</v>
      </c>
      <c r="AT78" s="337">
        <f t="shared" ca="1" si="294"/>
        <v>0.30124223602484479</v>
      </c>
      <c r="AU78" s="229" t="str">
        <f t="shared" ca="1" si="294"/>
        <v>-</v>
      </c>
      <c r="AV78" s="230" t="str">
        <f t="shared" ca="1" si="294"/>
        <v>-</v>
      </c>
      <c r="AW78" s="229" t="str">
        <f t="shared" ca="1" si="294"/>
        <v>-</v>
      </c>
      <c r="AX78" s="230" t="str">
        <f t="shared" ca="1" si="294"/>
        <v>-</v>
      </c>
      <c r="AY78" s="229" t="str">
        <f t="shared" ca="1" si="294"/>
        <v>-</v>
      </c>
      <c r="AZ78" s="230" t="str">
        <f t="shared" ca="1" si="294"/>
        <v>-</v>
      </c>
      <c r="BA78" s="337">
        <f t="shared" ca="1" si="294"/>
        <v>-0.18138424821002386</v>
      </c>
      <c r="BB78" s="229" t="str">
        <f t="shared" ca="1" si="294"/>
        <v>-</v>
      </c>
      <c r="BC78" s="230" t="str">
        <f t="shared" ca="1" si="294"/>
        <v>-</v>
      </c>
      <c r="BD78" s="229" t="str">
        <f t="shared" ca="1" si="294"/>
        <v>-</v>
      </c>
      <c r="BE78" s="230" t="str">
        <f t="shared" ca="1" si="294"/>
        <v>-</v>
      </c>
      <c r="BF78" s="229" t="str">
        <f t="shared" ca="1" si="294"/>
        <v>-</v>
      </c>
      <c r="BG78" s="230" t="str">
        <f t="shared" ca="1" si="294"/>
        <v>-</v>
      </c>
      <c r="BH78" s="337">
        <f t="shared" ca="1" si="294"/>
        <v>-0.33090379008746351</v>
      </c>
      <c r="BI78" s="229" t="str">
        <f t="shared" ca="1" si="294"/>
        <v>-</v>
      </c>
      <c r="BJ78" s="230" t="str">
        <f t="shared" ca="1" si="294"/>
        <v>-</v>
      </c>
      <c r="BK78" s="229" t="str">
        <f t="shared" ca="1" si="294"/>
        <v>-</v>
      </c>
      <c r="BL78" s="230" t="str">
        <f t="shared" ca="1" si="294"/>
        <v>-</v>
      </c>
      <c r="BM78" s="229" t="str">
        <f t="shared" ca="1" si="294"/>
        <v>-</v>
      </c>
      <c r="BN78" s="230" t="str">
        <f t="shared" ca="1" si="294"/>
        <v>-</v>
      </c>
      <c r="BO78" s="337" t="str">
        <f t="shared" ca="1" si="294"/>
        <v>-</v>
      </c>
      <c r="BP78" s="229" t="str">
        <f t="shared" ca="1" si="294"/>
        <v>-</v>
      </c>
      <c r="BQ78" s="230" t="str">
        <f t="shared" ca="1" si="294"/>
        <v>-</v>
      </c>
      <c r="BR78" s="229" t="str">
        <f t="shared" ca="1" si="294"/>
        <v>-</v>
      </c>
      <c r="BS78" s="230" t="str">
        <f t="shared" ca="1" si="294"/>
        <v>-</v>
      </c>
      <c r="BT78" s="229" t="str">
        <f t="shared" ref="BT78:BV78" ca="1" si="295">IF(BT77=0,"-",IFERROR(BT77/BM77-1,"-"))</f>
        <v>-</v>
      </c>
      <c r="BU78" s="230" t="str">
        <f t="shared" ca="1" si="295"/>
        <v>-</v>
      </c>
      <c r="BV78" s="337" t="str">
        <f t="shared" ca="1" si="295"/>
        <v>-</v>
      </c>
      <c r="BX78" s="433"/>
    </row>
    <row r="79" spans="1:76" s="231" customFormat="1" x14ac:dyDescent="0.2">
      <c r="A79" s="231" t="s">
        <v>120</v>
      </c>
      <c r="D79" s="341" t="str">
        <f t="shared" ref="D79:AI79" ca="1" si="296">IFERROR(D77/D19,"-")</f>
        <v>-</v>
      </c>
      <c r="E79" s="232" t="str">
        <f t="shared" ca="1" si="296"/>
        <v>-</v>
      </c>
      <c r="F79" s="233" t="str">
        <f t="shared" ca="1" si="296"/>
        <v>-</v>
      </c>
      <c r="G79" s="232" t="str">
        <f t="shared" ca="1" si="296"/>
        <v>-</v>
      </c>
      <c r="H79" s="233" t="str">
        <f t="shared" ca="1" si="296"/>
        <v>-</v>
      </c>
      <c r="I79" s="233" t="str">
        <f t="shared" ca="1" si="296"/>
        <v>-</v>
      </c>
      <c r="J79" s="233" t="str">
        <f t="shared" ca="1" si="296"/>
        <v>-</v>
      </c>
      <c r="K79" s="341" t="str">
        <f t="shared" ca="1" si="296"/>
        <v>-</v>
      </c>
      <c r="L79" s="232" t="str">
        <f t="shared" ca="1" si="296"/>
        <v>-</v>
      </c>
      <c r="M79" s="233" t="str">
        <f t="shared" ca="1" si="296"/>
        <v>-</v>
      </c>
      <c r="N79" s="232" t="str">
        <f t="shared" ca="1" si="296"/>
        <v>-</v>
      </c>
      <c r="O79" s="233" t="str">
        <f t="shared" ca="1" si="296"/>
        <v>-</v>
      </c>
      <c r="P79" s="233" t="str">
        <f t="shared" ca="1" si="296"/>
        <v>-</v>
      </c>
      <c r="Q79" s="233" t="str">
        <f t="shared" ca="1" si="296"/>
        <v>-</v>
      </c>
      <c r="R79" s="341" t="str">
        <f t="shared" ca="1" si="296"/>
        <v>-</v>
      </c>
      <c r="S79" s="232" t="str">
        <f t="shared" ca="1" si="296"/>
        <v>-</v>
      </c>
      <c r="T79" s="233" t="str">
        <f t="shared" ca="1" si="296"/>
        <v>-</v>
      </c>
      <c r="U79" s="232" t="str">
        <f t="shared" ca="1" si="296"/>
        <v>-</v>
      </c>
      <c r="V79" s="233" t="str">
        <f t="shared" ca="1" si="296"/>
        <v>-</v>
      </c>
      <c r="W79" s="233" t="str">
        <f t="shared" ca="1" si="296"/>
        <v>-</v>
      </c>
      <c r="X79" s="233" t="str">
        <f t="shared" ca="1" si="296"/>
        <v>-</v>
      </c>
      <c r="Y79" s="341" t="str">
        <f t="shared" ca="1" si="296"/>
        <v>-</v>
      </c>
      <c r="Z79" s="232" t="str">
        <f t="shared" ca="1" si="296"/>
        <v>-</v>
      </c>
      <c r="AA79" s="233" t="str">
        <f t="shared" ca="1" si="296"/>
        <v>-</v>
      </c>
      <c r="AB79" s="232" t="str">
        <f t="shared" ca="1" si="296"/>
        <v>-</v>
      </c>
      <c r="AC79" s="233" t="str">
        <f t="shared" ca="1" si="296"/>
        <v>-</v>
      </c>
      <c r="AD79" s="233" t="str">
        <f t="shared" ca="1" si="296"/>
        <v>-</v>
      </c>
      <c r="AE79" s="233" t="str">
        <f t="shared" ca="1" si="296"/>
        <v>-</v>
      </c>
      <c r="AF79" s="341">
        <f t="shared" ca="1" si="296"/>
        <v>4.9661190012067202E-2</v>
      </c>
      <c r="AG79" s="232" t="str">
        <f t="shared" ca="1" si="296"/>
        <v>-</v>
      </c>
      <c r="AH79" s="233" t="str">
        <f t="shared" ca="1" si="296"/>
        <v>-</v>
      </c>
      <c r="AI79" s="232" t="str">
        <f t="shared" ca="1" si="296"/>
        <v>-</v>
      </c>
      <c r="AJ79" s="233" t="str">
        <f t="shared" ref="AJ79:BO79" ca="1" si="297">IFERROR(AJ77/AJ19,"-")</f>
        <v>-</v>
      </c>
      <c r="AK79" s="233" t="str">
        <f t="shared" ca="1" si="297"/>
        <v>-</v>
      </c>
      <c r="AL79" s="233" t="str">
        <f t="shared" ca="1" si="297"/>
        <v>-</v>
      </c>
      <c r="AM79" s="341">
        <f t="shared" ca="1" si="297"/>
        <v>5.6224899598393573E-2</v>
      </c>
      <c r="AN79" s="232" t="str">
        <f t="shared" ca="1" si="297"/>
        <v>-</v>
      </c>
      <c r="AO79" s="233" t="str">
        <f t="shared" ca="1" si="297"/>
        <v>-</v>
      </c>
      <c r="AP79" s="232" t="str">
        <f t="shared" ca="1" si="297"/>
        <v>-</v>
      </c>
      <c r="AQ79" s="233" t="str">
        <f t="shared" ca="1" si="297"/>
        <v>-</v>
      </c>
      <c r="AR79" s="233" t="str">
        <f t="shared" ca="1" si="297"/>
        <v>-</v>
      </c>
      <c r="AS79" s="233" t="str">
        <f t="shared" ca="1" si="297"/>
        <v>-</v>
      </c>
      <c r="AT79" s="341">
        <f t="shared" ca="1" si="297"/>
        <v>6.8948494322856671E-2</v>
      </c>
      <c r="AU79" s="232" t="str">
        <f t="shared" ca="1" si="297"/>
        <v>-</v>
      </c>
      <c r="AV79" s="233" t="str">
        <f t="shared" ca="1" si="297"/>
        <v>-</v>
      </c>
      <c r="AW79" s="232" t="str">
        <f t="shared" ca="1" si="297"/>
        <v>-</v>
      </c>
      <c r="AX79" s="233" t="str">
        <f t="shared" ca="1" si="297"/>
        <v>-</v>
      </c>
      <c r="AY79" s="233" t="str">
        <f t="shared" ca="1" si="297"/>
        <v>-</v>
      </c>
      <c r="AZ79" s="233" t="str">
        <f t="shared" ca="1" si="297"/>
        <v>-</v>
      </c>
      <c r="BA79" s="341">
        <f t="shared" ca="1" si="297"/>
        <v>5.4557022427230796E-2</v>
      </c>
      <c r="BB79" s="232" t="str">
        <f t="shared" ca="1" si="297"/>
        <v>-</v>
      </c>
      <c r="BC79" s="233" t="str">
        <f t="shared" ca="1" si="297"/>
        <v>-</v>
      </c>
      <c r="BD79" s="232" t="str">
        <f t="shared" ca="1" si="297"/>
        <v>-</v>
      </c>
      <c r="BE79" s="233" t="str">
        <f t="shared" ca="1" si="297"/>
        <v>-</v>
      </c>
      <c r="BF79" s="233" t="str">
        <f t="shared" ca="1" si="297"/>
        <v>-</v>
      </c>
      <c r="BG79" s="233" t="str">
        <f t="shared" ca="1" si="297"/>
        <v>-</v>
      </c>
      <c r="BH79" s="341">
        <f t="shared" ca="1" si="297"/>
        <v>3.6336288790373657E-2</v>
      </c>
      <c r="BI79" s="232" t="str">
        <f t="shared" ca="1" si="297"/>
        <v>-</v>
      </c>
      <c r="BJ79" s="233" t="str">
        <f t="shared" ca="1" si="297"/>
        <v>-</v>
      </c>
      <c r="BK79" s="232" t="str">
        <f t="shared" ca="1" si="297"/>
        <v>-</v>
      </c>
      <c r="BL79" s="233" t="str">
        <f t="shared" ca="1" si="297"/>
        <v>-</v>
      </c>
      <c r="BM79" s="233" t="str">
        <f t="shared" ca="1" si="297"/>
        <v>-</v>
      </c>
      <c r="BN79" s="233" t="str">
        <f t="shared" ca="1" si="297"/>
        <v>-</v>
      </c>
      <c r="BO79" s="341" t="str">
        <f t="shared" ca="1" si="297"/>
        <v>-</v>
      </c>
      <c r="BP79" s="232" t="str">
        <f t="shared" ref="BP79:BV79" ca="1" si="298">IFERROR(BP77/BP19,"-")</f>
        <v>-</v>
      </c>
      <c r="BQ79" s="233" t="str">
        <f t="shared" ca="1" si="298"/>
        <v>-</v>
      </c>
      <c r="BR79" s="232" t="str">
        <f t="shared" ca="1" si="298"/>
        <v>-</v>
      </c>
      <c r="BS79" s="233" t="str">
        <f t="shared" ca="1" si="298"/>
        <v>-</v>
      </c>
      <c r="BT79" s="233" t="str">
        <f t="shared" ca="1" si="298"/>
        <v>-</v>
      </c>
      <c r="BU79" s="233" t="str">
        <f t="shared" ca="1" si="298"/>
        <v>-</v>
      </c>
      <c r="BV79" s="341" t="str">
        <f t="shared" ca="1" si="298"/>
        <v>-</v>
      </c>
    </row>
    <row r="80" spans="1:76" x14ac:dyDescent="0.2">
      <c r="F80" s="172"/>
      <c r="H80" s="172"/>
      <c r="J80" s="172"/>
      <c r="M80" s="172"/>
      <c r="O80" s="172"/>
      <c r="Q80" s="172"/>
      <c r="T80" s="172"/>
      <c r="V80" s="172"/>
      <c r="X80" s="172"/>
      <c r="AA80" s="172"/>
      <c r="AC80" s="172"/>
      <c r="AE80" s="172"/>
      <c r="AH80" s="172"/>
      <c r="AJ80" s="172"/>
      <c r="AL80" s="172"/>
      <c r="AO80" s="172"/>
      <c r="AQ80" s="172"/>
      <c r="AS80" s="172"/>
      <c r="AV80" s="172"/>
      <c r="AX80" s="172"/>
      <c r="AZ80" s="172"/>
      <c r="BC80" s="172"/>
      <c r="BE80" s="172"/>
      <c r="BG80" s="172"/>
      <c r="BJ80" s="172"/>
      <c r="BL80" s="172"/>
      <c r="BN80" s="172"/>
      <c r="BQ80" s="172"/>
      <c r="BS80" s="172"/>
      <c r="BU80" s="172"/>
    </row>
    <row r="81" spans="1:76" s="21" customFormat="1" x14ac:dyDescent="0.2">
      <c r="A81" s="21" t="s">
        <v>184</v>
      </c>
      <c r="D81" s="323"/>
      <c r="E81" s="34"/>
      <c r="F81" s="90">
        <f t="shared" ref="F81:F84" ca="1" si="299">IF(OR(ISBLANK(E81),ISBLANK(G81)),0,G81-E81)</f>
        <v>0</v>
      </c>
      <c r="G81" s="34"/>
      <c r="H81" s="90">
        <f t="shared" ref="H81" ca="1" si="300">IF(OR(ISBLANK(G81),ISBLANK(I81)),0,I81-G81)</f>
        <v>0</v>
      </c>
      <c r="I81" s="34"/>
      <c r="J81" s="90">
        <f t="shared" ref="J81:J84" ca="1" si="301">IF(OR(ISBLANK(I81),ISBLANK(K81)),0,K81-I81)</f>
        <v>0</v>
      </c>
      <c r="K81" s="323"/>
      <c r="L81" s="34"/>
      <c r="M81" s="90">
        <f t="shared" ref="M81:M84" ca="1" si="302">IF(OR(ISBLANK(L81),ISBLANK(N81)),0,N81-L81)</f>
        <v>0</v>
      </c>
      <c r="N81" s="34"/>
      <c r="O81" s="90">
        <f t="shared" ref="O81" ca="1" si="303">IF(OR(ISBLANK(N81),ISBLANK(P81)),0,P81-N81)</f>
        <v>0</v>
      </c>
      <c r="P81" s="34"/>
      <c r="Q81" s="90">
        <f t="shared" ref="Q81:Q84" ca="1" si="304">IF(OR(ISBLANK(P81),ISBLANK(R81)),0,R81-P81)</f>
        <v>0</v>
      </c>
      <c r="R81" s="323"/>
      <c r="S81" s="34"/>
      <c r="T81" s="90">
        <f t="shared" ref="T81:T84" ca="1" si="305">IF(OR(ISBLANK(S81),ISBLANK(U81)),0,U81-S81)</f>
        <v>0</v>
      </c>
      <c r="U81" s="34"/>
      <c r="V81" s="90">
        <f t="shared" ref="V81" ca="1" si="306">IF(OR(ISBLANK(U81),ISBLANK(W81)),0,W81-U81)</f>
        <v>0</v>
      </c>
      <c r="W81" s="34"/>
      <c r="X81" s="90">
        <f t="shared" ref="X81:X84" ca="1" si="307">IF(OR(ISBLANK(W81),ISBLANK(Y81)),0,Y81-W81)</f>
        <v>0</v>
      </c>
      <c r="Y81" s="323"/>
      <c r="Z81" s="34"/>
      <c r="AA81" s="90">
        <f t="shared" ref="AA81:AA84" ca="1" si="308">IF(OR(ISBLANK(Z81),ISBLANK(AB81)),0,AB81-Z81)</f>
        <v>0</v>
      </c>
      <c r="AB81" s="34"/>
      <c r="AC81" s="90">
        <f t="shared" ref="AC81" ca="1" si="309">IF(OR(ISBLANK(AB81),ISBLANK(AD81)),0,AD81-AB81)</f>
        <v>0</v>
      </c>
      <c r="AD81" s="34"/>
      <c r="AE81" s="90">
        <f t="shared" ref="AE81:AE84" ca="1" si="310">IF(OR(ISBLANK(AD81),ISBLANK(AF81)),0,AF81-AD81)</f>
        <v>0</v>
      </c>
      <c r="AF81" s="323">
        <v>0</v>
      </c>
      <c r="AG81" s="34"/>
      <c r="AH81" s="90">
        <f t="shared" ref="AH81:AH84" ca="1" si="311">IF(OR(ISBLANK(AG81),ISBLANK(AI81)),0,AI81-AG81)</f>
        <v>0</v>
      </c>
      <c r="AI81" s="34"/>
      <c r="AJ81" s="90">
        <f t="shared" ref="AJ81" ca="1" si="312">IF(OR(ISBLANK(AI81),ISBLANK(AK81)),0,AK81-AI81)</f>
        <v>0</v>
      </c>
      <c r="AK81" s="34"/>
      <c r="AL81" s="90">
        <f t="shared" ref="AL81:AL84" ca="1" si="313">IF(OR(ISBLANK(AK81),ISBLANK(AM81)),0,AM81-AK81)</f>
        <v>0</v>
      </c>
      <c r="AM81" s="323">
        <v>0</v>
      </c>
      <c r="AN81" s="34"/>
      <c r="AO81" s="90">
        <f t="shared" ref="AO81:AO84" ca="1" si="314">IF(OR(ISBLANK(AN81),ISBLANK(AP81)),0,AP81-AN81)</f>
        <v>0</v>
      </c>
      <c r="AP81" s="34"/>
      <c r="AQ81" s="90">
        <f t="shared" ref="AQ81" ca="1" si="315">IF(OR(ISBLANK(AP81),ISBLANK(AR81)),0,AR81-AP81)</f>
        <v>0</v>
      </c>
      <c r="AR81" s="34"/>
      <c r="AS81" s="90">
        <f t="shared" ref="AS81:AS84" ca="1" si="316">IF(OR(ISBLANK(AR81),ISBLANK(AT81)),0,AT81-AR81)</f>
        <v>0</v>
      </c>
      <c r="AT81" s="323">
        <v>0</v>
      </c>
      <c r="AU81" s="34"/>
      <c r="AV81" s="90">
        <f t="shared" ref="AV81:AV84" ca="1" si="317">IF(OR(ISBLANK(AU81),ISBLANK(AW81)),0,AW81-AU81)</f>
        <v>0</v>
      </c>
      <c r="AW81" s="34"/>
      <c r="AX81" s="90">
        <f t="shared" ref="AX81" ca="1" si="318">IF(OR(ISBLANK(AW81),ISBLANK(AY81)),0,AY81-AW81)</f>
        <v>0</v>
      </c>
      <c r="AY81" s="34"/>
      <c r="AZ81" s="90">
        <f t="shared" ref="AZ81:AZ84" ca="1" si="319">IF(OR(ISBLANK(AY81),ISBLANK(BA81)),0,BA81-AY81)</f>
        <v>0</v>
      </c>
      <c r="BA81" s="323">
        <v>0</v>
      </c>
      <c r="BB81" s="34"/>
      <c r="BC81" s="90">
        <f t="shared" ref="BC81:BC84" ca="1" si="320">IF(OR(ISBLANK(BB81),ISBLANK(BD81)),0,BD81-BB81)</f>
        <v>0</v>
      </c>
      <c r="BD81" s="34"/>
      <c r="BE81" s="90">
        <f t="shared" ref="BE81" ca="1" si="321">IF(OR(ISBLANK(BD81),ISBLANK(BF81)),0,BF81-BD81)</f>
        <v>0</v>
      </c>
      <c r="BF81" s="34"/>
      <c r="BG81" s="90">
        <f t="shared" ref="BG81:BG84" ca="1" si="322">IF(OR(ISBLANK(BF81),ISBLANK(BH81)),0,BH81-BF81)</f>
        <v>0</v>
      </c>
      <c r="BH81" s="323">
        <v>0</v>
      </c>
      <c r="BI81" s="34"/>
      <c r="BJ81" s="90">
        <f t="shared" ref="BJ81:BJ84" ca="1" si="323">IF(OR(ISBLANK(BI81),ISBLANK(BK81)),0,BK81-BI81)</f>
        <v>0</v>
      </c>
      <c r="BK81" s="34"/>
      <c r="BL81" s="90">
        <f t="shared" ref="BL81" ca="1" si="324">IF(OR(ISBLANK(BK81),ISBLANK(BM81)),0,BM81-BK81)</f>
        <v>0</v>
      </c>
      <c r="BM81" s="34"/>
      <c r="BN81" s="90">
        <f t="shared" ref="BN81:BN84" ca="1" si="325">IF(OR(ISBLANK(BM81),ISBLANK(BO81)),0,BO81-BM81)</f>
        <v>0</v>
      </c>
      <c r="BO81" s="323"/>
      <c r="BP81" s="34"/>
      <c r="BQ81" s="90">
        <f t="shared" ref="BQ81:BQ84" ca="1" si="326">IF(OR(ISBLANK(BP81),ISBLANK(BR81)),0,BR81-BP81)</f>
        <v>0</v>
      </c>
      <c r="BR81" s="34"/>
      <c r="BS81" s="90">
        <f t="shared" ref="BS81" ca="1" si="327">IF(OR(ISBLANK(BR81),ISBLANK(BT81)),0,BT81-BR81)</f>
        <v>0</v>
      </c>
      <c r="BT81" s="34"/>
      <c r="BU81" s="90">
        <f t="shared" ref="BU81:BU84" ca="1" si="328">IF(OR(ISBLANK(BT81),ISBLANK(BV81)),0,BV81-BT81)</f>
        <v>0</v>
      </c>
      <c r="BV81" s="323"/>
    </row>
    <row r="82" spans="1:76" s="21" customFormat="1" x14ac:dyDescent="0.2">
      <c r="A82" s="21" t="s">
        <v>218</v>
      </c>
      <c r="D82" s="323"/>
      <c r="E82" s="34"/>
      <c r="F82" s="90">
        <f t="shared" ca="1" si="299"/>
        <v>0</v>
      </c>
      <c r="G82" s="34"/>
      <c r="H82" s="90">
        <f t="shared" ref="H82" ca="1" si="329">IF(OR(ISBLANK(G82),ISBLANK(I82)),0,I82-G82)</f>
        <v>0</v>
      </c>
      <c r="I82" s="34"/>
      <c r="J82" s="90">
        <f t="shared" ca="1" si="301"/>
        <v>0</v>
      </c>
      <c r="K82" s="323"/>
      <c r="L82" s="34"/>
      <c r="M82" s="90">
        <f t="shared" ca="1" si="302"/>
        <v>0</v>
      </c>
      <c r="N82" s="34"/>
      <c r="O82" s="90">
        <f t="shared" ref="O82" ca="1" si="330">IF(OR(ISBLANK(N82),ISBLANK(P82)),0,P82-N82)</f>
        <v>0</v>
      </c>
      <c r="P82" s="34"/>
      <c r="Q82" s="90">
        <f t="shared" ca="1" si="304"/>
        <v>0</v>
      </c>
      <c r="R82" s="323"/>
      <c r="S82" s="34"/>
      <c r="T82" s="90">
        <f t="shared" ca="1" si="305"/>
        <v>0</v>
      </c>
      <c r="U82" s="34"/>
      <c r="V82" s="90">
        <f t="shared" ref="V82" ca="1" si="331">IF(OR(ISBLANK(U82),ISBLANK(W82)),0,W82-U82)</f>
        <v>0</v>
      </c>
      <c r="W82" s="34"/>
      <c r="X82" s="90">
        <f t="shared" ca="1" si="307"/>
        <v>0</v>
      </c>
      <c r="Y82" s="323"/>
      <c r="Z82" s="34"/>
      <c r="AA82" s="90">
        <f t="shared" ca="1" si="308"/>
        <v>0</v>
      </c>
      <c r="AB82" s="34"/>
      <c r="AC82" s="90">
        <f t="shared" ref="AC82" ca="1" si="332">IF(OR(ISBLANK(AB82),ISBLANK(AD82)),0,AD82-AB82)</f>
        <v>0</v>
      </c>
      <c r="AD82" s="34"/>
      <c r="AE82" s="90">
        <f t="shared" ca="1" si="310"/>
        <v>0</v>
      </c>
      <c r="AF82" s="323">
        <v>0</v>
      </c>
      <c r="AG82" s="34"/>
      <c r="AH82" s="90">
        <f t="shared" ca="1" si="311"/>
        <v>0</v>
      </c>
      <c r="AI82" s="34"/>
      <c r="AJ82" s="90">
        <f t="shared" ref="AJ82" ca="1" si="333">IF(OR(ISBLANK(AI82),ISBLANK(AK82)),0,AK82-AI82)</f>
        <v>0</v>
      </c>
      <c r="AK82" s="34"/>
      <c r="AL82" s="90">
        <f t="shared" ca="1" si="313"/>
        <v>0</v>
      </c>
      <c r="AM82" s="323">
        <v>0</v>
      </c>
      <c r="AN82" s="34"/>
      <c r="AO82" s="90">
        <f t="shared" ca="1" si="314"/>
        <v>0</v>
      </c>
      <c r="AP82" s="34"/>
      <c r="AQ82" s="90">
        <f t="shared" ref="AQ82" ca="1" si="334">IF(OR(ISBLANK(AP82),ISBLANK(AR82)),0,AR82-AP82)</f>
        <v>0</v>
      </c>
      <c r="AR82" s="34"/>
      <c r="AS82" s="90">
        <f t="shared" ca="1" si="316"/>
        <v>0</v>
      </c>
      <c r="AT82" s="323">
        <v>0</v>
      </c>
      <c r="AU82" s="34"/>
      <c r="AV82" s="90">
        <f t="shared" ca="1" si="317"/>
        <v>0</v>
      </c>
      <c r="AW82" s="34"/>
      <c r="AX82" s="90">
        <f t="shared" ref="AX82" ca="1" si="335">IF(OR(ISBLANK(AW82),ISBLANK(AY82)),0,AY82-AW82)</f>
        <v>0</v>
      </c>
      <c r="AY82" s="34"/>
      <c r="AZ82" s="90">
        <f t="shared" ca="1" si="319"/>
        <v>0</v>
      </c>
      <c r="BA82" s="323">
        <v>0</v>
      </c>
      <c r="BB82" s="34"/>
      <c r="BC82" s="90">
        <f t="shared" ca="1" si="320"/>
        <v>0</v>
      </c>
      <c r="BD82" s="34"/>
      <c r="BE82" s="90">
        <f t="shared" ref="BE82" ca="1" si="336">IF(OR(ISBLANK(BD82),ISBLANK(BF82)),0,BF82-BD82)</f>
        <v>0</v>
      </c>
      <c r="BF82" s="34"/>
      <c r="BG82" s="90">
        <f t="shared" ca="1" si="322"/>
        <v>0</v>
      </c>
      <c r="BH82" s="323">
        <v>0</v>
      </c>
      <c r="BI82" s="34"/>
      <c r="BJ82" s="90">
        <f t="shared" ca="1" si="323"/>
        <v>0</v>
      </c>
      <c r="BK82" s="34"/>
      <c r="BL82" s="90">
        <f t="shared" ref="BL82" ca="1" si="337">IF(OR(ISBLANK(BK82),ISBLANK(BM82)),0,BM82-BK82)</f>
        <v>0</v>
      </c>
      <c r="BM82" s="34"/>
      <c r="BN82" s="90">
        <f t="shared" ca="1" si="325"/>
        <v>0</v>
      </c>
      <c r="BO82" s="323"/>
      <c r="BP82" s="34"/>
      <c r="BQ82" s="90">
        <f t="shared" ca="1" si="326"/>
        <v>0</v>
      </c>
      <c r="BR82" s="34"/>
      <c r="BS82" s="90">
        <f t="shared" ref="BS82" ca="1" si="338">IF(OR(ISBLANK(BR82),ISBLANK(BT82)),0,BT82-BR82)</f>
        <v>0</v>
      </c>
      <c r="BT82" s="34"/>
      <c r="BU82" s="90">
        <f t="shared" ca="1" si="328"/>
        <v>0</v>
      </c>
      <c r="BV82" s="323"/>
    </row>
    <row r="83" spans="1:76" s="21" customFormat="1" x14ac:dyDescent="0.2">
      <c r="A83" s="21" t="s">
        <v>121</v>
      </c>
      <c r="D83" s="323"/>
      <c r="E83" s="34"/>
      <c r="F83" s="90">
        <f t="shared" ca="1" si="299"/>
        <v>0</v>
      </c>
      <c r="G83" s="34"/>
      <c r="H83" s="90">
        <f t="shared" ref="H83" ca="1" si="339">IF(OR(ISBLANK(G83),ISBLANK(I83)),0,I83-G83)</f>
        <v>0</v>
      </c>
      <c r="I83" s="34"/>
      <c r="J83" s="90">
        <f t="shared" ca="1" si="301"/>
        <v>0</v>
      </c>
      <c r="K83" s="323"/>
      <c r="L83" s="34"/>
      <c r="M83" s="90">
        <f t="shared" ca="1" si="302"/>
        <v>0</v>
      </c>
      <c r="N83" s="34"/>
      <c r="O83" s="90">
        <f t="shared" ref="O83" ca="1" si="340">IF(OR(ISBLANK(N83),ISBLANK(P83)),0,P83-N83)</f>
        <v>0</v>
      </c>
      <c r="P83" s="34"/>
      <c r="Q83" s="90">
        <f t="shared" ca="1" si="304"/>
        <v>0</v>
      </c>
      <c r="R83" s="323"/>
      <c r="S83" s="34"/>
      <c r="T83" s="90">
        <f t="shared" ca="1" si="305"/>
        <v>0</v>
      </c>
      <c r="U83" s="34"/>
      <c r="V83" s="90">
        <f t="shared" ref="V83" ca="1" si="341">IF(OR(ISBLANK(U83),ISBLANK(W83)),0,W83-U83)</f>
        <v>0</v>
      </c>
      <c r="W83" s="34"/>
      <c r="X83" s="90">
        <f t="shared" ca="1" si="307"/>
        <v>0</v>
      </c>
      <c r="Y83" s="323"/>
      <c r="Z83" s="34"/>
      <c r="AA83" s="90">
        <f t="shared" ca="1" si="308"/>
        <v>0</v>
      </c>
      <c r="AB83" s="34"/>
      <c r="AC83" s="90">
        <f t="shared" ref="AC83" ca="1" si="342">IF(OR(ISBLANK(AB83),ISBLANK(AD83)),0,AD83-AB83)</f>
        <v>0</v>
      </c>
      <c r="AD83" s="34"/>
      <c r="AE83" s="90">
        <f t="shared" ca="1" si="310"/>
        <v>0</v>
      </c>
      <c r="AF83" s="323">
        <v>0</v>
      </c>
      <c r="AG83" s="34"/>
      <c r="AH83" s="90">
        <f t="shared" ca="1" si="311"/>
        <v>0</v>
      </c>
      <c r="AI83" s="34"/>
      <c r="AJ83" s="90">
        <f t="shared" ref="AJ83" ca="1" si="343">IF(OR(ISBLANK(AI83),ISBLANK(AK83)),0,AK83-AI83)</f>
        <v>0</v>
      </c>
      <c r="AK83" s="34"/>
      <c r="AL83" s="90">
        <f t="shared" ca="1" si="313"/>
        <v>0</v>
      </c>
      <c r="AM83" s="323">
        <v>0</v>
      </c>
      <c r="AN83" s="34"/>
      <c r="AO83" s="90">
        <f t="shared" ca="1" si="314"/>
        <v>0</v>
      </c>
      <c r="AP83" s="34"/>
      <c r="AQ83" s="90">
        <f t="shared" ref="AQ83" ca="1" si="344">IF(OR(ISBLANK(AP83),ISBLANK(AR83)),0,AR83-AP83)</f>
        <v>0</v>
      </c>
      <c r="AR83" s="34"/>
      <c r="AS83" s="90">
        <f t="shared" ca="1" si="316"/>
        <v>0</v>
      </c>
      <c r="AT83" s="323">
        <v>0</v>
      </c>
      <c r="AU83" s="34"/>
      <c r="AV83" s="90">
        <f t="shared" ca="1" si="317"/>
        <v>0</v>
      </c>
      <c r="AW83" s="34"/>
      <c r="AX83" s="90">
        <f t="shared" ref="AX83" ca="1" si="345">IF(OR(ISBLANK(AW83),ISBLANK(AY83)),0,AY83-AW83)</f>
        <v>0</v>
      </c>
      <c r="AY83" s="34"/>
      <c r="AZ83" s="90">
        <f t="shared" ca="1" si="319"/>
        <v>0</v>
      </c>
      <c r="BA83" s="323">
        <v>0</v>
      </c>
      <c r="BB83" s="34"/>
      <c r="BC83" s="90">
        <f t="shared" ca="1" si="320"/>
        <v>0</v>
      </c>
      <c r="BD83" s="34"/>
      <c r="BE83" s="90">
        <f t="shared" ref="BE83" ca="1" si="346">IF(OR(ISBLANK(BD83),ISBLANK(BF83)),0,BF83-BD83)</f>
        <v>0</v>
      </c>
      <c r="BF83" s="34"/>
      <c r="BG83" s="90">
        <f t="shared" ca="1" si="322"/>
        <v>0</v>
      </c>
      <c r="BH83" s="323">
        <v>0</v>
      </c>
      <c r="BI83" s="34"/>
      <c r="BJ83" s="90">
        <f t="shared" ca="1" si="323"/>
        <v>0</v>
      </c>
      <c r="BK83" s="34"/>
      <c r="BL83" s="90">
        <f t="shared" ref="BL83" ca="1" si="347">IF(OR(ISBLANK(BK83),ISBLANK(BM83)),0,BM83-BK83)</f>
        <v>0</v>
      </c>
      <c r="BM83" s="34"/>
      <c r="BN83" s="90">
        <f t="shared" ca="1" si="325"/>
        <v>0</v>
      </c>
      <c r="BO83" s="323"/>
      <c r="BP83" s="34"/>
      <c r="BQ83" s="90">
        <f t="shared" ca="1" si="326"/>
        <v>0</v>
      </c>
      <c r="BR83" s="34"/>
      <c r="BS83" s="90">
        <f t="shared" ref="BS83" ca="1" si="348">IF(OR(ISBLANK(BR83),ISBLANK(BT83)),0,BT83-BR83)</f>
        <v>0</v>
      </c>
      <c r="BT83" s="34"/>
      <c r="BU83" s="90">
        <f t="shared" ca="1" si="328"/>
        <v>0</v>
      </c>
      <c r="BV83" s="323"/>
    </row>
    <row r="84" spans="1:76" s="21" customFormat="1" x14ac:dyDescent="0.2">
      <c r="A84" s="21" t="s">
        <v>122</v>
      </c>
      <c r="D84" s="323"/>
      <c r="E84" s="34"/>
      <c r="F84" s="90">
        <f t="shared" ca="1" si="299"/>
        <v>0</v>
      </c>
      <c r="G84" s="34"/>
      <c r="H84" s="90">
        <f t="shared" ref="H84" ca="1" si="349">IF(OR(ISBLANK(G84),ISBLANK(I84)),0,I84-G84)</f>
        <v>0</v>
      </c>
      <c r="I84" s="34"/>
      <c r="J84" s="90">
        <f t="shared" ca="1" si="301"/>
        <v>0</v>
      </c>
      <c r="K84" s="323"/>
      <c r="L84" s="34"/>
      <c r="M84" s="90">
        <f t="shared" ca="1" si="302"/>
        <v>0</v>
      </c>
      <c r="N84" s="34"/>
      <c r="O84" s="90">
        <f t="shared" ref="O84" ca="1" si="350">IF(OR(ISBLANK(N84),ISBLANK(P84)),0,P84-N84)</f>
        <v>0</v>
      </c>
      <c r="P84" s="34"/>
      <c r="Q84" s="90">
        <f t="shared" ca="1" si="304"/>
        <v>0</v>
      </c>
      <c r="R84" s="323"/>
      <c r="S84" s="34"/>
      <c r="T84" s="90">
        <f t="shared" ca="1" si="305"/>
        <v>0</v>
      </c>
      <c r="U84" s="34"/>
      <c r="V84" s="90">
        <f t="shared" ref="V84" ca="1" si="351">IF(OR(ISBLANK(U84),ISBLANK(W84)),0,W84-U84)</f>
        <v>0</v>
      </c>
      <c r="W84" s="34"/>
      <c r="X84" s="90">
        <f t="shared" ca="1" si="307"/>
        <v>0</v>
      </c>
      <c r="Y84" s="323"/>
      <c r="Z84" s="34"/>
      <c r="AA84" s="90">
        <f t="shared" ca="1" si="308"/>
        <v>0</v>
      </c>
      <c r="AB84" s="34"/>
      <c r="AC84" s="90">
        <f t="shared" ref="AC84" ca="1" si="352">IF(OR(ISBLANK(AB84),ISBLANK(AD84)),0,AD84-AB84)</f>
        <v>0</v>
      </c>
      <c r="AD84" s="34"/>
      <c r="AE84" s="90">
        <f t="shared" ca="1" si="310"/>
        <v>0</v>
      </c>
      <c r="AF84" s="323">
        <v>0</v>
      </c>
      <c r="AG84" s="34"/>
      <c r="AH84" s="90">
        <f t="shared" ca="1" si="311"/>
        <v>0</v>
      </c>
      <c r="AI84" s="34"/>
      <c r="AJ84" s="90">
        <f t="shared" ref="AJ84" ca="1" si="353">IF(OR(ISBLANK(AI84),ISBLANK(AK84)),0,AK84-AI84)</f>
        <v>0</v>
      </c>
      <c r="AK84" s="34"/>
      <c r="AL84" s="90">
        <f t="shared" ca="1" si="313"/>
        <v>0</v>
      </c>
      <c r="AM84" s="323">
        <v>0</v>
      </c>
      <c r="AN84" s="34"/>
      <c r="AO84" s="90">
        <f t="shared" ca="1" si="314"/>
        <v>0</v>
      </c>
      <c r="AP84" s="34"/>
      <c r="AQ84" s="90">
        <f t="shared" ref="AQ84" ca="1" si="354">IF(OR(ISBLANK(AP84),ISBLANK(AR84)),0,AR84-AP84)</f>
        <v>0</v>
      </c>
      <c r="AR84" s="34"/>
      <c r="AS84" s="90">
        <f t="shared" ca="1" si="316"/>
        <v>0</v>
      </c>
      <c r="AT84" s="323">
        <v>0</v>
      </c>
      <c r="AU84" s="34"/>
      <c r="AV84" s="90">
        <f t="shared" ca="1" si="317"/>
        <v>0</v>
      </c>
      <c r="AW84" s="34"/>
      <c r="AX84" s="90">
        <f t="shared" ref="AX84" ca="1" si="355">IF(OR(ISBLANK(AW84),ISBLANK(AY84)),0,AY84-AW84)</f>
        <v>0</v>
      </c>
      <c r="AY84" s="34"/>
      <c r="AZ84" s="90">
        <f t="shared" ca="1" si="319"/>
        <v>0</v>
      </c>
      <c r="BA84" s="323">
        <v>0</v>
      </c>
      <c r="BB84" s="34"/>
      <c r="BC84" s="90">
        <f t="shared" ca="1" si="320"/>
        <v>0</v>
      </c>
      <c r="BD84" s="34"/>
      <c r="BE84" s="90">
        <f t="shared" ref="BE84" ca="1" si="356">IF(OR(ISBLANK(BD84),ISBLANK(BF84)),0,BF84-BD84)</f>
        <v>0</v>
      </c>
      <c r="BF84" s="34"/>
      <c r="BG84" s="90">
        <f t="shared" ca="1" si="322"/>
        <v>0</v>
      </c>
      <c r="BH84" s="323">
        <v>0</v>
      </c>
      <c r="BI84" s="34"/>
      <c r="BJ84" s="90">
        <f t="shared" ca="1" si="323"/>
        <v>0</v>
      </c>
      <c r="BK84" s="34"/>
      <c r="BL84" s="90">
        <f t="shared" ref="BL84" ca="1" si="357">IF(OR(ISBLANK(BK84),ISBLANK(BM84)),0,BM84-BK84)</f>
        <v>0</v>
      </c>
      <c r="BM84" s="34"/>
      <c r="BN84" s="90">
        <f t="shared" ca="1" si="325"/>
        <v>0</v>
      </c>
      <c r="BO84" s="323"/>
      <c r="BP84" s="34"/>
      <c r="BQ84" s="90">
        <f t="shared" ca="1" si="326"/>
        <v>0</v>
      </c>
      <c r="BR84" s="34"/>
      <c r="BS84" s="90">
        <f t="shared" ref="BS84" ca="1" si="358">IF(OR(ISBLANK(BR84),ISBLANK(BT84)),0,BT84-BR84)</f>
        <v>0</v>
      </c>
      <c r="BT84" s="34"/>
      <c r="BU84" s="90">
        <f t="shared" ca="1" si="328"/>
        <v>0</v>
      </c>
      <c r="BV84" s="323"/>
    </row>
    <row r="85" spans="1:76" s="21" customFormat="1" x14ac:dyDescent="0.2">
      <c r="A85" s="67" t="s">
        <v>32</v>
      </c>
      <c r="B85" s="48"/>
      <c r="C85" s="48"/>
      <c r="D85" s="338">
        <f t="shared" ref="D85:X85" ca="1" si="359">D77+D81+D83+D84+D82</f>
        <v>0</v>
      </c>
      <c r="E85" s="85">
        <f t="shared" ca="1" si="359"/>
        <v>0</v>
      </c>
      <c r="F85" s="85">
        <f t="shared" ca="1" si="359"/>
        <v>0</v>
      </c>
      <c r="G85" s="85">
        <f t="shared" ca="1" si="359"/>
        <v>0</v>
      </c>
      <c r="H85" s="85">
        <f t="shared" ca="1" si="359"/>
        <v>0</v>
      </c>
      <c r="I85" s="85">
        <f t="shared" ca="1" si="359"/>
        <v>0</v>
      </c>
      <c r="J85" s="85">
        <f t="shared" ca="1" si="359"/>
        <v>0</v>
      </c>
      <c r="K85" s="338">
        <f t="shared" ca="1" si="359"/>
        <v>0</v>
      </c>
      <c r="L85" s="85">
        <f t="shared" ca="1" si="359"/>
        <v>0</v>
      </c>
      <c r="M85" s="85">
        <f t="shared" ca="1" si="359"/>
        <v>0</v>
      </c>
      <c r="N85" s="85">
        <f t="shared" ca="1" si="359"/>
        <v>0</v>
      </c>
      <c r="O85" s="85">
        <f t="shared" ca="1" si="359"/>
        <v>0</v>
      </c>
      <c r="P85" s="85">
        <f t="shared" ca="1" si="359"/>
        <v>0</v>
      </c>
      <c r="Q85" s="85">
        <f t="shared" ca="1" si="359"/>
        <v>0</v>
      </c>
      <c r="R85" s="338">
        <f t="shared" ca="1" si="359"/>
        <v>0</v>
      </c>
      <c r="S85" s="85">
        <f t="shared" ca="1" si="359"/>
        <v>0</v>
      </c>
      <c r="T85" s="85">
        <f t="shared" ca="1" si="359"/>
        <v>0</v>
      </c>
      <c r="U85" s="85">
        <f t="shared" ca="1" si="359"/>
        <v>0</v>
      </c>
      <c r="V85" s="85">
        <f t="shared" ca="1" si="359"/>
        <v>0</v>
      </c>
      <c r="W85" s="85">
        <f t="shared" ca="1" si="359"/>
        <v>0</v>
      </c>
      <c r="X85" s="85">
        <f t="shared" ca="1" si="359"/>
        <v>0</v>
      </c>
      <c r="Y85" s="338">
        <f ca="1">Y77+Y81+Y83+Y84+Y82</f>
        <v>0</v>
      </c>
      <c r="Z85" s="85">
        <f t="shared" ref="Z85:AE85" ca="1" si="360">Z77+Z81+Z83+Z84+Z82</f>
        <v>0</v>
      </c>
      <c r="AA85" s="85">
        <f t="shared" ca="1" si="360"/>
        <v>0</v>
      </c>
      <c r="AB85" s="85">
        <f t="shared" ca="1" si="360"/>
        <v>0</v>
      </c>
      <c r="AC85" s="85">
        <f t="shared" ca="1" si="360"/>
        <v>0</v>
      </c>
      <c r="AD85" s="85">
        <f t="shared" ca="1" si="360"/>
        <v>0</v>
      </c>
      <c r="AE85" s="85">
        <f t="shared" ca="1" si="360"/>
        <v>0</v>
      </c>
      <c r="AF85" s="338">
        <f t="shared" ref="AF85:BA85" ca="1" si="361">AF77+AF81+AF83+AF84+AF82</f>
        <v>535</v>
      </c>
      <c r="AG85" s="85">
        <f t="shared" ref="AG85:AL85" ca="1" si="362">AG77+AG81+AG83+AG84+AG82</f>
        <v>0</v>
      </c>
      <c r="AH85" s="85">
        <f t="shared" ca="1" si="362"/>
        <v>0</v>
      </c>
      <c r="AI85" s="85">
        <f t="shared" ca="1" si="362"/>
        <v>0</v>
      </c>
      <c r="AJ85" s="85">
        <f t="shared" ca="1" si="362"/>
        <v>0</v>
      </c>
      <c r="AK85" s="85">
        <f t="shared" ca="1" si="362"/>
        <v>0</v>
      </c>
      <c r="AL85" s="85">
        <f t="shared" ca="1" si="362"/>
        <v>0</v>
      </c>
      <c r="AM85" s="338">
        <f t="shared" ca="1" si="361"/>
        <v>644</v>
      </c>
      <c r="AN85" s="85">
        <f t="shared" ref="AN85:AS85" ca="1" si="363">AN77+AN81+AN83+AN84+AN82</f>
        <v>0</v>
      </c>
      <c r="AO85" s="85">
        <f t="shared" ca="1" si="363"/>
        <v>0</v>
      </c>
      <c r="AP85" s="85">
        <f t="shared" ca="1" si="363"/>
        <v>0</v>
      </c>
      <c r="AQ85" s="85">
        <f t="shared" ca="1" si="363"/>
        <v>0</v>
      </c>
      <c r="AR85" s="85">
        <f t="shared" ca="1" si="363"/>
        <v>0</v>
      </c>
      <c r="AS85" s="85">
        <f t="shared" ca="1" si="363"/>
        <v>0</v>
      </c>
      <c r="AT85" s="338">
        <f t="shared" ca="1" si="361"/>
        <v>838</v>
      </c>
      <c r="AU85" s="85">
        <f t="shared" ca="1" si="361"/>
        <v>0</v>
      </c>
      <c r="AV85" s="85">
        <f t="shared" ref="AV85:AY85" ca="1" si="364">AV77+AV81+AV83+AV84+AV82</f>
        <v>0</v>
      </c>
      <c r="AW85" s="85">
        <f t="shared" ca="1" si="364"/>
        <v>0</v>
      </c>
      <c r="AX85" s="85">
        <f t="shared" ca="1" si="364"/>
        <v>0</v>
      </c>
      <c r="AY85" s="85">
        <f t="shared" ca="1" si="364"/>
        <v>0</v>
      </c>
      <c r="AZ85" s="85">
        <f t="shared" ref="AZ85" ca="1" si="365">AZ77+AZ81+AZ83+AZ84+AZ82</f>
        <v>0</v>
      </c>
      <c r="BA85" s="338">
        <f t="shared" ca="1" si="361"/>
        <v>686</v>
      </c>
      <c r="BB85" s="85">
        <f t="shared" ref="BB85:BG85" ca="1" si="366">BB77+BB81+BB83+BB84+BB82</f>
        <v>0</v>
      </c>
      <c r="BC85" s="85">
        <f t="shared" ca="1" si="366"/>
        <v>0</v>
      </c>
      <c r="BD85" s="85">
        <f t="shared" ca="1" si="366"/>
        <v>0</v>
      </c>
      <c r="BE85" s="85">
        <f t="shared" ca="1" si="366"/>
        <v>0</v>
      </c>
      <c r="BF85" s="85">
        <f t="shared" ca="1" si="366"/>
        <v>0</v>
      </c>
      <c r="BG85" s="85">
        <f t="shared" ca="1" si="366"/>
        <v>0</v>
      </c>
      <c r="BH85" s="338">
        <f t="shared" ref="BH85:BN85" ca="1" si="367">BH77+BH81+BH83+BH84+BH82</f>
        <v>459</v>
      </c>
      <c r="BI85" s="85">
        <f t="shared" ca="1" si="367"/>
        <v>0</v>
      </c>
      <c r="BJ85" s="85">
        <f t="shared" ca="1" si="367"/>
        <v>0</v>
      </c>
      <c r="BK85" s="85">
        <f t="shared" ca="1" si="367"/>
        <v>0</v>
      </c>
      <c r="BL85" s="85">
        <f t="shared" ca="1" si="367"/>
        <v>0</v>
      </c>
      <c r="BM85" s="85">
        <f t="shared" ca="1" si="367"/>
        <v>0</v>
      </c>
      <c r="BN85" s="85">
        <f t="shared" ca="1" si="367"/>
        <v>0</v>
      </c>
      <c r="BO85" s="338">
        <f t="shared" ref="BO85:BU85" ca="1" si="368">BO77+BO81+BO83+BO84+BO82</f>
        <v>0</v>
      </c>
      <c r="BP85" s="85">
        <f t="shared" ca="1" si="368"/>
        <v>0</v>
      </c>
      <c r="BQ85" s="85">
        <f t="shared" ca="1" si="368"/>
        <v>0</v>
      </c>
      <c r="BR85" s="85">
        <f t="shared" ca="1" si="368"/>
        <v>0</v>
      </c>
      <c r="BS85" s="85">
        <f t="shared" ca="1" si="368"/>
        <v>0</v>
      </c>
      <c r="BT85" s="85">
        <f t="shared" ca="1" si="368"/>
        <v>0</v>
      </c>
      <c r="BU85" s="85">
        <f t="shared" ca="1" si="368"/>
        <v>0</v>
      </c>
      <c r="BV85" s="338">
        <f t="shared" ref="BV85" ca="1" si="369">BV77+BV81+BV83+BV84+BV82</f>
        <v>0</v>
      </c>
    </row>
    <row r="86" spans="1:76" s="231" customFormat="1" x14ac:dyDescent="0.2">
      <c r="A86" s="231" t="s">
        <v>125</v>
      </c>
      <c r="D86" s="341" t="str">
        <f t="shared" ref="D86:AI86" ca="1" si="370">IFERROR(D85/D19,"-")</f>
        <v>-</v>
      </c>
      <c r="E86" s="232" t="str">
        <f t="shared" ca="1" si="370"/>
        <v>-</v>
      </c>
      <c r="F86" s="232" t="str">
        <f t="shared" ca="1" si="370"/>
        <v>-</v>
      </c>
      <c r="G86" s="232" t="str">
        <f t="shared" ca="1" si="370"/>
        <v>-</v>
      </c>
      <c r="H86" s="232" t="str">
        <f t="shared" ca="1" si="370"/>
        <v>-</v>
      </c>
      <c r="I86" s="232" t="str">
        <f t="shared" ca="1" si="370"/>
        <v>-</v>
      </c>
      <c r="J86" s="232" t="str">
        <f t="shared" ca="1" si="370"/>
        <v>-</v>
      </c>
      <c r="K86" s="341" t="str">
        <f t="shared" ca="1" si="370"/>
        <v>-</v>
      </c>
      <c r="L86" s="232" t="str">
        <f t="shared" ca="1" si="370"/>
        <v>-</v>
      </c>
      <c r="M86" s="232" t="str">
        <f t="shared" ca="1" si="370"/>
        <v>-</v>
      </c>
      <c r="N86" s="232" t="str">
        <f t="shared" ca="1" si="370"/>
        <v>-</v>
      </c>
      <c r="O86" s="232" t="str">
        <f t="shared" ca="1" si="370"/>
        <v>-</v>
      </c>
      <c r="P86" s="232" t="str">
        <f t="shared" ca="1" si="370"/>
        <v>-</v>
      </c>
      <c r="Q86" s="232" t="str">
        <f t="shared" ca="1" si="370"/>
        <v>-</v>
      </c>
      <c r="R86" s="341" t="str">
        <f t="shared" ca="1" si="370"/>
        <v>-</v>
      </c>
      <c r="S86" s="232" t="str">
        <f t="shared" ca="1" si="370"/>
        <v>-</v>
      </c>
      <c r="T86" s="232" t="str">
        <f t="shared" ca="1" si="370"/>
        <v>-</v>
      </c>
      <c r="U86" s="232" t="str">
        <f t="shared" ca="1" si="370"/>
        <v>-</v>
      </c>
      <c r="V86" s="232" t="str">
        <f t="shared" ca="1" si="370"/>
        <v>-</v>
      </c>
      <c r="W86" s="232" t="str">
        <f t="shared" ca="1" si="370"/>
        <v>-</v>
      </c>
      <c r="X86" s="232" t="str">
        <f t="shared" ca="1" si="370"/>
        <v>-</v>
      </c>
      <c r="Y86" s="341" t="str">
        <f t="shared" ca="1" si="370"/>
        <v>-</v>
      </c>
      <c r="Z86" s="232" t="str">
        <f t="shared" ca="1" si="370"/>
        <v>-</v>
      </c>
      <c r="AA86" s="232" t="str">
        <f t="shared" ca="1" si="370"/>
        <v>-</v>
      </c>
      <c r="AB86" s="232" t="str">
        <f t="shared" ca="1" si="370"/>
        <v>-</v>
      </c>
      <c r="AC86" s="232" t="str">
        <f t="shared" ca="1" si="370"/>
        <v>-</v>
      </c>
      <c r="AD86" s="232" t="str">
        <f t="shared" ca="1" si="370"/>
        <v>-</v>
      </c>
      <c r="AE86" s="232" t="str">
        <f t="shared" ca="1" si="370"/>
        <v>-</v>
      </c>
      <c r="AF86" s="341">
        <f t="shared" ca="1" si="370"/>
        <v>4.9661190012067202E-2</v>
      </c>
      <c r="AG86" s="232" t="str">
        <f t="shared" ca="1" si="370"/>
        <v>-</v>
      </c>
      <c r="AH86" s="232" t="str">
        <f t="shared" ca="1" si="370"/>
        <v>-</v>
      </c>
      <c r="AI86" s="232" t="str">
        <f t="shared" ca="1" si="370"/>
        <v>-</v>
      </c>
      <c r="AJ86" s="232" t="str">
        <f t="shared" ref="AJ86:BO86" ca="1" si="371">IFERROR(AJ85/AJ19,"-")</f>
        <v>-</v>
      </c>
      <c r="AK86" s="232" t="str">
        <f t="shared" ca="1" si="371"/>
        <v>-</v>
      </c>
      <c r="AL86" s="232" t="str">
        <f t="shared" ca="1" si="371"/>
        <v>-</v>
      </c>
      <c r="AM86" s="341">
        <f t="shared" ca="1" si="371"/>
        <v>5.6224899598393573E-2</v>
      </c>
      <c r="AN86" s="232" t="str">
        <f t="shared" ca="1" si="371"/>
        <v>-</v>
      </c>
      <c r="AO86" s="232" t="str">
        <f t="shared" ca="1" si="371"/>
        <v>-</v>
      </c>
      <c r="AP86" s="232" t="str">
        <f t="shared" ca="1" si="371"/>
        <v>-</v>
      </c>
      <c r="AQ86" s="232" t="str">
        <f t="shared" ca="1" si="371"/>
        <v>-</v>
      </c>
      <c r="AR86" s="232" t="str">
        <f t="shared" ca="1" si="371"/>
        <v>-</v>
      </c>
      <c r="AS86" s="232" t="str">
        <f t="shared" ca="1" si="371"/>
        <v>-</v>
      </c>
      <c r="AT86" s="341">
        <f t="shared" ca="1" si="371"/>
        <v>6.8948494322856671E-2</v>
      </c>
      <c r="AU86" s="232" t="str">
        <f t="shared" ca="1" si="371"/>
        <v>-</v>
      </c>
      <c r="AV86" s="232" t="str">
        <f t="shared" ca="1" si="371"/>
        <v>-</v>
      </c>
      <c r="AW86" s="232" t="str">
        <f t="shared" ca="1" si="371"/>
        <v>-</v>
      </c>
      <c r="AX86" s="232" t="str">
        <f t="shared" ca="1" si="371"/>
        <v>-</v>
      </c>
      <c r="AY86" s="232" t="str">
        <f t="shared" ca="1" si="371"/>
        <v>-</v>
      </c>
      <c r="AZ86" s="232" t="str">
        <f t="shared" ca="1" si="371"/>
        <v>-</v>
      </c>
      <c r="BA86" s="341">
        <f t="shared" ca="1" si="371"/>
        <v>5.4557022427230796E-2</v>
      </c>
      <c r="BB86" s="232" t="str">
        <f t="shared" ca="1" si="371"/>
        <v>-</v>
      </c>
      <c r="BC86" s="232" t="str">
        <f t="shared" ca="1" si="371"/>
        <v>-</v>
      </c>
      <c r="BD86" s="232" t="str">
        <f t="shared" ca="1" si="371"/>
        <v>-</v>
      </c>
      <c r="BE86" s="232" t="str">
        <f t="shared" ca="1" si="371"/>
        <v>-</v>
      </c>
      <c r="BF86" s="232" t="str">
        <f t="shared" ca="1" si="371"/>
        <v>-</v>
      </c>
      <c r="BG86" s="232" t="str">
        <f t="shared" ca="1" si="371"/>
        <v>-</v>
      </c>
      <c r="BH86" s="341">
        <f t="shared" ca="1" si="371"/>
        <v>3.6336288790373657E-2</v>
      </c>
      <c r="BI86" s="232" t="str">
        <f t="shared" ca="1" si="371"/>
        <v>-</v>
      </c>
      <c r="BJ86" s="232" t="str">
        <f t="shared" ca="1" si="371"/>
        <v>-</v>
      </c>
      <c r="BK86" s="232" t="str">
        <f t="shared" ca="1" si="371"/>
        <v>-</v>
      </c>
      <c r="BL86" s="232" t="str">
        <f t="shared" ca="1" si="371"/>
        <v>-</v>
      </c>
      <c r="BM86" s="232" t="str">
        <f t="shared" ca="1" si="371"/>
        <v>-</v>
      </c>
      <c r="BN86" s="232" t="str">
        <f t="shared" ca="1" si="371"/>
        <v>-</v>
      </c>
      <c r="BO86" s="341" t="str">
        <f t="shared" ca="1" si="371"/>
        <v>-</v>
      </c>
      <c r="BP86" s="232" t="str">
        <f t="shared" ref="BP86:BV86" ca="1" si="372">IFERROR(BP85/BP19,"-")</f>
        <v>-</v>
      </c>
      <c r="BQ86" s="232" t="str">
        <f t="shared" ca="1" si="372"/>
        <v>-</v>
      </c>
      <c r="BR86" s="232" t="str">
        <f t="shared" ca="1" si="372"/>
        <v>-</v>
      </c>
      <c r="BS86" s="232" t="str">
        <f t="shared" ca="1" si="372"/>
        <v>-</v>
      </c>
      <c r="BT86" s="232" t="str">
        <f t="shared" ca="1" si="372"/>
        <v>-</v>
      </c>
      <c r="BU86" s="232" t="str">
        <f t="shared" ca="1" si="372"/>
        <v>-</v>
      </c>
      <c r="BV86" s="341" t="str">
        <f t="shared" ca="1" si="372"/>
        <v>-</v>
      </c>
    </row>
    <row r="87" spans="1:76" x14ac:dyDescent="0.2">
      <c r="F87" s="172"/>
      <c r="H87" s="172"/>
      <c r="J87" s="172"/>
      <c r="M87" s="172"/>
      <c r="O87" s="172"/>
      <c r="Q87" s="172"/>
      <c r="T87" s="172"/>
      <c r="V87" s="172"/>
      <c r="X87" s="172"/>
      <c r="AA87" s="172"/>
      <c r="AC87" s="172"/>
      <c r="AE87" s="172"/>
      <c r="AH87" s="172"/>
      <c r="AJ87" s="172"/>
      <c r="AL87" s="172"/>
      <c r="AO87" s="172"/>
      <c r="AQ87" s="172"/>
      <c r="AS87" s="172"/>
      <c r="AV87" s="172"/>
      <c r="AX87" s="172"/>
      <c r="AZ87" s="172"/>
      <c r="BC87" s="172"/>
      <c r="BE87" s="172"/>
      <c r="BG87" s="172"/>
      <c r="BJ87" s="172"/>
      <c r="BL87" s="172"/>
      <c r="BN87" s="172"/>
      <c r="BQ87" s="172"/>
      <c r="BS87" s="172"/>
      <c r="BU87" s="172"/>
    </row>
    <row r="88" spans="1:76" s="21" customFormat="1" x14ac:dyDescent="0.2">
      <c r="A88" s="21" t="s">
        <v>123</v>
      </c>
      <c r="D88" s="323"/>
      <c r="E88" s="34"/>
      <c r="F88" s="90">
        <f t="shared" ref="F88:F89" ca="1" si="373">IF(OR(ISBLANK(E88),ISBLANK(G88)),0,G88-E88)</f>
        <v>0</v>
      </c>
      <c r="G88" s="34"/>
      <c r="H88" s="90">
        <f t="shared" ref="H88" ca="1" si="374">IF(OR(ISBLANK(G88),ISBLANK(I88)),0,I88-G88)</f>
        <v>0</v>
      </c>
      <c r="I88" s="34"/>
      <c r="J88" s="90">
        <f t="shared" ref="J88:J89" ca="1" si="375">IF(OR(ISBLANK(I88),ISBLANK(K88)),0,K88-I88)</f>
        <v>0</v>
      </c>
      <c r="K88" s="323"/>
      <c r="L88" s="34"/>
      <c r="M88" s="90">
        <f t="shared" ref="M88:M89" ca="1" si="376">IF(OR(ISBLANK(L88),ISBLANK(N88)),0,N88-L88)</f>
        <v>0</v>
      </c>
      <c r="N88" s="34"/>
      <c r="O88" s="90">
        <f t="shared" ref="O88" ca="1" si="377">IF(OR(ISBLANK(N88),ISBLANK(P88)),0,P88-N88)</f>
        <v>0</v>
      </c>
      <c r="P88" s="34"/>
      <c r="Q88" s="90">
        <f t="shared" ref="Q88:Q89" ca="1" si="378">IF(OR(ISBLANK(P88),ISBLANK(R88)),0,R88-P88)</f>
        <v>0</v>
      </c>
      <c r="R88" s="323"/>
      <c r="S88" s="34"/>
      <c r="T88" s="90">
        <f t="shared" ref="T88:T89" ca="1" si="379">IF(OR(ISBLANK(S88),ISBLANK(U88)),0,U88-S88)</f>
        <v>0</v>
      </c>
      <c r="U88" s="34"/>
      <c r="V88" s="90">
        <f t="shared" ref="V88" ca="1" si="380">IF(OR(ISBLANK(U88),ISBLANK(W88)),0,W88-U88)</f>
        <v>0</v>
      </c>
      <c r="W88" s="34"/>
      <c r="X88" s="90">
        <f t="shared" ref="X88:X89" ca="1" si="381">IF(OR(ISBLANK(W88),ISBLANK(Y88)),0,Y88-W88)</f>
        <v>0</v>
      </c>
      <c r="Y88" s="323"/>
      <c r="Z88" s="34"/>
      <c r="AA88" s="90">
        <f t="shared" ref="AA88:AA89" ca="1" si="382">IF(OR(ISBLANK(Z88),ISBLANK(AB88)),0,AB88-Z88)</f>
        <v>0</v>
      </c>
      <c r="AB88" s="34"/>
      <c r="AC88" s="90">
        <f t="shared" ref="AC88" ca="1" si="383">IF(OR(ISBLANK(AB88),ISBLANK(AD88)),0,AD88-AB88)</f>
        <v>0</v>
      </c>
      <c r="AD88" s="34"/>
      <c r="AE88" s="90">
        <f t="shared" ref="AE88:AE89" ca="1" si="384">IF(OR(ISBLANK(AD88),ISBLANK(AF88)),0,AF88-AD88)</f>
        <v>0</v>
      </c>
      <c r="AF88" s="323">
        <v>0</v>
      </c>
      <c r="AG88" s="34"/>
      <c r="AH88" s="90">
        <f t="shared" ref="AH88:AH89" ca="1" si="385">IF(OR(ISBLANK(AG88),ISBLANK(AI88)),0,AI88-AG88)</f>
        <v>0</v>
      </c>
      <c r="AI88" s="34"/>
      <c r="AJ88" s="90">
        <f t="shared" ref="AJ88" ca="1" si="386">IF(OR(ISBLANK(AI88),ISBLANK(AK88)),0,AK88-AI88)</f>
        <v>0</v>
      </c>
      <c r="AK88" s="34"/>
      <c r="AL88" s="90">
        <f t="shared" ref="AL88:AL89" ca="1" si="387">IF(OR(ISBLANK(AK88),ISBLANK(AM88)),0,AM88-AK88)</f>
        <v>0</v>
      </c>
      <c r="AM88" s="323">
        <v>0</v>
      </c>
      <c r="AN88" s="34"/>
      <c r="AO88" s="90">
        <f t="shared" ref="AO88:AO89" ca="1" si="388">IF(OR(ISBLANK(AN88),ISBLANK(AP88)),0,AP88-AN88)</f>
        <v>0</v>
      </c>
      <c r="AP88" s="34"/>
      <c r="AQ88" s="90">
        <f t="shared" ref="AQ88" ca="1" si="389">IF(OR(ISBLANK(AP88),ISBLANK(AR88)),0,AR88-AP88)</f>
        <v>0</v>
      </c>
      <c r="AR88" s="34"/>
      <c r="AS88" s="90">
        <f t="shared" ref="AS88:AS89" ca="1" si="390">IF(OR(ISBLANK(AR88),ISBLANK(AT88)),0,AT88-AR88)</f>
        <v>0</v>
      </c>
      <c r="AT88" s="323">
        <v>0</v>
      </c>
      <c r="AU88" s="34"/>
      <c r="AV88" s="90">
        <f t="shared" ref="AV88" ca="1" si="391">IF(OR(ISBLANK(AU88),ISBLANK(AW88)),0,AW88-AU88)</f>
        <v>0</v>
      </c>
      <c r="AW88" s="34"/>
      <c r="AX88" s="90">
        <f t="shared" ref="AX88" ca="1" si="392">IF(OR(ISBLANK(AW88),ISBLANK(AY88)),0,AY88-AW88)</f>
        <v>0</v>
      </c>
      <c r="AY88" s="34"/>
      <c r="AZ88" s="90">
        <f t="shared" ref="AZ88:AZ89" ca="1" si="393">IF(OR(ISBLANK(AY88),ISBLANK(BA88)),0,BA88-AY88)</f>
        <v>0</v>
      </c>
      <c r="BA88" s="323">
        <v>0</v>
      </c>
      <c r="BB88" s="34"/>
      <c r="BC88" s="90">
        <f t="shared" ref="BC88" ca="1" si="394">IF(OR(ISBLANK(BB88),ISBLANK(BD88)),0,BD88-BB88)</f>
        <v>0</v>
      </c>
      <c r="BD88" s="34"/>
      <c r="BE88" s="90">
        <f t="shared" ref="BE88:BG89" ca="1" si="395">IF(OR(ISBLANK(BD88),ISBLANK(BF88)),0,BF88-BD88)</f>
        <v>0</v>
      </c>
      <c r="BF88" s="34"/>
      <c r="BG88" s="90">
        <f t="shared" ca="1" si="395"/>
        <v>0</v>
      </c>
      <c r="BH88" s="323">
        <v>0</v>
      </c>
      <c r="BI88" s="34"/>
      <c r="BJ88" s="90">
        <f t="shared" ref="BJ88:BJ89" ca="1" si="396">IF(OR(ISBLANK(BI88),ISBLANK(BK88)),0,BK88-BI88)</f>
        <v>0</v>
      </c>
      <c r="BK88" s="34"/>
      <c r="BL88" s="90">
        <f t="shared" ref="BL88" ca="1" si="397">IF(OR(ISBLANK(BK88),ISBLANK(BM88)),0,BM88-BK88)</f>
        <v>0</v>
      </c>
      <c r="BM88" s="34"/>
      <c r="BN88" s="90">
        <f t="shared" ref="BN88" ca="1" si="398">IF(OR(ISBLANK(BM88),ISBLANK(BO88)),0,BO88-BM88)</f>
        <v>0</v>
      </c>
      <c r="BO88" s="323"/>
      <c r="BP88" s="34"/>
      <c r="BQ88" s="90">
        <f t="shared" ref="BQ88:BQ89" ca="1" si="399">IF(OR(ISBLANK(BP88),ISBLANK(BR88)),0,BR88-BP88)</f>
        <v>0</v>
      </c>
      <c r="BR88" s="34"/>
      <c r="BS88" s="90">
        <f t="shared" ref="BS88" ca="1" si="400">IF(OR(ISBLANK(BR88),ISBLANK(BT88)),0,BT88-BR88)</f>
        <v>0</v>
      </c>
      <c r="BT88" s="34"/>
      <c r="BU88" s="90">
        <f t="shared" ref="BU88:BU89" ca="1" si="401">IF(OR(ISBLANK(BT88),ISBLANK(BV88)),0,BV88-BT88)</f>
        <v>0</v>
      </c>
      <c r="BV88" s="323"/>
    </row>
    <row r="89" spans="1:76" s="21" customFormat="1" x14ac:dyDescent="0.2">
      <c r="A89" s="21" t="s">
        <v>343</v>
      </c>
      <c r="D89" s="323"/>
      <c r="E89" s="34"/>
      <c r="F89" s="90">
        <f t="shared" ca="1" si="373"/>
        <v>0</v>
      </c>
      <c r="G89" s="34"/>
      <c r="H89" s="90">
        <f t="shared" ref="H89" ca="1" si="402">IF(OR(ISBLANK(G89),ISBLANK(I89)),0,I89-G89)</f>
        <v>0</v>
      </c>
      <c r="I89" s="34"/>
      <c r="J89" s="90">
        <f t="shared" ca="1" si="375"/>
        <v>0</v>
      </c>
      <c r="K89" s="323"/>
      <c r="L89" s="34"/>
      <c r="M89" s="90">
        <f t="shared" ca="1" si="376"/>
        <v>0</v>
      </c>
      <c r="N89" s="34"/>
      <c r="O89" s="90">
        <f t="shared" ref="O89" ca="1" si="403">IF(OR(ISBLANK(N89),ISBLANK(P89)),0,P89-N89)</f>
        <v>0</v>
      </c>
      <c r="P89" s="34"/>
      <c r="Q89" s="90">
        <f t="shared" ca="1" si="378"/>
        <v>0</v>
      </c>
      <c r="R89" s="323"/>
      <c r="S89" s="34"/>
      <c r="T89" s="90">
        <f t="shared" ca="1" si="379"/>
        <v>0</v>
      </c>
      <c r="U89" s="34"/>
      <c r="V89" s="90">
        <f t="shared" ref="V89" ca="1" si="404">IF(OR(ISBLANK(U89),ISBLANK(W89)),0,W89-U89)</f>
        <v>0</v>
      </c>
      <c r="W89" s="34"/>
      <c r="X89" s="90">
        <f t="shared" ca="1" si="381"/>
        <v>0</v>
      </c>
      <c r="Y89" s="323"/>
      <c r="Z89" s="34"/>
      <c r="AA89" s="90">
        <f t="shared" ca="1" si="382"/>
        <v>0</v>
      </c>
      <c r="AB89" s="34"/>
      <c r="AC89" s="90">
        <f t="shared" ref="AC89" ca="1" si="405">IF(OR(ISBLANK(AB89),ISBLANK(AD89)),0,AD89-AB89)</f>
        <v>0</v>
      </c>
      <c r="AD89" s="34"/>
      <c r="AE89" s="90">
        <f t="shared" ca="1" si="384"/>
        <v>0</v>
      </c>
      <c r="AF89" s="323">
        <v>0</v>
      </c>
      <c r="AG89" s="34"/>
      <c r="AH89" s="90">
        <f t="shared" ca="1" si="385"/>
        <v>0</v>
      </c>
      <c r="AI89" s="34"/>
      <c r="AJ89" s="90">
        <f t="shared" ref="AJ89" ca="1" si="406">IF(OR(ISBLANK(AI89),ISBLANK(AK89)),0,AK89-AI89)</f>
        <v>0</v>
      </c>
      <c r="AK89" s="34"/>
      <c r="AL89" s="90">
        <f t="shared" ca="1" si="387"/>
        <v>0</v>
      </c>
      <c r="AM89" s="323">
        <v>0</v>
      </c>
      <c r="AN89" s="34"/>
      <c r="AO89" s="90">
        <f t="shared" ca="1" si="388"/>
        <v>0</v>
      </c>
      <c r="AP89" s="34"/>
      <c r="AQ89" s="90">
        <f t="shared" ref="AQ89" ca="1" si="407">IF(OR(ISBLANK(AP89),ISBLANK(AR89)),0,AR89-AP89)</f>
        <v>0</v>
      </c>
      <c r="AR89" s="34"/>
      <c r="AS89" s="90">
        <f t="shared" ca="1" si="390"/>
        <v>0</v>
      </c>
      <c r="AT89" s="323">
        <v>0</v>
      </c>
      <c r="AU89" s="34"/>
      <c r="AV89" s="90">
        <f t="shared" ref="AV89" ca="1" si="408">IF(OR(ISBLANK(AU89),ISBLANK(AW89)),0,AW89-AU89)</f>
        <v>0</v>
      </c>
      <c r="AW89" s="34"/>
      <c r="AX89" s="90">
        <f t="shared" ref="AX89" ca="1" si="409">IF(OR(ISBLANK(AW89),ISBLANK(AY89)),0,AY89-AW89)</f>
        <v>0</v>
      </c>
      <c r="AY89" s="34"/>
      <c r="AZ89" s="90">
        <f t="shared" ca="1" si="393"/>
        <v>0</v>
      </c>
      <c r="BA89" s="323">
        <v>0</v>
      </c>
      <c r="BB89" s="34"/>
      <c r="BC89" s="90">
        <f t="shared" ref="BC89" ca="1" si="410">IF(OR(ISBLANK(BB89),ISBLANK(BD89)),0,BD89-BB89)</f>
        <v>0</v>
      </c>
      <c r="BD89" s="34"/>
      <c r="BE89" s="90">
        <f t="shared" ca="1" si="395"/>
        <v>0</v>
      </c>
      <c r="BF89" s="34"/>
      <c r="BG89" s="90">
        <f t="shared" ca="1" si="395"/>
        <v>0</v>
      </c>
      <c r="BH89" s="323">
        <v>0</v>
      </c>
      <c r="BI89" s="34"/>
      <c r="BJ89" s="90">
        <f t="shared" ca="1" si="396"/>
        <v>0</v>
      </c>
      <c r="BK89" s="34"/>
      <c r="BL89" s="90">
        <f t="shared" ref="BL89" ca="1" si="411">IF(OR(ISBLANK(BK89),ISBLANK(BM89)),0,BM89-BK89)</f>
        <v>0</v>
      </c>
      <c r="BM89" s="34"/>
      <c r="BN89" s="90">
        <f t="shared" ref="BN89" ca="1" si="412">IF(OR(ISBLANK(BM89),ISBLANK(BO89)),0,BO89-BM89)</f>
        <v>0</v>
      </c>
      <c r="BO89" s="323"/>
      <c r="BP89" s="34"/>
      <c r="BQ89" s="90">
        <f t="shared" ca="1" si="399"/>
        <v>0</v>
      </c>
      <c r="BR89" s="34"/>
      <c r="BS89" s="90">
        <f t="shared" ref="BS89" ca="1" si="413">IF(OR(ISBLANK(BR89),ISBLANK(BT89)),0,BT89-BR89)</f>
        <v>0</v>
      </c>
      <c r="BT89" s="34"/>
      <c r="BU89" s="90">
        <f t="shared" ca="1" si="401"/>
        <v>0</v>
      </c>
      <c r="BV89" s="323"/>
    </row>
    <row r="90" spans="1:76" s="21" customFormat="1" x14ac:dyDescent="0.2">
      <c r="A90" s="67" t="s">
        <v>124</v>
      </c>
      <c r="B90" s="48"/>
      <c r="C90" s="48"/>
      <c r="D90" s="338">
        <f t="shared" ref="D90:AF90" ca="1" si="414">D85+SUM(D88:D89)</f>
        <v>0</v>
      </c>
      <c r="E90" s="85">
        <f t="shared" ref="E90:H90" ca="1" si="415">E85+SUM(E88:E89)</f>
        <v>0</v>
      </c>
      <c r="F90" s="85">
        <f t="shared" ca="1" si="415"/>
        <v>0</v>
      </c>
      <c r="G90" s="85">
        <f t="shared" ca="1" si="415"/>
        <v>0</v>
      </c>
      <c r="H90" s="85">
        <f t="shared" ca="1" si="415"/>
        <v>0</v>
      </c>
      <c r="I90" s="85">
        <f ca="1">I85+SUM(I88:I89)</f>
        <v>0</v>
      </c>
      <c r="J90" s="85">
        <f t="shared" ref="J90" ca="1" si="416">J85+SUM(J88:J89)</f>
        <v>0</v>
      </c>
      <c r="K90" s="338">
        <f t="shared" ca="1" si="414"/>
        <v>0</v>
      </c>
      <c r="L90" s="85">
        <f t="shared" ref="L90:O90" ca="1" si="417">L85+SUM(L88:L89)</f>
        <v>0</v>
      </c>
      <c r="M90" s="85">
        <f t="shared" ca="1" si="417"/>
        <v>0</v>
      </c>
      <c r="N90" s="85">
        <f t="shared" ca="1" si="417"/>
        <v>0</v>
      </c>
      <c r="O90" s="85">
        <f t="shared" ca="1" si="417"/>
        <v>0</v>
      </c>
      <c r="P90" s="85">
        <f ca="1">P85+SUM(P88:P89)</f>
        <v>0</v>
      </c>
      <c r="Q90" s="85">
        <f t="shared" ref="Q90" ca="1" si="418">Q85+SUM(Q88:Q89)</f>
        <v>0</v>
      </c>
      <c r="R90" s="338">
        <f t="shared" ca="1" si="414"/>
        <v>0</v>
      </c>
      <c r="S90" s="85">
        <f t="shared" ref="S90:V90" ca="1" si="419">S85+SUM(S88:S89)</f>
        <v>0</v>
      </c>
      <c r="T90" s="85">
        <f t="shared" ca="1" si="419"/>
        <v>0</v>
      </c>
      <c r="U90" s="85">
        <f t="shared" ca="1" si="419"/>
        <v>0</v>
      </c>
      <c r="V90" s="85">
        <f t="shared" ca="1" si="419"/>
        <v>0</v>
      </c>
      <c r="W90" s="85">
        <f ca="1">W85+SUM(W88:W89)</f>
        <v>0</v>
      </c>
      <c r="X90" s="85">
        <f t="shared" ref="X90" ca="1" si="420">X85+SUM(X88:X89)</f>
        <v>0</v>
      </c>
      <c r="Y90" s="338">
        <f t="shared" ca="1" si="414"/>
        <v>0</v>
      </c>
      <c r="Z90" s="85">
        <f t="shared" ref="Z90:AC90" ca="1" si="421">Z85+SUM(Z88:Z89)</f>
        <v>0</v>
      </c>
      <c r="AA90" s="85">
        <f t="shared" ca="1" si="421"/>
        <v>0</v>
      </c>
      <c r="AB90" s="85">
        <f t="shared" ca="1" si="421"/>
        <v>0</v>
      </c>
      <c r="AC90" s="85">
        <f t="shared" ca="1" si="421"/>
        <v>0</v>
      </c>
      <c r="AD90" s="85">
        <f ca="1">AD85+SUM(AD88:AD89)</f>
        <v>0</v>
      </c>
      <c r="AE90" s="85">
        <f t="shared" ref="AE90" ca="1" si="422">AE85+SUM(AE88:AE89)</f>
        <v>0</v>
      </c>
      <c r="AF90" s="338">
        <f t="shared" ca="1" si="414"/>
        <v>535</v>
      </c>
      <c r="AG90" s="85">
        <f t="shared" ref="AG90:AJ90" ca="1" si="423">AG85+SUM(AG88:AG89)</f>
        <v>0</v>
      </c>
      <c r="AH90" s="85">
        <f t="shared" ca="1" si="423"/>
        <v>0</v>
      </c>
      <c r="AI90" s="85">
        <f t="shared" ca="1" si="423"/>
        <v>0</v>
      </c>
      <c r="AJ90" s="85">
        <f t="shared" ca="1" si="423"/>
        <v>0</v>
      </c>
      <c r="AK90" s="85">
        <f ca="1">AK85+SUM(AK88:AK89)</f>
        <v>0</v>
      </c>
      <c r="AL90" s="85">
        <f t="shared" ref="AL90" ca="1" si="424">AL85+SUM(AL88:AL89)</f>
        <v>0</v>
      </c>
      <c r="AM90" s="338">
        <f ca="1">AM85+SUM(AM88:AM89)</f>
        <v>644</v>
      </c>
      <c r="AN90" s="85">
        <f t="shared" ref="AN90:AQ90" ca="1" si="425">AN85+SUM(AN88:AN89)</f>
        <v>0</v>
      </c>
      <c r="AO90" s="85">
        <f t="shared" ca="1" si="425"/>
        <v>0</v>
      </c>
      <c r="AP90" s="85">
        <f t="shared" ca="1" si="425"/>
        <v>0</v>
      </c>
      <c r="AQ90" s="85">
        <f t="shared" ca="1" si="425"/>
        <v>0</v>
      </c>
      <c r="AR90" s="85">
        <f ca="1">AR85+SUM(AR88:AR89)</f>
        <v>0</v>
      </c>
      <c r="AS90" s="85">
        <f t="shared" ref="AS90" ca="1" si="426">AS85+SUM(AS88:AS89)</f>
        <v>0</v>
      </c>
      <c r="AT90" s="338">
        <f t="shared" ref="AT90:BA90" ca="1" si="427">AT85+SUM(AT88:AT89)</f>
        <v>838</v>
      </c>
      <c r="AU90" s="85">
        <f t="shared" ca="1" si="427"/>
        <v>0</v>
      </c>
      <c r="AV90" s="85">
        <f t="shared" ref="AV90:AX90" ca="1" si="428">AV85+SUM(AV88:AV89)</f>
        <v>0</v>
      </c>
      <c r="AW90" s="85">
        <f t="shared" ca="1" si="428"/>
        <v>0</v>
      </c>
      <c r="AX90" s="85">
        <f t="shared" ca="1" si="428"/>
        <v>0</v>
      </c>
      <c r="AY90" s="85">
        <f ca="1">AY85+SUM(AY88:AY89)</f>
        <v>0</v>
      </c>
      <c r="AZ90" s="85">
        <f t="shared" ref="AZ90" ca="1" si="429">AZ85+SUM(AZ88:AZ89)</f>
        <v>0</v>
      </c>
      <c r="BA90" s="338">
        <f t="shared" ca="1" si="427"/>
        <v>686</v>
      </c>
      <c r="BB90" s="85">
        <f t="shared" ref="BB90:BE90" ca="1" si="430">BB85+SUM(BB88:BB89)</f>
        <v>0</v>
      </c>
      <c r="BC90" s="85">
        <f t="shared" ca="1" si="430"/>
        <v>0</v>
      </c>
      <c r="BD90" s="85">
        <f t="shared" ca="1" si="430"/>
        <v>0</v>
      </c>
      <c r="BE90" s="85">
        <f t="shared" ca="1" si="430"/>
        <v>0</v>
      </c>
      <c r="BF90" s="85">
        <f ca="1">BF85+SUM(BF88:BF89)</f>
        <v>0</v>
      </c>
      <c r="BG90" s="85">
        <f t="shared" ref="BG90" ca="1" si="431">BG85+SUM(BG88:BG89)</f>
        <v>0</v>
      </c>
      <c r="BH90" s="338">
        <f t="shared" ref="BH90:BL90" ca="1" si="432">BH85+SUM(BH88:BH89)</f>
        <v>459</v>
      </c>
      <c r="BI90" s="85">
        <f t="shared" ca="1" si="432"/>
        <v>0</v>
      </c>
      <c r="BJ90" s="85">
        <f t="shared" ca="1" si="432"/>
        <v>0</v>
      </c>
      <c r="BK90" s="85">
        <f t="shared" ca="1" si="432"/>
        <v>0</v>
      </c>
      <c r="BL90" s="85">
        <f t="shared" ca="1" si="432"/>
        <v>0</v>
      </c>
      <c r="BM90" s="85">
        <f ca="1">BM85+SUM(BM88:BM89)</f>
        <v>0</v>
      </c>
      <c r="BN90" s="85">
        <f t="shared" ref="BN90" ca="1" si="433">BN85+SUM(BN88:BN89)</f>
        <v>0</v>
      </c>
      <c r="BO90" s="338">
        <f t="shared" ref="BO90:BS90" ca="1" si="434">BO85+SUM(BO88:BO89)</f>
        <v>0</v>
      </c>
      <c r="BP90" s="85">
        <f t="shared" ca="1" si="434"/>
        <v>0</v>
      </c>
      <c r="BQ90" s="85">
        <f t="shared" ca="1" si="434"/>
        <v>0</v>
      </c>
      <c r="BR90" s="85">
        <f t="shared" ca="1" si="434"/>
        <v>0</v>
      </c>
      <c r="BS90" s="85">
        <f t="shared" ca="1" si="434"/>
        <v>0</v>
      </c>
      <c r="BT90" s="85">
        <f ca="1">BT85+SUM(BT88:BT89)</f>
        <v>0</v>
      </c>
      <c r="BU90" s="85">
        <f t="shared" ref="BU90" ca="1" si="435">BU85+SUM(BU88:BU89)</f>
        <v>0</v>
      </c>
      <c r="BV90" s="338">
        <f t="shared" ref="BV90" ca="1" si="436">BV85+SUM(BV88:BV89)</f>
        <v>0</v>
      </c>
    </row>
    <row r="91" spans="1:76" s="228" customFormat="1" outlineLevel="1" x14ac:dyDescent="0.2">
      <c r="A91" s="11" t="s">
        <v>102</v>
      </c>
      <c r="D91" s="337"/>
      <c r="E91" s="229" t="str">
        <f ca="1">IF(E90=0,"-",IFERROR(E90/#REF!-1,"-"))</f>
        <v>-</v>
      </c>
      <c r="F91" s="230" t="str">
        <f ca="1">IF(F90=0,"-",IFERROR(F90/#REF!-1,"-"))</f>
        <v>-</v>
      </c>
      <c r="G91" s="229" t="str">
        <f ca="1">IF(G90=0,"-",IFERROR(G90/#REF!-1,"-"))</f>
        <v>-</v>
      </c>
      <c r="H91" s="230" t="str">
        <f t="shared" ref="H91:AM91" ca="1" si="437">IF(H90=0,"-",IFERROR(H90/A90-1,"-"))</f>
        <v>-</v>
      </c>
      <c r="I91" s="229" t="str">
        <f t="shared" ca="1" si="437"/>
        <v>-</v>
      </c>
      <c r="J91" s="230" t="str">
        <f t="shared" ca="1" si="437"/>
        <v>-</v>
      </c>
      <c r="K91" s="337" t="str">
        <f t="shared" ca="1" si="437"/>
        <v>-</v>
      </c>
      <c r="L91" s="229" t="str">
        <f t="shared" ca="1" si="437"/>
        <v>-</v>
      </c>
      <c r="M91" s="230" t="str">
        <f t="shared" ca="1" si="437"/>
        <v>-</v>
      </c>
      <c r="N91" s="229" t="str">
        <f t="shared" ca="1" si="437"/>
        <v>-</v>
      </c>
      <c r="O91" s="230" t="str">
        <f t="shared" ca="1" si="437"/>
        <v>-</v>
      </c>
      <c r="P91" s="229" t="str">
        <f t="shared" ca="1" si="437"/>
        <v>-</v>
      </c>
      <c r="Q91" s="230" t="str">
        <f t="shared" ca="1" si="437"/>
        <v>-</v>
      </c>
      <c r="R91" s="337" t="str">
        <f t="shared" ca="1" si="437"/>
        <v>-</v>
      </c>
      <c r="S91" s="229" t="str">
        <f t="shared" ca="1" si="437"/>
        <v>-</v>
      </c>
      <c r="T91" s="230" t="str">
        <f t="shared" ca="1" si="437"/>
        <v>-</v>
      </c>
      <c r="U91" s="229" t="str">
        <f t="shared" ca="1" si="437"/>
        <v>-</v>
      </c>
      <c r="V91" s="230" t="str">
        <f t="shared" ca="1" si="437"/>
        <v>-</v>
      </c>
      <c r="W91" s="229" t="str">
        <f t="shared" ca="1" si="437"/>
        <v>-</v>
      </c>
      <c r="X91" s="230" t="str">
        <f t="shared" ca="1" si="437"/>
        <v>-</v>
      </c>
      <c r="Y91" s="337" t="str">
        <f t="shared" ca="1" si="437"/>
        <v>-</v>
      </c>
      <c r="Z91" s="229" t="str">
        <f t="shared" ca="1" si="437"/>
        <v>-</v>
      </c>
      <c r="AA91" s="230" t="str">
        <f t="shared" ca="1" si="437"/>
        <v>-</v>
      </c>
      <c r="AB91" s="229" t="str">
        <f t="shared" ca="1" si="437"/>
        <v>-</v>
      </c>
      <c r="AC91" s="230" t="str">
        <f t="shared" ca="1" si="437"/>
        <v>-</v>
      </c>
      <c r="AD91" s="229" t="str">
        <f t="shared" ca="1" si="437"/>
        <v>-</v>
      </c>
      <c r="AE91" s="230" t="str">
        <f t="shared" ca="1" si="437"/>
        <v>-</v>
      </c>
      <c r="AF91" s="337" t="str">
        <f t="shared" ca="1" si="437"/>
        <v>-</v>
      </c>
      <c r="AG91" s="229" t="str">
        <f t="shared" ca="1" si="437"/>
        <v>-</v>
      </c>
      <c r="AH91" s="230" t="str">
        <f t="shared" ca="1" si="437"/>
        <v>-</v>
      </c>
      <c r="AI91" s="229" t="str">
        <f t="shared" ca="1" si="437"/>
        <v>-</v>
      </c>
      <c r="AJ91" s="230" t="str">
        <f t="shared" ca="1" si="437"/>
        <v>-</v>
      </c>
      <c r="AK91" s="229" t="str">
        <f t="shared" ca="1" si="437"/>
        <v>-</v>
      </c>
      <c r="AL91" s="230" t="str">
        <f t="shared" ca="1" si="437"/>
        <v>-</v>
      </c>
      <c r="AM91" s="337">
        <f t="shared" ca="1" si="437"/>
        <v>0.20373831775700935</v>
      </c>
      <c r="AN91" s="229" t="str">
        <f t="shared" ref="AN91:BS91" ca="1" si="438">IF(AN90=0,"-",IFERROR(AN90/AG90-1,"-"))</f>
        <v>-</v>
      </c>
      <c r="AO91" s="230" t="str">
        <f t="shared" ca="1" si="438"/>
        <v>-</v>
      </c>
      <c r="AP91" s="229" t="str">
        <f t="shared" ca="1" si="438"/>
        <v>-</v>
      </c>
      <c r="AQ91" s="230" t="str">
        <f t="shared" ca="1" si="438"/>
        <v>-</v>
      </c>
      <c r="AR91" s="229" t="str">
        <f t="shared" ca="1" si="438"/>
        <v>-</v>
      </c>
      <c r="AS91" s="230" t="str">
        <f t="shared" ca="1" si="438"/>
        <v>-</v>
      </c>
      <c r="AT91" s="337">
        <f t="shared" ca="1" si="438"/>
        <v>0.30124223602484479</v>
      </c>
      <c r="AU91" s="229" t="str">
        <f t="shared" ca="1" si="438"/>
        <v>-</v>
      </c>
      <c r="AV91" s="230" t="str">
        <f t="shared" ca="1" si="438"/>
        <v>-</v>
      </c>
      <c r="AW91" s="229" t="str">
        <f t="shared" ca="1" si="438"/>
        <v>-</v>
      </c>
      <c r="AX91" s="230" t="str">
        <f t="shared" ca="1" si="438"/>
        <v>-</v>
      </c>
      <c r="AY91" s="229" t="str">
        <f t="shared" ca="1" si="438"/>
        <v>-</v>
      </c>
      <c r="AZ91" s="230" t="str">
        <f t="shared" ca="1" si="438"/>
        <v>-</v>
      </c>
      <c r="BA91" s="337">
        <f t="shared" ca="1" si="438"/>
        <v>-0.18138424821002386</v>
      </c>
      <c r="BB91" s="229" t="str">
        <f t="shared" ca="1" si="438"/>
        <v>-</v>
      </c>
      <c r="BC91" s="230" t="str">
        <f t="shared" ca="1" si="438"/>
        <v>-</v>
      </c>
      <c r="BD91" s="229" t="str">
        <f t="shared" ca="1" si="438"/>
        <v>-</v>
      </c>
      <c r="BE91" s="230" t="str">
        <f t="shared" ca="1" si="438"/>
        <v>-</v>
      </c>
      <c r="BF91" s="229" t="str">
        <f t="shared" ca="1" si="438"/>
        <v>-</v>
      </c>
      <c r="BG91" s="230" t="str">
        <f t="shared" ca="1" si="438"/>
        <v>-</v>
      </c>
      <c r="BH91" s="337">
        <f t="shared" ca="1" si="438"/>
        <v>-0.33090379008746351</v>
      </c>
      <c r="BI91" s="229" t="str">
        <f t="shared" ca="1" si="438"/>
        <v>-</v>
      </c>
      <c r="BJ91" s="230" t="str">
        <f t="shared" ca="1" si="438"/>
        <v>-</v>
      </c>
      <c r="BK91" s="229" t="str">
        <f t="shared" ca="1" si="438"/>
        <v>-</v>
      </c>
      <c r="BL91" s="230" t="str">
        <f t="shared" ca="1" si="438"/>
        <v>-</v>
      </c>
      <c r="BM91" s="229" t="str">
        <f t="shared" ca="1" si="438"/>
        <v>-</v>
      </c>
      <c r="BN91" s="230" t="str">
        <f t="shared" ca="1" si="438"/>
        <v>-</v>
      </c>
      <c r="BO91" s="337" t="str">
        <f t="shared" ca="1" si="438"/>
        <v>-</v>
      </c>
      <c r="BP91" s="229" t="str">
        <f t="shared" ca="1" si="438"/>
        <v>-</v>
      </c>
      <c r="BQ91" s="230" t="str">
        <f t="shared" ca="1" si="438"/>
        <v>-</v>
      </c>
      <c r="BR91" s="229" t="str">
        <f t="shared" ca="1" si="438"/>
        <v>-</v>
      </c>
      <c r="BS91" s="230" t="str">
        <f t="shared" ca="1" si="438"/>
        <v>-</v>
      </c>
      <c r="BT91" s="229" t="str">
        <f t="shared" ref="BT91:BV91" ca="1" si="439">IF(BT90=0,"-",IFERROR(BT90/BM90-1,"-"))</f>
        <v>-</v>
      </c>
      <c r="BU91" s="230" t="str">
        <f t="shared" ca="1" si="439"/>
        <v>-</v>
      </c>
      <c r="BV91" s="337" t="str">
        <f t="shared" ca="1" si="439"/>
        <v>-</v>
      </c>
      <c r="BX91" s="433"/>
    </row>
    <row r="92" spans="1:76" x14ac:dyDescent="0.2">
      <c r="F92" s="172"/>
      <c r="H92" s="172"/>
      <c r="J92" s="172"/>
      <c r="M92" s="172"/>
      <c r="O92" s="172"/>
      <c r="Q92" s="172"/>
      <c r="T92" s="172"/>
      <c r="V92" s="172"/>
      <c r="X92" s="172"/>
      <c r="AA92" s="172"/>
      <c r="AC92" s="172"/>
      <c r="AE92" s="172"/>
      <c r="AH92" s="172"/>
      <c r="AJ92" s="172"/>
      <c r="AL92" s="172"/>
      <c r="AO92" s="172"/>
      <c r="AQ92" s="172"/>
      <c r="AS92" s="172"/>
      <c r="AV92" s="172"/>
      <c r="AX92" s="172"/>
      <c r="AZ92" s="172"/>
      <c r="BC92" s="172"/>
      <c r="BE92" s="172"/>
      <c r="BG92" s="172"/>
      <c r="BJ92" s="172"/>
      <c r="BL92" s="172"/>
      <c r="BN92" s="172"/>
      <c r="BQ92" s="172"/>
      <c r="BS92" s="172"/>
      <c r="BU92" s="172"/>
    </row>
    <row r="93" spans="1:76" x14ac:dyDescent="0.2">
      <c r="A93" s="2" t="s">
        <v>182</v>
      </c>
      <c r="D93" s="344"/>
      <c r="E93" s="436"/>
      <c r="F93" s="437">
        <f t="shared" ref="F93" ca="1" si="440">IF(OR(ISBLANK(E93),ISBLANK(G93)),0,G93-E93)</f>
        <v>0</v>
      </c>
      <c r="G93" s="436"/>
      <c r="H93" s="437">
        <f t="shared" ref="H93" ca="1" si="441">IF(OR(ISBLANK(G93),ISBLANK(I93)),0,I93-G93)</f>
        <v>0</v>
      </c>
      <c r="I93" s="436"/>
      <c r="J93" s="437">
        <f t="shared" ref="J93" ca="1" si="442">IF(OR(ISBLANK(I93),ISBLANK(K93)),0,K93-I93)</f>
        <v>0</v>
      </c>
      <c r="K93" s="344"/>
      <c r="L93" s="436"/>
      <c r="M93" s="437">
        <f t="shared" ref="M93" ca="1" si="443">IF(OR(ISBLANK(L93),ISBLANK(N93)),0,N93-L93)</f>
        <v>0</v>
      </c>
      <c r="N93" s="436"/>
      <c r="O93" s="437">
        <f t="shared" ref="O93" ca="1" si="444">IF(OR(ISBLANK(N93),ISBLANK(P93)),0,P93-N93)</f>
        <v>0</v>
      </c>
      <c r="P93" s="436"/>
      <c r="Q93" s="437">
        <f t="shared" ref="Q93" ca="1" si="445">IF(OR(ISBLANK(P93),ISBLANK(R93)),0,R93-P93)</f>
        <v>0</v>
      </c>
      <c r="R93" s="344"/>
      <c r="S93" s="436"/>
      <c r="T93" s="437">
        <f t="shared" ref="T93" ca="1" si="446">IF(OR(ISBLANK(S93),ISBLANK(U93)),0,U93-S93)</f>
        <v>0</v>
      </c>
      <c r="U93" s="436"/>
      <c r="V93" s="437">
        <f t="shared" ref="V93" ca="1" si="447">IF(OR(ISBLANK(U93),ISBLANK(W93)),0,W93-U93)</f>
        <v>0</v>
      </c>
      <c r="W93" s="436"/>
      <c r="X93" s="437">
        <f t="shared" ref="X93" ca="1" si="448">IF(OR(ISBLANK(W93),ISBLANK(Y93)),0,Y93-W93)</f>
        <v>0</v>
      </c>
      <c r="Y93" s="344"/>
      <c r="Z93" s="436"/>
      <c r="AA93" s="437">
        <f t="shared" ref="AA93" ca="1" si="449">IF(OR(ISBLANK(Z93),ISBLANK(AB93)),0,AB93-Z93)</f>
        <v>0</v>
      </c>
      <c r="AB93" s="436"/>
      <c r="AC93" s="437">
        <f t="shared" ref="AC93" ca="1" si="450">IF(OR(ISBLANK(AB93),ISBLANK(AD93)),0,AD93-AB93)</f>
        <v>0</v>
      </c>
      <c r="AD93" s="436"/>
      <c r="AE93" s="437">
        <f t="shared" ref="AE93" ca="1" si="451">IF(OR(ISBLANK(AD93),ISBLANK(AF93)),0,AF93-AD93)</f>
        <v>0</v>
      </c>
      <c r="AF93" s="344">
        <v>3.12</v>
      </c>
      <c r="AG93" s="436"/>
      <c r="AH93" s="437">
        <f t="shared" ref="AH93" ca="1" si="452">IF(OR(ISBLANK(AG93),ISBLANK(AI93)),0,AI93-AG93)</f>
        <v>0</v>
      </c>
      <c r="AI93" s="436"/>
      <c r="AJ93" s="437">
        <f t="shared" ref="AJ93" ca="1" si="453">IF(OR(ISBLANK(AI93),ISBLANK(AK93)),0,AK93-AI93)</f>
        <v>0</v>
      </c>
      <c r="AK93" s="436"/>
      <c r="AL93" s="437">
        <f t="shared" ref="AL93" ca="1" si="454">IF(OR(ISBLANK(AK93),ISBLANK(AM93)),0,AM93-AK93)</f>
        <v>0</v>
      </c>
      <c r="AM93" s="344">
        <v>3.57</v>
      </c>
      <c r="AN93" s="436"/>
      <c r="AO93" s="437">
        <f t="shared" ref="AO93" ca="1" si="455">IF(OR(ISBLANK(AN93),ISBLANK(AP93)),0,AP93-AN93)</f>
        <v>0</v>
      </c>
      <c r="AP93" s="436"/>
      <c r="AQ93" s="437">
        <f t="shared" ref="AQ93" ca="1" si="456">IF(OR(ISBLANK(AP93),ISBLANK(AR93)),0,AR93-AP93)</f>
        <v>0</v>
      </c>
      <c r="AR93" s="436"/>
      <c r="AS93" s="437">
        <f t="shared" ref="AS93" ca="1" si="457">IF(OR(ISBLANK(AR93),ISBLANK(AT93)),0,AT93-AR93)</f>
        <v>0</v>
      </c>
      <c r="AT93" s="344">
        <v>4.3</v>
      </c>
      <c r="AU93" s="436"/>
      <c r="AV93" s="437">
        <f t="shared" ref="AV93" ca="1" si="458">IF(OR(ISBLANK(AU93),ISBLANK(AW93)),0,AW93-AU93)</f>
        <v>0</v>
      </c>
      <c r="AW93" s="436"/>
      <c r="AX93" s="437">
        <f t="shared" ref="AX93" ca="1" si="459">IF(OR(ISBLANK(AW93),ISBLANK(AY93)),0,AY93-AW93)</f>
        <v>0</v>
      </c>
      <c r="AY93" s="436"/>
      <c r="AZ93" s="437">
        <f t="shared" ref="AZ93" ca="1" si="460">IF(OR(ISBLANK(AY93),ISBLANK(BA93)),0,BA93-AY93)</f>
        <v>0</v>
      </c>
      <c r="BA93" s="344">
        <v>4.04</v>
      </c>
      <c r="BB93" s="436"/>
      <c r="BC93" s="437">
        <f t="shared" ref="BC93:BG93" ca="1" si="461">IF(OR(ISBLANK(BB93),ISBLANK(BD93)),0,BD93-BB93)</f>
        <v>0</v>
      </c>
      <c r="BD93" s="436"/>
      <c r="BE93" s="437">
        <f t="shared" ca="1" si="461"/>
        <v>0</v>
      </c>
      <c r="BF93" s="436"/>
      <c r="BG93" s="437">
        <f t="shared" ca="1" si="461"/>
        <v>0</v>
      </c>
      <c r="BH93" s="344">
        <v>3.46</v>
      </c>
      <c r="BI93" s="436"/>
      <c r="BJ93" s="437">
        <f t="shared" ref="BJ93" ca="1" si="462">IF(OR(ISBLANK(BI93),ISBLANK(BK93)),0,BK93-BI93)</f>
        <v>0</v>
      </c>
      <c r="BK93" s="436"/>
      <c r="BL93" s="437">
        <f t="shared" ref="BL93" ca="1" si="463">IF(OR(ISBLANK(BK93),ISBLANK(BM93)),0,BM93-BK93)</f>
        <v>0</v>
      </c>
      <c r="BM93" s="436"/>
      <c r="BN93" s="437">
        <f t="shared" ref="BN93" ca="1" si="464">IF(OR(ISBLANK(BM93),ISBLANK(BO93)),0,BO93-BM93)</f>
        <v>0</v>
      </c>
      <c r="BO93" s="344"/>
      <c r="BP93" s="436"/>
      <c r="BQ93" s="437">
        <f t="shared" ref="BQ93" ca="1" si="465">IF(OR(ISBLANK(BP93),ISBLANK(BR93)),0,BR93-BP93)</f>
        <v>0</v>
      </c>
      <c r="BR93" s="436"/>
      <c r="BS93" s="437">
        <f t="shared" ref="BS93" ca="1" si="466">IF(OR(ISBLANK(BR93),ISBLANK(BT93)),0,BT93-BR93)</f>
        <v>0</v>
      </c>
      <c r="BT93" s="436"/>
      <c r="BU93" s="437">
        <f t="shared" ref="BU93" ca="1" si="467">IF(OR(ISBLANK(BT93),ISBLANK(BV93)),0,BV93-BT93)</f>
        <v>0</v>
      </c>
      <c r="BV93" s="344"/>
    </row>
    <row r="94" spans="1:76" x14ac:dyDescent="0.2">
      <c r="A94" s="2" t="s">
        <v>126</v>
      </c>
      <c r="D94" s="345" t="str">
        <f t="shared" ref="D94:AI94" ca="1" si="468">IFERROR(D90/D100,"-")</f>
        <v>-</v>
      </c>
      <c r="E94" s="38" t="str">
        <f t="shared" ca="1" si="468"/>
        <v>-</v>
      </c>
      <c r="F94" s="173" t="str">
        <f t="shared" ca="1" si="468"/>
        <v>-</v>
      </c>
      <c r="G94" s="38" t="str">
        <f t="shared" ca="1" si="468"/>
        <v>-</v>
      </c>
      <c r="H94" s="173" t="str">
        <f t="shared" ca="1" si="468"/>
        <v>-</v>
      </c>
      <c r="I94" s="173" t="str">
        <f t="shared" ca="1" si="468"/>
        <v>-</v>
      </c>
      <c r="J94" s="173" t="str">
        <f t="shared" ca="1" si="468"/>
        <v>-</v>
      </c>
      <c r="K94" s="345" t="str">
        <f t="shared" ca="1" si="468"/>
        <v>-</v>
      </c>
      <c r="L94" s="38" t="str">
        <f t="shared" ca="1" si="468"/>
        <v>-</v>
      </c>
      <c r="M94" s="173" t="str">
        <f t="shared" ca="1" si="468"/>
        <v>-</v>
      </c>
      <c r="N94" s="38" t="str">
        <f t="shared" ca="1" si="468"/>
        <v>-</v>
      </c>
      <c r="O94" s="173" t="str">
        <f t="shared" ca="1" si="468"/>
        <v>-</v>
      </c>
      <c r="P94" s="173" t="str">
        <f t="shared" ca="1" si="468"/>
        <v>-</v>
      </c>
      <c r="Q94" s="173" t="str">
        <f t="shared" ca="1" si="468"/>
        <v>-</v>
      </c>
      <c r="R94" s="345" t="str">
        <f t="shared" ca="1" si="468"/>
        <v>-</v>
      </c>
      <c r="S94" s="38" t="str">
        <f t="shared" ca="1" si="468"/>
        <v>-</v>
      </c>
      <c r="T94" s="173" t="str">
        <f t="shared" ca="1" si="468"/>
        <v>-</v>
      </c>
      <c r="U94" s="38" t="str">
        <f t="shared" ca="1" si="468"/>
        <v>-</v>
      </c>
      <c r="V94" s="173" t="str">
        <f t="shared" ca="1" si="468"/>
        <v>-</v>
      </c>
      <c r="W94" s="173" t="str">
        <f t="shared" ca="1" si="468"/>
        <v>-</v>
      </c>
      <c r="X94" s="173" t="str">
        <f t="shared" ca="1" si="468"/>
        <v>-</v>
      </c>
      <c r="Y94" s="345" t="str">
        <f t="shared" ca="1" si="468"/>
        <v>-</v>
      </c>
      <c r="Z94" s="38" t="str">
        <f t="shared" ca="1" si="468"/>
        <v>-</v>
      </c>
      <c r="AA94" s="173" t="str">
        <f t="shared" ca="1" si="468"/>
        <v>-</v>
      </c>
      <c r="AB94" s="38" t="str">
        <f t="shared" ca="1" si="468"/>
        <v>-</v>
      </c>
      <c r="AC94" s="173" t="str">
        <f t="shared" ca="1" si="468"/>
        <v>-</v>
      </c>
      <c r="AD94" s="173" t="str">
        <f t="shared" ca="1" si="468"/>
        <v>-</v>
      </c>
      <c r="AE94" s="173" t="str">
        <f t="shared" ca="1" si="468"/>
        <v>-</v>
      </c>
      <c r="AF94" s="345" t="str">
        <f t="shared" ca="1" si="468"/>
        <v>-</v>
      </c>
      <c r="AG94" s="38" t="str">
        <f t="shared" ca="1" si="468"/>
        <v>-</v>
      </c>
      <c r="AH94" s="173" t="str">
        <f t="shared" ca="1" si="468"/>
        <v>-</v>
      </c>
      <c r="AI94" s="38" t="str">
        <f t="shared" ca="1" si="468"/>
        <v>-</v>
      </c>
      <c r="AJ94" s="173" t="str">
        <f t="shared" ref="AJ94:BO94" ca="1" si="469">IFERROR(AJ90/AJ100,"-")</f>
        <v>-</v>
      </c>
      <c r="AK94" s="173" t="str">
        <f t="shared" ca="1" si="469"/>
        <v>-</v>
      </c>
      <c r="AL94" s="173" t="str">
        <f t="shared" ca="1" si="469"/>
        <v>-</v>
      </c>
      <c r="AM94" s="345" t="str">
        <f t="shared" ca="1" si="469"/>
        <v>-</v>
      </c>
      <c r="AN94" s="38" t="str">
        <f t="shared" ca="1" si="469"/>
        <v>-</v>
      </c>
      <c r="AO94" s="173" t="str">
        <f t="shared" ca="1" si="469"/>
        <v>-</v>
      </c>
      <c r="AP94" s="38" t="str">
        <f t="shared" ca="1" si="469"/>
        <v>-</v>
      </c>
      <c r="AQ94" s="173" t="str">
        <f t="shared" ca="1" si="469"/>
        <v>-</v>
      </c>
      <c r="AR94" s="173" t="str">
        <f t="shared" ca="1" si="469"/>
        <v>-</v>
      </c>
      <c r="AS94" s="173" t="str">
        <f t="shared" ca="1" si="469"/>
        <v>-</v>
      </c>
      <c r="AT94" s="345" t="str">
        <f t="shared" ca="1" si="469"/>
        <v>-</v>
      </c>
      <c r="AU94" s="38" t="str">
        <f t="shared" ca="1" si="469"/>
        <v>-</v>
      </c>
      <c r="AV94" s="173" t="str">
        <f t="shared" ca="1" si="469"/>
        <v>-</v>
      </c>
      <c r="AW94" s="38" t="str">
        <f t="shared" ca="1" si="469"/>
        <v>-</v>
      </c>
      <c r="AX94" s="173" t="str">
        <f t="shared" ca="1" si="469"/>
        <v>-</v>
      </c>
      <c r="AY94" s="173" t="str">
        <f t="shared" ca="1" si="469"/>
        <v>-</v>
      </c>
      <c r="AZ94" s="173" t="str">
        <f t="shared" ca="1" si="469"/>
        <v>-</v>
      </c>
      <c r="BA94" s="345" t="str">
        <f t="shared" ca="1" si="469"/>
        <v>-</v>
      </c>
      <c r="BB94" s="38" t="str">
        <f t="shared" ca="1" si="469"/>
        <v>-</v>
      </c>
      <c r="BC94" s="173" t="str">
        <f t="shared" ca="1" si="469"/>
        <v>-</v>
      </c>
      <c r="BD94" s="38" t="str">
        <f t="shared" ca="1" si="469"/>
        <v>-</v>
      </c>
      <c r="BE94" s="173" t="str">
        <f t="shared" ca="1" si="469"/>
        <v>-</v>
      </c>
      <c r="BF94" s="173" t="str">
        <f t="shared" ca="1" si="469"/>
        <v>-</v>
      </c>
      <c r="BG94" s="173" t="str">
        <f t="shared" ca="1" si="469"/>
        <v>-</v>
      </c>
      <c r="BH94" s="345" t="str">
        <f t="shared" ca="1" si="469"/>
        <v>-</v>
      </c>
      <c r="BI94" s="38" t="str">
        <f t="shared" ca="1" si="469"/>
        <v>-</v>
      </c>
      <c r="BJ94" s="173" t="str">
        <f t="shared" ca="1" si="469"/>
        <v>-</v>
      </c>
      <c r="BK94" s="38" t="str">
        <f t="shared" ca="1" si="469"/>
        <v>-</v>
      </c>
      <c r="BL94" s="173" t="str">
        <f t="shared" ca="1" si="469"/>
        <v>-</v>
      </c>
      <c r="BM94" s="173" t="str">
        <f t="shared" ca="1" si="469"/>
        <v>-</v>
      </c>
      <c r="BN94" s="173" t="str">
        <f t="shared" ca="1" si="469"/>
        <v>-</v>
      </c>
      <c r="BO94" s="345" t="str">
        <f t="shared" ca="1" si="469"/>
        <v>-</v>
      </c>
      <c r="BP94" s="38" t="str">
        <f t="shared" ref="BP94:BV94" ca="1" si="470">IFERROR(BP90/BP100,"-")</f>
        <v>-</v>
      </c>
      <c r="BQ94" s="173" t="str">
        <f t="shared" ca="1" si="470"/>
        <v>-</v>
      </c>
      <c r="BR94" s="38" t="str">
        <f t="shared" ca="1" si="470"/>
        <v>-</v>
      </c>
      <c r="BS94" s="173" t="str">
        <f t="shared" ca="1" si="470"/>
        <v>-</v>
      </c>
      <c r="BT94" s="173" t="str">
        <f t="shared" ca="1" si="470"/>
        <v>-</v>
      </c>
      <c r="BU94" s="173" t="str">
        <f t="shared" ca="1" si="470"/>
        <v>-</v>
      </c>
      <c r="BV94" s="345" t="str">
        <f t="shared" ca="1" si="470"/>
        <v>-</v>
      </c>
    </row>
    <row r="95" spans="1:76" s="228" customFormat="1" outlineLevel="1" x14ac:dyDescent="0.2">
      <c r="A95" s="11" t="s">
        <v>102</v>
      </c>
      <c r="D95" s="337"/>
      <c r="E95" s="229" t="str">
        <f ca="1">IF(E94=0,"-",IFERROR(E94/#REF!-1,"-"))</f>
        <v>-</v>
      </c>
      <c r="F95" s="230" t="str">
        <f ca="1">IF(F94=0,"-",IFERROR(F94/#REF!-1,"-"))</f>
        <v>-</v>
      </c>
      <c r="G95" s="229" t="str">
        <f ca="1">IF(G94=0,"-",IFERROR(G94/#REF!-1,"-"))</f>
        <v>-</v>
      </c>
      <c r="H95" s="230" t="str">
        <f t="shared" ref="H95:AM95" ca="1" si="471">IF(H94=0,"-",IFERROR(H94/A94-1,"-"))</f>
        <v>-</v>
      </c>
      <c r="I95" s="229" t="str">
        <f t="shared" ca="1" si="471"/>
        <v>-</v>
      </c>
      <c r="J95" s="230" t="str">
        <f t="shared" ca="1" si="471"/>
        <v>-</v>
      </c>
      <c r="K95" s="337" t="str">
        <f t="shared" ca="1" si="471"/>
        <v>-</v>
      </c>
      <c r="L95" s="229" t="str">
        <f t="shared" ca="1" si="471"/>
        <v>-</v>
      </c>
      <c r="M95" s="230" t="str">
        <f t="shared" ca="1" si="471"/>
        <v>-</v>
      </c>
      <c r="N95" s="229" t="str">
        <f t="shared" ca="1" si="471"/>
        <v>-</v>
      </c>
      <c r="O95" s="230" t="str">
        <f t="shared" ca="1" si="471"/>
        <v>-</v>
      </c>
      <c r="P95" s="229" t="str">
        <f t="shared" ca="1" si="471"/>
        <v>-</v>
      </c>
      <c r="Q95" s="230" t="str">
        <f t="shared" ca="1" si="471"/>
        <v>-</v>
      </c>
      <c r="R95" s="337" t="str">
        <f t="shared" ca="1" si="471"/>
        <v>-</v>
      </c>
      <c r="S95" s="229" t="str">
        <f t="shared" ca="1" si="471"/>
        <v>-</v>
      </c>
      <c r="T95" s="230" t="str">
        <f t="shared" ca="1" si="471"/>
        <v>-</v>
      </c>
      <c r="U95" s="229" t="str">
        <f t="shared" ca="1" si="471"/>
        <v>-</v>
      </c>
      <c r="V95" s="230" t="str">
        <f t="shared" ca="1" si="471"/>
        <v>-</v>
      </c>
      <c r="W95" s="229" t="str">
        <f t="shared" ca="1" si="471"/>
        <v>-</v>
      </c>
      <c r="X95" s="230" t="str">
        <f t="shared" ca="1" si="471"/>
        <v>-</v>
      </c>
      <c r="Y95" s="337" t="str">
        <f t="shared" ca="1" si="471"/>
        <v>-</v>
      </c>
      <c r="Z95" s="229" t="str">
        <f t="shared" ca="1" si="471"/>
        <v>-</v>
      </c>
      <c r="AA95" s="230" t="str">
        <f t="shared" ca="1" si="471"/>
        <v>-</v>
      </c>
      <c r="AB95" s="229" t="str">
        <f t="shared" ca="1" si="471"/>
        <v>-</v>
      </c>
      <c r="AC95" s="230" t="str">
        <f t="shared" ca="1" si="471"/>
        <v>-</v>
      </c>
      <c r="AD95" s="229" t="str">
        <f t="shared" ca="1" si="471"/>
        <v>-</v>
      </c>
      <c r="AE95" s="230" t="str">
        <f t="shared" ca="1" si="471"/>
        <v>-</v>
      </c>
      <c r="AF95" s="337" t="str">
        <f t="shared" ca="1" si="471"/>
        <v>-</v>
      </c>
      <c r="AG95" s="229" t="str">
        <f t="shared" ca="1" si="471"/>
        <v>-</v>
      </c>
      <c r="AH95" s="230" t="str">
        <f t="shared" ca="1" si="471"/>
        <v>-</v>
      </c>
      <c r="AI95" s="229" t="str">
        <f t="shared" ca="1" si="471"/>
        <v>-</v>
      </c>
      <c r="AJ95" s="230" t="str">
        <f t="shared" ca="1" si="471"/>
        <v>-</v>
      </c>
      <c r="AK95" s="229" t="str">
        <f t="shared" ca="1" si="471"/>
        <v>-</v>
      </c>
      <c r="AL95" s="230" t="str">
        <f t="shared" ca="1" si="471"/>
        <v>-</v>
      </c>
      <c r="AM95" s="337" t="str">
        <f t="shared" ca="1" si="471"/>
        <v>-</v>
      </c>
      <c r="AN95" s="229" t="str">
        <f t="shared" ref="AN95:BS95" ca="1" si="472">IF(AN94=0,"-",IFERROR(AN94/AG94-1,"-"))</f>
        <v>-</v>
      </c>
      <c r="AO95" s="230" t="str">
        <f t="shared" ca="1" si="472"/>
        <v>-</v>
      </c>
      <c r="AP95" s="229" t="str">
        <f t="shared" ca="1" si="472"/>
        <v>-</v>
      </c>
      <c r="AQ95" s="230" t="str">
        <f t="shared" ca="1" si="472"/>
        <v>-</v>
      </c>
      <c r="AR95" s="229" t="str">
        <f t="shared" ca="1" si="472"/>
        <v>-</v>
      </c>
      <c r="AS95" s="230" t="str">
        <f t="shared" ca="1" si="472"/>
        <v>-</v>
      </c>
      <c r="AT95" s="337" t="str">
        <f t="shared" ca="1" si="472"/>
        <v>-</v>
      </c>
      <c r="AU95" s="229" t="str">
        <f t="shared" ca="1" si="472"/>
        <v>-</v>
      </c>
      <c r="AV95" s="230" t="str">
        <f t="shared" ca="1" si="472"/>
        <v>-</v>
      </c>
      <c r="AW95" s="229" t="str">
        <f t="shared" ca="1" si="472"/>
        <v>-</v>
      </c>
      <c r="AX95" s="230" t="str">
        <f t="shared" ca="1" si="472"/>
        <v>-</v>
      </c>
      <c r="AY95" s="229" t="str">
        <f t="shared" ca="1" si="472"/>
        <v>-</v>
      </c>
      <c r="AZ95" s="230" t="str">
        <f t="shared" ca="1" si="472"/>
        <v>-</v>
      </c>
      <c r="BA95" s="337" t="str">
        <f t="shared" ca="1" si="472"/>
        <v>-</v>
      </c>
      <c r="BB95" s="229" t="str">
        <f t="shared" ca="1" si="472"/>
        <v>-</v>
      </c>
      <c r="BC95" s="230" t="str">
        <f t="shared" ca="1" si="472"/>
        <v>-</v>
      </c>
      <c r="BD95" s="229" t="str">
        <f t="shared" ca="1" si="472"/>
        <v>-</v>
      </c>
      <c r="BE95" s="230" t="str">
        <f t="shared" ca="1" si="472"/>
        <v>-</v>
      </c>
      <c r="BF95" s="229" t="str">
        <f t="shared" ca="1" si="472"/>
        <v>-</v>
      </c>
      <c r="BG95" s="230" t="str">
        <f t="shared" ca="1" si="472"/>
        <v>-</v>
      </c>
      <c r="BH95" s="337" t="str">
        <f t="shared" ca="1" si="472"/>
        <v>-</v>
      </c>
      <c r="BI95" s="229" t="str">
        <f t="shared" ca="1" si="472"/>
        <v>-</v>
      </c>
      <c r="BJ95" s="230" t="str">
        <f t="shared" ca="1" si="472"/>
        <v>-</v>
      </c>
      <c r="BK95" s="229" t="str">
        <f t="shared" ca="1" si="472"/>
        <v>-</v>
      </c>
      <c r="BL95" s="230" t="str">
        <f t="shared" ca="1" si="472"/>
        <v>-</v>
      </c>
      <c r="BM95" s="229" t="str">
        <f t="shared" ca="1" si="472"/>
        <v>-</v>
      </c>
      <c r="BN95" s="230" t="str">
        <f t="shared" ca="1" si="472"/>
        <v>-</v>
      </c>
      <c r="BO95" s="337" t="str">
        <f t="shared" ca="1" si="472"/>
        <v>-</v>
      </c>
      <c r="BP95" s="229" t="str">
        <f t="shared" ca="1" si="472"/>
        <v>-</v>
      </c>
      <c r="BQ95" s="230" t="str">
        <f t="shared" ca="1" si="472"/>
        <v>-</v>
      </c>
      <c r="BR95" s="229" t="str">
        <f t="shared" ca="1" si="472"/>
        <v>-</v>
      </c>
      <c r="BS95" s="230" t="str">
        <f t="shared" ca="1" si="472"/>
        <v>-</v>
      </c>
      <c r="BT95" s="229" t="str">
        <f t="shared" ref="BT95:BV95" ca="1" si="473">IF(BT94=0,"-",IFERROR(BT94/BM94-1,"-"))</f>
        <v>-</v>
      </c>
      <c r="BU95" s="230" t="str">
        <f t="shared" ca="1" si="473"/>
        <v>-</v>
      </c>
      <c r="BV95" s="337" t="str">
        <f t="shared" ca="1" si="473"/>
        <v>-</v>
      </c>
      <c r="BX95" s="433"/>
    </row>
    <row r="96" spans="1:76" s="21" customFormat="1" x14ac:dyDescent="0.2">
      <c r="A96" s="21" t="s">
        <v>498</v>
      </c>
      <c r="D96" s="344"/>
      <c r="E96" s="436"/>
      <c r="F96" s="90">
        <f ca="1">IF(OR(ISBLANK(E96),ISBLANK(H96)),0,H96-E96)</f>
        <v>0</v>
      </c>
      <c r="G96" s="436"/>
      <c r="H96" s="90">
        <f ca="1">IF(OR(ISBLANK(G96),ISBLANK(J96)),0,J96-G96)</f>
        <v>0</v>
      </c>
      <c r="I96" s="436"/>
      <c r="J96" s="90">
        <f t="shared" ref="J96" ca="1" si="474">IF(OR(ISBLANK(I96),ISBLANK(K96)),0,K96-I96)</f>
        <v>0</v>
      </c>
      <c r="K96" s="344"/>
      <c r="L96" s="436"/>
      <c r="M96" s="90">
        <f ca="1">IF(OR(ISBLANK(L96),ISBLANK(O96)),0,O96-L96)</f>
        <v>0</v>
      </c>
      <c r="N96" s="436"/>
      <c r="O96" s="90">
        <f ca="1">IF(OR(ISBLANK(N96),ISBLANK(Q96)),0,Q96-N96)</f>
        <v>0</v>
      </c>
      <c r="P96" s="436"/>
      <c r="Q96" s="90">
        <f t="shared" ref="Q96" ca="1" si="475">IF(OR(ISBLANK(P96),ISBLANK(R96)),0,R96-P96)</f>
        <v>0</v>
      </c>
      <c r="R96" s="344"/>
      <c r="S96" s="436"/>
      <c r="T96" s="90">
        <f ca="1">IF(OR(ISBLANK(S96),ISBLANK(V96)),0,V96-S96)</f>
        <v>0</v>
      </c>
      <c r="U96" s="436"/>
      <c r="V96" s="90">
        <f ca="1">IF(OR(ISBLANK(U96),ISBLANK(X96)),0,X96-U96)</f>
        <v>0</v>
      </c>
      <c r="W96" s="436"/>
      <c r="X96" s="90">
        <f t="shared" ref="X96" ca="1" si="476">IF(OR(ISBLANK(W96),ISBLANK(Y96)),0,Y96-W96)</f>
        <v>0</v>
      </c>
      <c r="Y96" s="344"/>
      <c r="Z96" s="436"/>
      <c r="AA96" s="90">
        <f ca="1">IF(OR(ISBLANK(Z96),ISBLANK(AC96)),0,AC96-Z96)</f>
        <v>0</v>
      </c>
      <c r="AB96" s="436"/>
      <c r="AC96" s="90">
        <f ca="1">IF(OR(ISBLANK(AB96),ISBLANK(AE96)),0,AE96-AB96)</f>
        <v>0</v>
      </c>
      <c r="AD96" s="436"/>
      <c r="AE96" s="90">
        <f t="shared" ref="AE96" ca="1" si="477">IF(OR(ISBLANK(AD96),ISBLANK(AF96)),0,AF96-AD96)</f>
        <v>0</v>
      </c>
      <c r="AF96" s="344"/>
      <c r="AG96" s="436"/>
      <c r="AH96" s="90">
        <f ca="1">IF(OR(ISBLANK(AG96),ISBLANK(AJ96)),0,AJ96-AG96)</f>
        <v>0</v>
      </c>
      <c r="AI96" s="436"/>
      <c r="AJ96" s="90">
        <f ca="1">IF(OR(ISBLANK(AI96),ISBLANK(AL96)),0,AL96-AI96)</f>
        <v>0</v>
      </c>
      <c r="AK96" s="436"/>
      <c r="AL96" s="90">
        <f t="shared" ref="AL96" ca="1" si="478">IF(OR(ISBLANK(AK96),ISBLANK(AM96)),0,AM96-AK96)</f>
        <v>0</v>
      </c>
      <c r="AM96" s="344"/>
      <c r="AN96" s="436"/>
      <c r="AO96" s="436"/>
      <c r="AP96" s="436"/>
      <c r="AQ96" s="436"/>
      <c r="AR96" s="436"/>
      <c r="AS96" s="436"/>
      <c r="AT96" s="344"/>
      <c r="AU96" s="436"/>
      <c r="AV96" s="436"/>
      <c r="AW96" s="436"/>
      <c r="AX96" s="436"/>
      <c r="AY96" s="436"/>
      <c r="AZ96" s="436"/>
      <c r="BA96" s="344"/>
      <c r="BB96" s="436"/>
      <c r="BC96" s="436"/>
      <c r="BD96" s="436"/>
      <c r="BE96" s="436"/>
      <c r="BF96" s="436"/>
      <c r="BG96" s="436"/>
      <c r="BH96" s="344"/>
      <c r="BI96" s="436"/>
      <c r="BJ96" s="90">
        <f ca="1">IF(OR(ISBLANK(BI96),ISBLANK(BL96)),0,BL96-BI96)</f>
        <v>0</v>
      </c>
      <c r="BK96" s="436"/>
      <c r="BL96" s="90">
        <f ca="1">IF(OR(ISBLANK(BK96),ISBLANK(BN96)),0,BN96-BK96)</f>
        <v>0</v>
      </c>
      <c r="BM96" s="436"/>
      <c r="BN96" s="90">
        <f t="shared" ref="BN96" ca="1" si="479">IF(OR(ISBLANK(BM96),ISBLANK(BO96)),0,BO96-BM96)</f>
        <v>0</v>
      </c>
      <c r="BO96" s="344"/>
      <c r="BP96" s="436"/>
      <c r="BQ96" s="90">
        <f ca="1">IF(OR(ISBLANK(BP96),ISBLANK(BS96)),0,BS96-BP96)</f>
        <v>0</v>
      </c>
      <c r="BR96" s="436"/>
      <c r="BS96" s="90">
        <f ca="1">IF(OR(ISBLANK(BR96),ISBLANK(BU96)),0,BU96-BR96)</f>
        <v>0</v>
      </c>
      <c r="BT96" s="436"/>
      <c r="BU96" s="90">
        <f t="shared" ref="BU96" ca="1" si="480">IF(OR(ISBLANK(BT96),ISBLANK(BV96)),0,BV96-BT96)</f>
        <v>0</v>
      </c>
      <c r="BV96" s="344"/>
    </row>
    <row r="97" spans="1:76" s="228" customFormat="1" outlineLevel="1" x14ac:dyDescent="0.2">
      <c r="A97" s="11" t="s">
        <v>102</v>
      </c>
      <c r="D97" s="337"/>
      <c r="E97" s="229" t="str">
        <f ca="1">IF(E96=0,"-",IFERROR(E96/#REF!-1,"-"))</f>
        <v>-</v>
      </c>
      <c r="F97" s="230" t="str">
        <f ca="1">IF(F96=0,"-",IFERROR(F96/#REF!-1,"-"))</f>
        <v>-</v>
      </c>
      <c r="G97" s="229" t="str">
        <f ca="1">IF(G96=0,"-",IFERROR(G96/#REF!-1,"-"))</f>
        <v>-</v>
      </c>
      <c r="H97" s="230" t="str">
        <f t="shared" ref="H97:AM97" ca="1" si="481">IF(H96=0,"-",IFERROR(H96/A96-1,"-"))</f>
        <v>-</v>
      </c>
      <c r="I97" s="229" t="str">
        <f t="shared" ca="1" si="481"/>
        <v>-</v>
      </c>
      <c r="J97" s="230" t="str">
        <f t="shared" ca="1" si="481"/>
        <v>-</v>
      </c>
      <c r="K97" s="337" t="str">
        <f t="shared" ca="1" si="481"/>
        <v>-</v>
      </c>
      <c r="L97" s="229" t="str">
        <f t="shared" ca="1" si="481"/>
        <v>-</v>
      </c>
      <c r="M97" s="230" t="str">
        <f t="shared" ca="1" si="481"/>
        <v>-</v>
      </c>
      <c r="N97" s="229" t="str">
        <f t="shared" ca="1" si="481"/>
        <v>-</v>
      </c>
      <c r="O97" s="230" t="str">
        <f t="shared" ca="1" si="481"/>
        <v>-</v>
      </c>
      <c r="P97" s="229" t="str">
        <f t="shared" ca="1" si="481"/>
        <v>-</v>
      </c>
      <c r="Q97" s="230" t="str">
        <f t="shared" ca="1" si="481"/>
        <v>-</v>
      </c>
      <c r="R97" s="337" t="str">
        <f t="shared" ca="1" si="481"/>
        <v>-</v>
      </c>
      <c r="S97" s="229" t="str">
        <f t="shared" ca="1" si="481"/>
        <v>-</v>
      </c>
      <c r="T97" s="230" t="str">
        <f t="shared" ca="1" si="481"/>
        <v>-</v>
      </c>
      <c r="U97" s="229" t="str">
        <f t="shared" ca="1" si="481"/>
        <v>-</v>
      </c>
      <c r="V97" s="230" t="str">
        <f t="shared" ca="1" si="481"/>
        <v>-</v>
      </c>
      <c r="W97" s="229" t="str">
        <f t="shared" ca="1" si="481"/>
        <v>-</v>
      </c>
      <c r="X97" s="230" t="str">
        <f t="shared" ca="1" si="481"/>
        <v>-</v>
      </c>
      <c r="Y97" s="337" t="str">
        <f t="shared" ca="1" si="481"/>
        <v>-</v>
      </c>
      <c r="Z97" s="229" t="str">
        <f t="shared" ca="1" si="481"/>
        <v>-</v>
      </c>
      <c r="AA97" s="230" t="str">
        <f t="shared" ca="1" si="481"/>
        <v>-</v>
      </c>
      <c r="AB97" s="229" t="str">
        <f t="shared" ca="1" si="481"/>
        <v>-</v>
      </c>
      <c r="AC97" s="230" t="str">
        <f t="shared" ca="1" si="481"/>
        <v>-</v>
      </c>
      <c r="AD97" s="229" t="str">
        <f t="shared" ca="1" si="481"/>
        <v>-</v>
      </c>
      <c r="AE97" s="230" t="str">
        <f t="shared" ca="1" si="481"/>
        <v>-</v>
      </c>
      <c r="AF97" s="337" t="str">
        <f t="shared" ca="1" si="481"/>
        <v>-</v>
      </c>
      <c r="AG97" s="229" t="str">
        <f t="shared" ca="1" si="481"/>
        <v>-</v>
      </c>
      <c r="AH97" s="230" t="str">
        <f t="shared" ca="1" si="481"/>
        <v>-</v>
      </c>
      <c r="AI97" s="229" t="str">
        <f t="shared" ca="1" si="481"/>
        <v>-</v>
      </c>
      <c r="AJ97" s="230" t="str">
        <f t="shared" ca="1" si="481"/>
        <v>-</v>
      </c>
      <c r="AK97" s="229" t="str">
        <f t="shared" ca="1" si="481"/>
        <v>-</v>
      </c>
      <c r="AL97" s="230" t="str">
        <f t="shared" ca="1" si="481"/>
        <v>-</v>
      </c>
      <c r="AM97" s="337" t="str">
        <f t="shared" ca="1" si="481"/>
        <v>-</v>
      </c>
      <c r="AN97" s="229" t="str">
        <f t="shared" ref="AN97:BS97" ca="1" si="482">IF(AN96=0,"-",IFERROR(AN96/AG96-1,"-"))</f>
        <v>-</v>
      </c>
      <c r="AO97" s="230" t="str">
        <f t="shared" ca="1" si="482"/>
        <v>-</v>
      </c>
      <c r="AP97" s="229" t="str">
        <f t="shared" ca="1" si="482"/>
        <v>-</v>
      </c>
      <c r="AQ97" s="230" t="str">
        <f t="shared" ca="1" si="482"/>
        <v>-</v>
      </c>
      <c r="AR97" s="229" t="str">
        <f t="shared" ca="1" si="482"/>
        <v>-</v>
      </c>
      <c r="AS97" s="230" t="str">
        <f t="shared" ca="1" si="482"/>
        <v>-</v>
      </c>
      <c r="AT97" s="337" t="str">
        <f t="shared" ca="1" si="482"/>
        <v>-</v>
      </c>
      <c r="AU97" s="229" t="str">
        <f t="shared" ca="1" si="482"/>
        <v>-</v>
      </c>
      <c r="AV97" s="230" t="str">
        <f t="shared" ca="1" si="482"/>
        <v>-</v>
      </c>
      <c r="AW97" s="229" t="str">
        <f t="shared" ca="1" si="482"/>
        <v>-</v>
      </c>
      <c r="AX97" s="230" t="str">
        <f t="shared" ca="1" si="482"/>
        <v>-</v>
      </c>
      <c r="AY97" s="229" t="str">
        <f t="shared" ca="1" si="482"/>
        <v>-</v>
      </c>
      <c r="AZ97" s="230" t="str">
        <f t="shared" ca="1" si="482"/>
        <v>-</v>
      </c>
      <c r="BA97" s="337" t="str">
        <f t="shared" ca="1" si="482"/>
        <v>-</v>
      </c>
      <c r="BB97" s="229" t="str">
        <f t="shared" ca="1" si="482"/>
        <v>-</v>
      </c>
      <c r="BC97" s="230" t="str">
        <f t="shared" ca="1" si="482"/>
        <v>-</v>
      </c>
      <c r="BD97" s="229" t="str">
        <f t="shared" ca="1" si="482"/>
        <v>-</v>
      </c>
      <c r="BE97" s="230" t="str">
        <f t="shared" ca="1" si="482"/>
        <v>-</v>
      </c>
      <c r="BF97" s="229" t="str">
        <f t="shared" ca="1" si="482"/>
        <v>-</v>
      </c>
      <c r="BG97" s="230" t="str">
        <f t="shared" ca="1" si="482"/>
        <v>-</v>
      </c>
      <c r="BH97" s="337" t="str">
        <f t="shared" ca="1" si="482"/>
        <v>-</v>
      </c>
      <c r="BI97" s="229" t="str">
        <f t="shared" ca="1" si="482"/>
        <v>-</v>
      </c>
      <c r="BJ97" s="230" t="str">
        <f t="shared" ca="1" si="482"/>
        <v>-</v>
      </c>
      <c r="BK97" s="229" t="str">
        <f t="shared" ca="1" si="482"/>
        <v>-</v>
      </c>
      <c r="BL97" s="230" t="str">
        <f t="shared" ca="1" si="482"/>
        <v>-</v>
      </c>
      <c r="BM97" s="229" t="str">
        <f t="shared" ca="1" si="482"/>
        <v>-</v>
      </c>
      <c r="BN97" s="230" t="str">
        <f t="shared" ca="1" si="482"/>
        <v>-</v>
      </c>
      <c r="BO97" s="337" t="str">
        <f t="shared" ca="1" si="482"/>
        <v>-</v>
      </c>
      <c r="BP97" s="229" t="str">
        <f t="shared" ca="1" si="482"/>
        <v>-</v>
      </c>
      <c r="BQ97" s="230" t="str">
        <f t="shared" ca="1" si="482"/>
        <v>-</v>
      </c>
      <c r="BR97" s="229" t="str">
        <f t="shared" ca="1" si="482"/>
        <v>-</v>
      </c>
      <c r="BS97" s="230" t="str">
        <f t="shared" ca="1" si="482"/>
        <v>-</v>
      </c>
      <c r="BT97" s="229" t="str">
        <f t="shared" ref="BT97:BV97" ca="1" si="483">IF(BT96=0,"-",IFERROR(BT96/BM96-1,"-"))</f>
        <v>-</v>
      </c>
      <c r="BU97" s="230" t="str">
        <f t="shared" ca="1" si="483"/>
        <v>-</v>
      </c>
      <c r="BV97" s="337" t="str">
        <f t="shared" ca="1" si="483"/>
        <v>-</v>
      </c>
      <c r="BX97" s="433"/>
    </row>
    <row r="98" spans="1:76" s="21" customFormat="1" x14ac:dyDescent="0.2">
      <c r="A98" s="21" t="s">
        <v>499</v>
      </c>
      <c r="D98" s="344"/>
      <c r="E98" s="436"/>
      <c r="F98" s="90">
        <f ca="1">IF(OR(ISBLANK(E98),ISBLANK(H98)),0,H98-E98)</f>
        <v>0</v>
      </c>
      <c r="G98" s="436"/>
      <c r="H98" s="90">
        <f ca="1">IF(OR(ISBLANK(G98),ISBLANK(J98)),0,J98-G98)</f>
        <v>0</v>
      </c>
      <c r="I98" s="436"/>
      <c r="J98" s="90">
        <f t="shared" ref="J98" ca="1" si="484">IF(OR(ISBLANK(I98),ISBLANK(K98)),0,K98-I98)</f>
        <v>0</v>
      </c>
      <c r="K98" s="344"/>
      <c r="L98" s="436"/>
      <c r="M98" s="90">
        <f ca="1">IF(OR(ISBLANK(L98),ISBLANK(O98)),0,O98-L98)</f>
        <v>0</v>
      </c>
      <c r="N98" s="436"/>
      <c r="O98" s="90">
        <f ca="1">IF(OR(ISBLANK(N98),ISBLANK(Q98)),0,Q98-N98)</f>
        <v>0</v>
      </c>
      <c r="P98" s="436"/>
      <c r="Q98" s="90">
        <f t="shared" ref="Q98" ca="1" si="485">IF(OR(ISBLANK(P98),ISBLANK(R98)),0,R98-P98)</f>
        <v>0</v>
      </c>
      <c r="R98" s="344"/>
      <c r="S98" s="436"/>
      <c r="T98" s="90">
        <f ca="1">IF(OR(ISBLANK(S98),ISBLANK(V98)),0,V98-S98)</f>
        <v>0</v>
      </c>
      <c r="U98" s="436"/>
      <c r="V98" s="90">
        <f ca="1">IF(OR(ISBLANK(U98),ISBLANK(X98)),0,X98-U98)</f>
        <v>0</v>
      </c>
      <c r="W98" s="436"/>
      <c r="X98" s="90">
        <f t="shared" ref="X98" ca="1" si="486">IF(OR(ISBLANK(W98),ISBLANK(Y98)),0,Y98-W98)</f>
        <v>0</v>
      </c>
      <c r="Y98" s="344"/>
      <c r="Z98" s="436"/>
      <c r="AA98" s="90">
        <f ca="1">IF(OR(ISBLANK(Z98),ISBLANK(AC98)),0,AC98-Z98)</f>
        <v>0</v>
      </c>
      <c r="AB98" s="436"/>
      <c r="AC98" s="90">
        <f ca="1">IF(OR(ISBLANK(AB98),ISBLANK(AE98)),0,AE98-AB98)</f>
        <v>0</v>
      </c>
      <c r="AD98" s="436"/>
      <c r="AE98" s="90">
        <f t="shared" ref="AE98" ca="1" si="487">IF(OR(ISBLANK(AD98),ISBLANK(AF98)),0,AF98-AD98)</f>
        <v>0</v>
      </c>
      <c r="AF98" s="344"/>
      <c r="AG98" s="436"/>
      <c r="AH98" s="90">
        <f ca="1">IF(OR(ISBLANK(AG98),ISBLANK(AJ98)),0,AJ98-AG98)</f>
        <v>0</v>
      </c>
      <c r="AI98" s="436"/>
      <c r="AJ98" s="90">
        <f ca="1">IF(OR(ISBLANK(AI98),ISBLANK(AL98)),0,AL98-AI98)</f>
        <v>0</v>
      </c>
      <c r="AK98" s="436"/>
      <c r="AL98" s="90">
        <f t="shared" ref="AL98" ca="1" si="488">IF(OR(ISBLANK(AK98),ISBLANK(AM98)),0,AM98-AK98)</f>
        <v>0</v>
      </c>
      <c r="AM98" s="344"/>
      <c r="AN98" s="436"/>
      <c r="AO98" s="90">
        <f ca="1">IF(OR(ISBLANK(AN98),ISBLANK(AQ98)),0,AQ98-AN98)</f>
        <v>0</v>
      </c>
      <c r="AP98" s="436"/>
      <c r="AQ98" s="90">
        <f ca="1">IF(OR(ISBLANK(AP98),ISBLANK(AS98)),0,AS98-AP98)</f>
        <v>0</v>
      </c>
      <c r="AR98" s="436"/>
      <c r="AS98" s="90">
        <f t="shared" ref="AS98" ca="1" si="489">IF(OR(ISBLANK(AR98),ISBLANK(AT98)),0,AT98-AR98)</f>
        <v>0</v>
      </c>
      <c r="AT98" s="344"/>
      <c r="AU98" s="436"/>
      <c r="AV98" s="90">
        <f ca="1">IF(OR(ISBLANK(AU98),ISBLANK(AX98)),0,AX98-AU98)</f>
        <v>0</v>
      </c>
      <c r="AW98" s="436"/>
      <c r="AX98" s="90">
        <f ca="1">IF(OR(ISBLANK(AW98),ISBLANK(AZ98)),0,AZ98-AW98)</f>
        <v>0</v>
      </c>
      <c r="AY98" s="436"/>
      <c r="AZ98" s="90">
        <f t="shared" ref="AZ98" ca="1" si="490">IF(OR(ISBLANK(AY98),ISBLANK(BA98)),0,BA98-AY98)</f>
        <v>0</v>
      </c>
      <c r="BA98" s="344"/>
      <c r="BB98" s="436"/>
      <c r="BC98" s="90">
        <f ca="1">IF(OR(ISBLANK(BB98),ISBLANK(BE98)),0,BE98-BB98)</f>
        <v>0</v>
      </c>
      <c r="BD98" s="436"/>
      <c r="BE98" s="90">
        <f ca="1">IF(OR(ISBLANK(BD98),ISBLANK(BG98)),0,BG98-BD98)</f>
        <v>0</v>
      </c>
      <c r="BF98" s="436"/>
      <c r="BG98" s="90">
        <f t="shared" ref="BG98" ca="1" si="491">IF(OR(ISBLANK(BF98),ISBLANK(BH98)),0,BH98-BF98)</f>
        <v>0</v>
      </c>
      <c r="BH98" s="344"/>
      <c r="BI98" s="436"/>
      <c r="BJ98" s="90">
        <f ca="1">IF(OR(ISBLANK(BI98),ISBLANK(BL98)),0,BL98-BI98)</f>
        <v>0</v>
      </c>
      <c r="BK98" s="436"/>
      <c r="BL98" s="90">
        <f ca="1">IF(OR(ISBLANK(BK98),ISBLANK(BN98)),0,BN98-BK98)</f>
        <v>0</v>
      </c>
      <c r="BM98" s="436"/>
      <c r="BN98" s="90">
        <f t="shared" ref="BN98" ca="1" si="492">IF(OR(ISBLANK(BM98),ISBLANK(BO98)),0,BO98-BM98)</f>
        <v>0</v>
      </c>
      <c r="BO98" s="344"/>
      <c r="BP98" s="436"/>
      <c r="BQ98" s="90">
        <f ca="1">IF(OR(ISBLANK(BP98),ISBLANK(BS98)),0,BS98-BP98)</f>
        <v>0</v>
      </c>
      <c r="BR98" s="436"/>
      <c r="BS98" s="90">
        <f ca="1">IF(OR(ISBLANK(BR98),ISBLANK(BU98)),0,BU98-BR98)</f>
        <v>0</v>
      </c>
      <c r="BT98" s="436"/>
      <c r="BU98" s="90">
        <f t="shared" ref="BU98" ca="1" si="493">IF(OR(ISBLANK(BT98),ISBLANK(BV98)),0,BV98-BT98)</f>
        <v>0</v>
      </c>
      <c r="BV98" s="344"/>
    </row>
    <row r="99" spans="1:76" s="228" customFormat="1" outlineLevel="1" x14ac:dyDescent="0.2">
      <c r="A99" s="11" t="s">
        <v>102</v>
      </c>
      <c r="D99" s="337"/>
      <c r="E99" s="229" t="str">
        <f ca="1">IF(E98=0,"-",IFERROR(E98/#REF!-1,"-"))</f>
        <v>-</v>
      </c>
      <c r="F99" s="230" t="str">
        <f ca="1">IF(F98=0,"-",IFERROR(F98/#REF!-1,"-"))</f>
        <v>-</v>
      </c>
      <c r="G99" s="229" t="str">
        <f ca="1">IF(G98=0,"-",IFERROR(G98/#REF!-1,"-"))</f>
        <v>-</v>
      </c>
      <c r="H99" s="230" t="str">
        <f t="shared" ref="H99:AM99" ca="1" si="494">IF(H98=0,"-",IFERROR(H98/A98-1,"-"))</f>
        <v>-</v>
      </c>
      <c r="I99" s="229" t="str">
        <f t="shared" ca="1" si="494"/>
        <v>-</v>
      </c>
      <c r="J99" s="230" t="str">
        <f t="shared" ca="1" si="494"/>
        <v>-</v>
      </c>
      <c r="K99" s="337" t="str">
        <f t="shared" ca="1" si="494"/>
        <v>-</v>
      </c>
      <c r="L99" s="229" t="str">
        <f t="shared" ca="1" si="494"/>
        <v>-</v>
      </c>
      <c r="M99" s="230" t="str">
        <f t="shared" ca="1" si="494"/>
        <v>-</v>
      </c>
      <c r="N99" s="229" t="str">
        <f t="shared" ca="1" si="494"/>
        <v>-</v>
      </c>
      <c r="O99" s="230" t="str">
        <f t="shared" ca="1" si="494"/>
        <v>-</v>
      </c>
      <c r="P99" s="229" t="str">
        <f t="shared" ca="1" si="494"/>
        <v>-</v>
      </c>
      <c r="Q99" s="230" t="str">
        <f t="shared" ca="1" si="494"/>
        <v>-</v>
      </c>
      <c r="R99" s="337" t="str">
        <f t="shared" ca="1" si="494"/>
        <v>-</v>
      </c>
      <c r="S99" s="229" t="str">
        <f t="shared" ca="1" si="494"/>
        <v>-</v>
      </c>
      <c r="T99" s="230" t="str">
        <f t="shared" ca="1" si="494"/>
        <v>-</v>
      </c>
      <c r="U99" s="229" t="str">
        <f t="shared" ca="1" si="494"/>
        <v>-</v>
      </c>
      <c r="V99" s="230" t="str">
        <f t="shared" ca="1" si="494"/>
        <v>-</v>
      </c>
      <c r="W99" s="229" t="str">
        <f t="shared" ca="1" si="494"/>
        <v>-</v>
      </c>
      <c r="X99" s="230" t="str">
        <f t="shared" ca="1" si="494"/>
        <v>-</v>
      </c>
      <c r="Y99" s="337" t="str">
        <f t="shared" ca="1" si="494"/>
        <v>-</v>
      </c>
      <c r="Z99" s="229" t="str">
        <f t="shared" ca="1" si="494"/>
        <v>-</v>
      </c>
      <c r="AA99" s="230" t="str">
        <f t="shared" ca="1" si="494"/>
        <v>-</v>
      </c>
      <c r="AB99" s="229" t="str">
        <f t="shared" ca="1" si="494"/>
        <v>-</v>
      </c>
      <c r="AC99" s="230" t="str">
        <f t="shared" ca="1" si="494"/>
        <v>-</v>
      </c>
      <c r="AD99" s="229" t="str">
        <f t="shared" ca="1" si="494"/>
        <v>-</v>
      </c>
      <c r="AE99" s="230" t="str">
        <f t="shared" ca="1" si="494"/>
        <v>-</v>
      </c>
      <c r="AF99" s="337" t="str">
        <f t="shared" ca="1" si="494"/>
        <v>-</v>
      </c>
      <c r="AG99" s="229" t="str">
        <f t="shared" ca="1" si="494"/>
        <v>-</v>
      </c>
      <c r="AH99" s="230" t="str">
        <f t="shared" ca="1" si="494"/>
        <v>-</v>
      </c>
      <c r="AI99" s="229" t="str">
        <f t="shared" ca="1" si="494"/>
        <v>-</v>
      </c>
      <c r="AJ99" s="230" t="str">
        <f t="shared" ca="1" si="494"/>
        <v>-</v>
      </c>
      <c r="AK99" s="229" t="str">
        <f t="shared" ca="1" si="494"/>
        <v>-</v>
      </c>
      <c r="AL99" s="230" t="str">
        <f t="shared" ca="1" si="494"/>
        <v>-</v>
      </c>
      <c r="AM99" s="337" t="str">
        <f t="shared" ca="1" si="494"/>
        <v>-</v>
      </c>
      <c r="AN99" s="229" t="str">
        <f t="shared" ref="AN99:BS99" ca="1" si="495">IF(AN98=0,"-",IFERROR(AN98/AG98-1,"-"))</f>
        <v>-</v>
      </c>
      <c r="AO99" s="230" t="str">
        <f t="shared" ca="1" si="495"/>
        <v>-</v>
      </c>
      <c r="AP99" s="229" t="str">
        <f t="shared" ca="1" si="495"/>
        <v>-</v>
      </c>
      <c r="AQ99" s="230" t="str">
        <f t="shared" ca="1" si="495"/>
        <v>-</v>
      </c>
      <c r="AR99" s="229" t="str">
        <f t="shared" ca="1" si="495"/>
        <v>-</v>
      </c>
      <c r="AS99" s="230" t="str">
        <f t="shared" ca="1" si="495"/>
        <v>-</v>
      </c>
      <c r="AT99" s="337" t="str">
        <f t="shared" ca="1" si="495"/>
        <v>-</v>
      </c>
      <c r="AU99" s="229" t="str">
        <f t="shared" ca="1" si="495"/>
        <v>-</v>
      </c>
      <c r="AV99" s="230" t="str">
        <f t="shared" ca="1" si="495"/>
        <v>-</v>
      </c>
      <c r="AW99" s="229" t="str">
        <f t="shared" ca="1" si="495"/>
        <v>-</v>
      </c>
      <c r="AX99" s="230" t="str">
        <f t="shared" ca="1" si="495"/>
        <v>-</v>
      </c>
      <c r="AY99" s="229" t="str">
        <f t="shared" ca="1" si="495"/>
        <v>-</v>
      </c>
      <c r="AZ99" s="230" t="str">
        <f t="shared" ca="1" si="495"/>
        <v>-</v>
      </c>
      <c r="BA99" s="337" t="str">
        <f t="shared" ca="1" si="495"/>
        <v>-</v>
      </c>
      <c r="BB99" s="229" t="str">
        <f t="shared" ca="1" si="495"/>
        <v>-</v>
      </c>
      <c r="BC99" s="230" t="str">
        <f t="shared" ca="1" si="495"/>
        <v>-</v>
      </c>
      <c r="BD99" s="229" t="str">
        <f t="shared" ca="1" si="495"/>
        <v>-</v>
      </c>
      <c r="BE99" s="230" t="str">
        <f t="shared" ca="1" si="495"/>
        <v>-</v>
      </c>
      <c r="BF99" s="229" t="str">
        <f t="shared" ca="1" si="495"/>
        <v>-</v>
      </c>
      <c r="BG99" s="230" t="str">
        <f t="shared" ca="1" si="495"/>
        <v>-</v>
      </c>
      <c r="BH99" s="337" t="str">
        <f t="shared" ca="1" si="495"/>
        <v>-</v>
      </c>
      <c r="BI99" s="229" t="str">
        <f t="shared" ca="1" si="495"/>
        <v>-</v>
      </c>
      <c r="BJ99" s="230" t="str">
        <f t="shared" ca="1" si="495"/>
        <v>-</v>
      </c>
      <c r="BK99" s="229" t="str">
        <f t="shared" ca="1" si="495"/>
        <v>-</v>
      </c>
      <c r="BL99" s="230" t="str">
        <f t="shared" ca="1" si="495"/>
        <v>-</v>
      </c>
      <c r="BM99" s="229" t="str">
        <f t="shared" ca="1" si="495"/>
        <v>-</v>
      </c>
      <c r="BN99" s="230" t="str">
        <f t="shared" ca="1" si="495"/>
        <v>-</v>
      </c>
      <c r="BO99" s="337" t="str">
        <f t="shared" ca="1" si="495"/>
        <v>-</v>
      </c>
      <c r="BP99" s="229" t="str">
        <f t="shared" ca="1" si="495"/>
        <v>-</v>
      </c>
      <c r="BQ99" s="230" t="str">
        <f t="shared" ca="1" si="495"/>
        <v>-</v>
      </c>
      <c r="BR99" s="229" t="str">
        <f t="shared" ca="1" si="495"/>
        <v>-</v>
      </c>
      <c r="BS99" s="230" t="str">
        <f t="shared" ca="1" si="495"/>
        <v>-</v>
      </c>
      <c r="BT99" s="229" t="str">
        <f t="shared" ref="BT99:BV99" ca="1" si="496">IF(BT98=0,"-",IFERROR(BT98/BM98-1,"-"))</f>
        <v>-</v>
      </c>
      <c r="BU99" s="230" t="str">
        <f t="shared" ca="1" si="496"/>
        <v>-</v>
      </c>
      <c r="BV99" s="337" t="str">
        <f t="shared" ca="1" si="496"/>
        <v>-</v>
      </c>
      <c r="BX99" s="433"/>
    </row>
    <row r="100" spans="1:76" s="21" customFormat="1" x14ac:dyDescent="0.2">
      <c r="A100" s="21" t="s">
        <v>127</v>
      </c>
      <c r="D100" s="323"/>
      <c r="E100" s="34"/>
      <c r="F100" s="34"/>
      <c r="G100" s="34"/>
      <c r="H100" s="34"/>
      <c r="I100" s="34"/>
      <c r="J100" s="34"/>
      <c r="K100" s="323"/>
      <c r="L100" s="34"/>
      <c r="M100" s="34"/>
      <c r="N100" s="34"/>
      <c r="O100" s="34"/>
      <c r="P100" s="34"/>
      <c r="Q100" s="34"/>
      <c r="R100" s="323"/>
      <c r="S100" s="34"/>
      <c r="T100" s="34"/>
      <c r="U100" s="34"/>
      <c r="V100" s="34"/>
      <c r="W100" s="34"/>
      <c r="X100" s="34"/>
      <c r="Y100" s="323"/>
      <c r="Z100" s="34"/>
      <c r="AA100" s="34"/>
      <c r="AB100" s="34"/>
      <c r="AC100" s="34"/>
      <c r="AD100" s="34"/>
      <c r="AE100" s="34"/>
      <c r="AF100" s="323"/>
      <c r="AG100" s="34"/>
      <c r="AH100" s="34"/>
      <c r="AI100" s="34"/>
      <c r="AJ100" s="34"/>
      <c r="AK100" s="34"/>
      <c r="AL100" s="34"/>
      <c r="AM100" s="323"/>
      <c r="AN100" s="34"/>
      <c r="AO100" s="34"/>
      <c r="AP100" s="34"/>
      <c r="AQ100" s="34"/>
      <c r="AR100" s="34"/>
      <c r="AS100" s="34"/>
      <c r="AT100" s="323"/>
      <c r="AU100" s="34"/>
      <c r="AV100" s="34"/>
      <c r="AW100" s="34"/>
      <c r="AX100" s="34"/>
      <c r="AY100" s="34"/>
      <c r="AZ100" s="34"/>
      <c r="BA100" s="323"/>
      <c r="BB100" s="34"/>
      <c r="BC100" s="34"/>
      <c r="BD100" s="34"/>
      <c r="BE100" s="34"/>
      <c r="BF100" s="34"/>
      <c r="BG100" s="34"/>
      <c r="BH100" s="323"/>
      <c r="BI100" s="34"/>
      <c r="BJ100" s="34"/>
      <c r="BK100" s="34"/>
      <c r="BL100" s="34"/>
      <c r="BM100" s="34"/>
      <c r="BN100" s="34"/>
      <c r="BO100" s="323"/>
      <c r="BP100" s="34"/>
      <c r="BQ100" s="34"/>
      <c r="BR100" s="34"/>
      <c r="BS100" s="34"/>
      <c r="BT100" s="34"/>
      <c r="BU100" s="34"/>
      <c r="BV100" s="323"/>
    </row>
    <row r="101" spans="1:76" x14ac:dyDescent="0.2">
      <c r="F101" s="172"/>
      <c r="H101" s="172"/>
      <c r="J101" s="172"/>
      <c r="M101" s="172"/>
      <c r="O101" s="172"/>
      <c r="Q101" s="172"/>
      <c r="T101" s="172"/>
      <c r="V101" s="172"/>
      <c r="X101" s="172"/>
      <c r="AA101" s="172"/>
      <c r="AC101" s="172"/>
      <c r="AE101" s="172"/>
      <c r="AH101" s="172"/>
      <c r="AJ101" s="172"/>
      <c r="AL101" s="172"/>
      <c r="AO101" s="172"/>
      <c r="AQ101" s="172"/>
      <c r="AS101" s="172"/>
      <c r="AV101" s="172"/>
      <c r="AX101" s="172"/>
      <c r="AZ101" s="172"/>
      <c r="BC101" s="172"/>
      <c r="BE101" s="172"/>
      <c r="BG101" s="172"/>
      <c r="BJ101" s="172"/>
      <c r="BL101" s="172"/>
      <c r="BN101" s="172"/>
      <c r="BQ101" s="172"/>
      <c r="BS101" s="172"/>
      <c r="BU101" s="172"/>
    </row>
    <row r="102" spans="1:76" x14ac:dyDescent="0.2">
      <c r="F102" s="172"/>
      <c r="H102" s="172"/>
      <c r="M102" s="172"/>
      <c r="O102" s="172"/>
      <c r="T102" s="172"/>
      <c r="V102" s="172"/>
      <c r="AA102" s="172"/>
      <c r="AC102" s="172"/>
      <c r="AH102" s="172"/>
      <c r="AJ102" s="172"/>
      <c r="AO102" s="172"/>
      <c r="AQ102" s="172"/>
      <c r="AV102" s="172"/>
      <c r="AX102" s="172"/>
      <c r="BC102" s="172"/>
      <c r="BE102" s="172"/>
      <c r="BJ102" s="172"/>
      <c r="BL102" s="172"/>
      <c r="BQ102" s="172"/>
      <c r="BS102" s="172"/>
    </row>
    <row r="103" spans="1:76" x14ac:dyDescent="0.2">
      <c r="A103" s="66" t="s">
        <v>506</v>
      </c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  <c r="AA103" s="66"/>
      <c r="AB103" s="66"/>
      <c r="AC103" s="66"/>
      <c r="AD103" s="66"/>
      <c r="AE103" s="66"/>
      <c r="AF103" s="66"/>
      <c r="AG103" s="66"/>
      <c r="AH103" s="66"/>
      <c r="AI103" s="66"/>
      <c r="AJ103" s="66"/>
      <c r="AK103" s="66"/>
      <c r="AL103" s="66"/>
      <c r="AM103" s="66"/>
      <c r="AN103" s="66"/>
      <c r="AO103" s="66"/>
      <c r="AP103" s="66"/>
      <c r="AQ103" s="66"/>
      <c r="AR103" s="66"/>
      <c r="AS103" s="66"/>
      <c r="AT103" s="400"/>
      <c r="AU103" s="66"/>
      <c r="AV103" s="66"/>
      <c r="AW103" s="66"/>
      <c r="AX103" s="66"/>
      <c r="AY103" s="66"/>
      <c r="AZ103" s="66"/>
      <c r="BA103" s="66"/>
      <c r="BB103" s="66"/>
      <c r="BC103" s="66"/>
      <c r="BD103" s="66"/>
      <c r="BE103" s="66"/>
      <c r="BF103" s="66"/>
      <c r="BG103" s="66"/>
      <c r="BH103" s="66"/>
      <c r="BI103" s="66"/>
      <c r="BJ103" s="66"/>
      <c r="BK103" s="66"/>
      <c r="BL103" s="66"/>
      <c r="BM103" s="66"/>
      <c r="BN103" s="66"/>
      <c r="BO103" s="66"/>
      <c r="BP103" s="66"/>
      <c r="BQ103" s="66"/>
      <c r="BR103" s="66"/>
      <c r="BS103" s="66"/>
      <c r="BT103" s="66"/>
      <c r="BU103" s="66"/>
      <c r="BV103" s="66"/>
    </row>
    <row r="104" spans="1:76" ht="13.5" thickBot="1" x14ac:dyDescent="0.25">
      <c r="A104" s="77" t="s">
        <v>505</v>
      </c>
      <c r="D104" s="165" t="str">
        <f t="shared" ref="D104:BO104" ca="1" si="497">D$1</f>
        <v>2010A</v>
      </c>
      <c r="E104" s="165" t="str">
        <f t="shared" ca="1" si="497"/>
        <v>1Q</v>
      </c>
      <c r="F104" s="165" t="str">
        <f t="shared" ca="1" si="497"/>
        <v>2Q</v>
      </c>
      <c r="G104" s="165" t="str">
        <f t="shared" ca="1" si="497"/>
        <v>1H</v>
      </c>
      <c r="H104" s="165" t="str">
        <f t="shared" ca="1" si="497"/>
        <v>3Q</v>
      </c>
      <c r="I104" s="165" t="str">
        <f t="shared" ca="1" si="497"/>
        <v>9M</v>
      </c>
      <c r="J104" s="165" t="str">
        <f t="shared" ca="1" si="497"/>
        <v>4Q</v>
      </c>
      <c r="K104" s="165" t="str">
        <f t="shared" ca="1" si="497"/>
        <v>2011A</v>
      </c>
      <c r="L104" s="165" t="str">
        <f t="shared" ca="1" si="497"/>
        <v>1Q</v>
      </c>
      <c r="M104" s="165" t="str">
        <f t="shared" ca="1" si="497"/>
        <v>2Q</v>
      </c>
      <c r="N104" s="165" t="str">
        <f t="shared" ca="1" si="497"/>
        <v>1H</v>
      </c>
      <c r="O104" s="165" t="str">
        <f t="shared" ca="1" si="497"/>
        <v>3Q</v>
      </c>
      <c r="P104" s="165" t="str">
        <f t="shared" ca="1" si="497"/>
        <v>9M</v>
      </c>
      <c r="Q104" s="165" t="str">
        <f t="shared" ca="1" si="497"/>
        <v>4Q</v>
      </c>
      <c r="R104" s="165" t="str">
        <f t="shared" ca="1" si="497"/>
        <v>2012A</v>
      </c>
      <c r="S104" s="165" t="str">
        <f t="shared" ca="1" si="497"/>
        <v>1Q</v>
      </c>
      <c r="T104" s="165" t="str">
        <f t="shared" ca="1" si="497"/>
        <v>2Q</v>
      </c>
      <c r="U104" s="165" t="str">
        <f t="shared" ca="1" si="497"/>
        <v>1H</v>
      </c>
      <c r="V104" s="165" t="str">
        <f t="shared" ca="1" si="497"/>
        <v>3Q</v>
      </c>
      <c r="W104" s="165" t="str">
        <f t="shared" ca="1" si="497"/>
        <v>9M</v>
      </c>
      <c r="X104" s="165" t="str">
        <f t="shared" ca="1" si="497"/>
        <v>4Q</v>
      </c>
      <c r="Y104" s="165" t="str">
        <f t="shared" ca="1" si="497"/>
        <v>2013A</v>
      </c>
      <c r="Z104" s="165" t="str">
        <f t="shared" ca="1" si="497"/>
        <v>1Q</v>
      </c>
      <c r="AA104" s="165" t="str">
        <f t="shared" ca="1" si="497"/>
        <v>2Q</v>
      </c>
      <c r="AB104" s="165" t="str">
        <f t="shared" ca="1" si="497"/>
        <v>1H</v>
      </c>
      <c r="AC104" s="165" t="str">
        <f t="shared" ca="1" si="497"/>
        <v>3Q</v>
      </c>
      <c r="AD104" s="165" t="str">
        <f t="shared" ca="1" si="497"/>
        <v>9M</v>
      </c>
      <c r="AE104" s="165" t="str">
        <f t="shared" ca="1" si="497"/>
        <v>4Q</v>
      </c>
      <c r="AF104" s="165" t="str">
        <f t="shared" ca="1" si="497"/>
        <v>2014A</v>
      </c>
      <c r="AG104" s="165" t="str">
        <f t="shared" ca="1" si="497"/>
        <v>1Q</v>
      </c>
      <c r="AH104" s="165" t="str">
        <f t="shared" ca="1" si="497"/>
        <v>2Q</v>
      </c>
      <c r="AI104" s="165" t="str">
        <f t="shared" ca="1" si="497"/>
        <v>1H</v>
      </c>
      <c r="AJ104" s="165" t="str">
        <f t="shared" ca="1" si="497"/>
        <v>3Q</v>
      </c>
      <c r="AK104" s="165" t="str">
        <f t="shared" ca="1" si="497"/>
        <v>9M</v>
      </c>
      <c r="AL104" s="165" t="str">
        <f t="shared" ca="1" si="497"/>
        <v>4Q</v>
      </c>
      <c r="AM104" s="165" t="str">
        <f t="shared" ca="1" si="497"/>
        <v>2015A</v>
      </c>
      <c r="AN104" s="165" t="str">
        <f t="shared" ca="1" si="497"/>
        <v>1Q</v>
      </c>
      <c r="AO104" s="165" t="str">
        <f t="shared" ca="1" si="497"/>
        <v>2Q</v>
      </c>
      <c r="AP104" s="165" t="str">
        <f t="shared" ca="1" si="497"/>
        <v>1H</v>
      </c>
      <c r="AQ104" s="165" t="str">
        <f t="shared" ca="1" si="497"/>
        <v>3Q</v>
      </c>
      <c r="AR104" s="165" t="str">
        <f t="shared" ca="1" si="497"/>
        <v>9M</v>
      </c>
      <c r="AS104" s="165" t="str">
        <f t="shared" ca="1" si="497"/>
        <v>4Q</v>
      </c>
      <c r="AT104" s="420" t="str">
        <f t="shared" ca="1" si="497"/>
        <v>2016A</v>
      </c>
      <c r="AU104" s="165" t="str">
        <f t="shared" ca="1" si="497"/>
        <v>1Q</v>
      </c>
      <c r="AV104" s="165" t="str">
        <f t="shared" ca="1" si="497"/>
        <v>2Q</v>
      </c>
      <c r="AW104" s="165" t="str">
        <f t="shared" ca="1" si="497"/>
        <v>1H</v>
      </c>
      <c r="AX104" s="165" t="str">
        <f t="shared" ca="1" si="497"/>
        <v>3Q</v>
      </c>
      <c r="AY104" s="165" t="str">
        <f t="shared" ca="1" si="497"/>
        <v>9M</v>
      </c>
      <c r="AZ104" s="165" t="str">
        <f t="shared" ca="1" si="497"/>
        <v>4Q</v>
      </c>
      <c r="BA104" s="165" t="str">
        <f t="shared" ca="1" si="497"/>
        <v>2017A</v>
      </c>
      <c r="BB104" s="165" t="str">
        <f t="shared" ca="1" si="497"/>
        <v>1QA</v>
      </c>
      <c r="BC104" s="165" t="str">
        <f t="shared" ca="1" si="497"/>
        <v>2QA</v>
      </c>
      <c r="BD104" s="165" t="str">
        <f t="shared" ca="1" si="497"/>
        <v>1HA</v>
      </c>
      <c r="BE104" s="165" t="str">
        <f t="shared" ca="1" si="497"/>
        <v>3QE</v>
      </c>
      <c r="BF104" s="165" t="str">
        <f t="shared" ca="1" si="497"/>
        <v>9ME</v>
      </c>
      <c r="BG104" s="165" t="str">
        <f t="shared" ca="1" si="497"/>
        <v>4QE</v>
      </c>
      <c r="BH104" s="165" t="str">
        <f t="shared" ca="1" si="497"/>
        <v>2018A</v>
      </c>
      <c r="BI104" s="165" t="str">
        <f t="shared" ca="1" si="497"/>
        <v>1Q</v>
      </c>
      <c r="BJ104" s="165" t="str">
        <f t="shared" ca="1" si="497"/>
        <v>2Q</v>
      </c>
      <c r="BK104" s="165" t="str">
        <f t="shared" ca="1" si="497"/>
        <v>1H</v>
      </c>
      <c r="BL104" s="165" t="str">
        <f t="shared" ca="1" si="497"/>
        <v>3Q</v>
      </c>
      <c r="BM104" s="165" t="str">
        <f t="shared" ca="1" si="497"/>
        <v>9M</v>
      </c>
      <c r="BN104" s="165" t="str">
        <f t="shared" ca="1" si="497"/>
        <v>4Q</v>
      </c>
      <c r="BO104" s="165" t="str">
        <f t="shared" ca="1" si="497"/>
        <v>2019E</v>
      </c>
      <c r="BP104" s="165" t="str">
        <f t="shared" ref="BP104:BV104" ca="1" si="498">BP$1</f>
        <v>1Q</v>
      </c>
      <c r="BQ104" s="165" t="str">
        <f t="shared" ca="1" si="498"/>
        <v>2Q</v>
      </c>
      <c r="BR104" s="165" t="str">
        <f t="shared" ca="1" si="498"/>
        <v>1H</v>
      </c>
      <c r="BS104" s="165" t="str">
        <f t="shared" ca="1" si="498"/>
        <v>3Q</v>
      </c>
      <c r="BT104" s="165" t="str">
        <f t="shared" ca="1" si="498"/>
        <v>9M</v>
      </c>
      <c r="BU104" s="165" t="str">
        <f t="shared" ca="1" si="498"/>
        <v>4Q</v>
      </c>
      <c r="BV104" s="165" t="str">
        <f t="shared" ca="1" si="498"/>
        <v>2020E</v>
      </c>
    </row>
    <row r="105" spans="1:76" x14ac:dyDescent="0.2">
      <c r="A105" s="21" t="s">
        <v>500</v>
      </c>
      <c r="D105" s="323"/>
      <c r="E105" s="34"/>
      <c r="F105" s="90">
        <f t="shared" ref="F105:J105" ca="1" si="499">+F4</f>
        <v>0</v>
      </c>
      <c r="G105" s="34"/>
      <c r="H105" s="90">
        <f t="shared" ca="1" si="499"/>
        <v>0</v>
      </c>
      <c r="I105" s="34"/>
      <c r="J105" s="90">
        <f t="shared" ca="1" si="499"/>
        <v>0</v>
      </c>
      <c r="K105" s="323"/>
      <c r="L105" s="34"/>
      <c r="M105" s="90">
        <f t="shared" ref="M105:Q105" ca="1" si="500">+M4</f>
        <v>0</v>
      </c>
      <c r="N105" s="34"/>
      <c r="O105" s="90">
        <f t="shared" ca="1" si="500"/>
        <v>0</v>
      </c>
      <c r="P105" s="34"/>
      <c r="Q105" s="90">
        <f t="shared" ca="1" si="500"/>
        <v>0</v>
      </c>
      <c r="R105" s="323"/>
      <c r="S105" s="34"/>
      <c r="T105" s="90">
        <f t="shared" ref="T105:BU105" ca="1" si="501">+T4</f>
        <v>0</v>
      </c>
      <c r="U105" s="34"/>
      <c r="V105" s="90">
        <f t="shared" ca="1" si="501"/>
        <v>0</v>
      </c>
      <c r="W105" s="34"/>
      <c r="X105" s="90">
        <f t="shared" ca="1" si="501"/>
        <v>0</v>
      </c>
      <c r="Y105" s="323"/>
      <c r="Z105" s="34"/>
      <c r="AA105" s="90">
        <f t="shared" ca="1" si="501"/>
        <v>0</v>
      </c>
      <c r="AB105" s="34"/>
      <c r="AC105" s="90">
        <f t="shared" ca="1" si="501"/>
        <v>0</v>
      </c>
      <c r="AD105" s="34"/>
      <c r="AE105" s="90">
        <f t="shared" ca="1" si="501"/>
        <v>0</v>
      </c>
      <c r="AF105" s="323"/>
      <c r="AG105" s="34"/>
      <c r="AH105" s="90">
        <f t="shared" ref="AH105:AL105" ca="1" si="502">+AH4</f>
        <v>0</v>
      </c>
      <c r="AI105" s="34"/>
      <c r="AJ105" s="90">
        <f t="shared" ca="1" si="502"/>
        <v>0</v>
      </c>
      <c r="AK105" s="34"/>
      <c r="AL105" s="90">
        <f t="shared" ca="1" si="502"/>
        <v>0</v>
      </c>
      <c r="AM105" s="323"/>
      <c r="AN105" s="34"/>
      <c r="AO105" s="90">
        <f t="shared" ca="1" si="501"/>
        <v>0</v>
      </c>
      <c r="AP105" s="34"/>
      <c r="AQ105" s="90">
        <f t="shared" ca="1" si="501"/>
        <v>0</v>
      </c>
      <c r="AR105" s="34"/>
      <c r="AS105" s="90">
        <f t="shared" ca="1" si="501"/>
        <v>0</v>
      </c>
      <c r="AT105" s="323"/>
      <c r="AU105" s="34"/>
      <c r="AV105" s="90">
        <f t="shared" ref="AV105:AZ105" ca="1" si="503">+AV4</f>
        <v>0</v>
      </c>
      <c r="AW105" s="34"/>
      <c r="AX105" s="90">
        <f t="shared" ca="1" si="503"/>
        <v>0</v>
      </c>
      <c r="AY105" s="34"/>
      <c r="AZ105" s="90">
        <f t="shared" ca="1" si="503"/>
        <v>0</v>
      </c>
      <c r="BA105" s="323"/>
      <c r="BB105" s="34"/>
      <c r="BC105" s="90">
        <f t="shared" ca="1" si="501"/>
        <v>0</v>
      </c>
      <c r="BD105" s="34"/>
      <c r="BE105" s="90">
        <f t="shared" ca="1" si="501"/>
        <v>0</v>
      </c>
      <c r="BF105" s="34"/>
      <c r="BG105" s="90">
        <f t="shared" ca="1" si="501"/>
        <v>0</v>
      </c>
      <c r="BH105" s="323"/>
      <c r="BI105" s="34"/>
      <c r="BJ105" s="90">
        <f t="shared" ca="1" si="501"/>
        <v>0</v>
      </c>
      <c r="BK105" s="34"/>
      <c r="BL105" s="90">
        <f t="shared" ca="1" si="501"/>
        <v>0</v>
      </c>
      <c r="BM105" s="34"/>
      <c r="BN105" s="90">
        <f t="shared" ca="1" si="501"/>
        <v>0</v>
      </c>
      <c r="BO105" s="323"/>
      <c r="BP105" s="34"/>
      <c r="BQ105" s="90">
        <f t="shared" ca="1" si="501"/>
        <v>0</v>
      </c>
      <c r="BR105" s="34"/>
      <c r="BS105" s="90">
        <f t="shared" ca="1" si="501"/>
        <v>0</v>
      </c>
      <c r="BT105" s="34"/>
      <c r="BU105" s="90">
        <f t="shared" ca="1" si="501"/>
        <v>0</v>
      </c>
      <c r="BV105" s="323"/>
    </row>
    <row r="106" spans="1:76" x14ac:dyDescent="0.2">
      <c r="A106" s="11" t="s">
        <v>102</v>
      </c>
      <c r="D106" s="337" t="str">
        <f ca="1">IF(D105=0,"-",IFERROR(D105/#REF!-1,"-"))</f>
        <v>-</v>
      </c>
      <c r="E106" s="230" t="str">
        <f ca="1">IF(E105=0,"-",IFERROR(E105/#REF!-1,"-"))</f>
        <v>-</v>
      </c>
      <c r="F106" s="230" t="str">
        <f ca="1">IF(F105=0,"-",IFERROR(F105/#REF!-1,"-"))</f>
        <v>-</v>
      </c>
      <c r="G106" s="230" t="str">
        <f ca="1">IF(G105=0,"-",IFERROR(G105/#REF!-1,"-"))</f>
        <v>-</v>
      </c>
      <c r="H106" s="230" t="str">
        <f t="shared" ref="H106:AM106" ca="1" si="504">IF(H105=0,"-",IFERROR(H105/A105-1,"-"))</f>
        <v>-</v>
      </c>
      <c r="I106" s="230" t="str">
        <f t="shared" ca="1" si="504"/>
        <v>-</v>
      </c>
      <c r="J106" s="230" t="str">
        <f t="shared" ca="1" si="504"/>
        <v>-</v>
      </c>
      <c r="K106" s="337" t="str">
        <f t="shared" ca="1" si="504"/>
        <v>-</v>
      </c>
      <c r="L106" s="230" t="str">
        <f t="shared" ca="1" si="504"/>
        <v>-</v>
      </c>
      <c r="M106" s="230" t="str">
        <f t="shared" ca="1" si="504"/>
        <v>-</v>
      </c>
      <c r="N106" s="230" t="str">
        <f t="shared" ca="1" si="504"/>
        <v>-</v>
      </c>
      <c r="O106" s="230" t="str">
        <f t="shared" ca="1" si="504"/>
        <v>-</v>
      </c>
      <c r="P106" s="230" t="str">
        <f t="shared" ca="1" si="504"/>
        <v>-</v>
      </c>
      <c r="Q106" s="230" t="str">
        <f t="shared" ca="1" si="504"/>
        <v>-</v>
      </c>
      <c r="R106" s="337" t="str">
        <f t="shared" ca="1" si="504"/>
        <v>-</v>
      </c>
      <c r="S106" s="230" t="str">
        <f t="shared" ca="1" si="504"/>
        <v>-</v>
      </c>
      <c r="T106" s="230" t="str">
        <f t="shared" ca="1" si="504"/>
        <v>-</v>
      </c>
      <c r="U106" s="230" t="str">
        <f t="shared" ca="1" si="504"/>
        <v>-</v>
      </c>
      <c r="V106" s="230" t="str">
        <f t="shared" ca="1" si="504"/>
        <v>-</v>
      </c>
      <c r="W106" s="230" t="str">
        <f t="shared" ca="1" si="504"/>
        <v>-</v>
      </c>
      <c r="X106" s="230" t="str">
        <f t="shared" ca="1" si="504"/>
        <v>-</v>
      </c>
      <c r="Y106" s="337" t="str">
        <f t="shared" ca="1" si="504"/>
        <v>-</v>
      </c>
      <c r="Z106" s="230" t="str">
        <f t="shared" ca="1" si="504"/>
        <v>-</v>
      </c>
      <c r="AA106" s="230" t="str">
        <f t="shared" ca="1" si="504"/>
        <v>-</v>
      </c>
      <c r="AB106" s="230" t="str">
        <f t="shared" ca="1" si="504"/>
        <v>-</v>
      </c>
      <c r="AC106" s="230" t="str">
        <f t="shared" ca="1" si="504"/>
        <v>-</v>
      </c>
      <c r="AD106" s="230" t="str">
        <f t="shared" ca="1" si="504"/>
        <v>-</v>
      </c>
      <c r="AE106" s="230" t="str">
        <f t="shared" ca="1" si="504"/>
        <v>-</v>
      </c>
      <c r="AF106" s="337" t="str">
        <f t="shared" ca="1" si="504"/>
        <v>-</v>
      </c>
      <c r="AG106" s="230" t="str">
        <f t="shared" ca="1" si="504"/>
        <v>-</v>
      </c>
      <c r="AH106" s="230" t="str">
        <f t="shared" ca="1" si="504"/>
        <v>-</v>
      </c>
      <c r="AI106" s="230" t="str">
        <f t="shared" ca="1" si="504"/>
        <v>-</v>
      </c>
      <c r="AJ106" s="230" t="str">
        <f t="shared" ca="1" si="504"/>
        <v>-</v>
      </c>
      <c r="AK106" s="230" t="str">
        <f t="shared" ca="1" si="504"/>
        <v>-</v>
      </c>
      <c r="AL106" s="230" t="str">
        <f t="shared" ca="1" si="504"/>
        <v>-</v>
      </c>
      <c r="AM106" s="337" t="str">
        <f t="shared" ca="1" si="504"/>
        <v>-</v>
      </c>
      <c r="AN106" s="230" t="str">
        <f t="shared" ref="AN106:BS106" ca="1" si="505">IF(AN105=0,"-",IFERROR(AN105/AG105-1,"-"))</f>
        <v>-</v>
      </c>
      <c r="AO106" s="230" t="str">
        <f t="shared" ca="1" si="505"/>
        <v>-</v>
      </c>
      <c r="AP106" s="230" t="str">
        <f t="shared" ca="1" si="505"/>
        <v>-</v>
      </c>
      <c r="AQ106" s="230" t="str">
        <f t="shared" ca="1" si="505"/>
        <v>-</v>
      </c>
      <c r="AR106" s="230" t="str">
        <f t="shared" ca="1" si="505"/>
        <v>-</v>
      </c>
      <c r="AS106" s="230" t="str">
        <f t="shared" ca="1" si="505"/>
        <v>-</v>
      </c>
      <c r="AT106" s="337" t="str">
        <f t="shared" ca="1" si="505"/>
        <v>-</v>
      </c>
      <c r="AU106" s="230" t="str">
        <f t="shared" ca="1" si="505"/>
        <v>-</v>
      </c>
      <c r="AV106" s="230" t="str">
        <f t="shared" ca="1" si="505"/>
        <v>-</v>
      </c>
      <c r="AW106" s="230" t="str">
        <f t="shared" ca="1" si="505"/>
        <v>-</v>
      </c>
      <c r="AX106" s="230" t="str">
        <f t="shared" ca="1" si="505"/>
        <v>-</v>
      </c>
      <c r="AY106" s="230" t="str">
        <f t="shared" ca="1" si="505"/>
        <v>-</v>
      </c>
      <c r="AZ106" s="230" t="str">
        <f t="shared" ca="1" si="505"/>
        <v>-</v>
      </c>
      <c r="BA106" s="337" t="str">
        <f t="shared" ca="1" si="505"/>
        <v>-</v>
      </c>
      <c r="BB106" s="230" t="str">
        <f t="shared" ca="1" si="505"/>
        <v>-</v>
      </c>
      <c r="BC106" s="230" t="str">
        <f t="shared" ca="1" si="505"/>
        <v>-</v>
      </c>
      <c r="BD106" s="230" t="str">
        <f t="shared" ca="1" si="505"/>
        <v>-</v>
      </c>
      <c r="BE106" s="230" t="str">
        <f t="shared" ca="1" si="505"/>
        <v>-</v>
      </c>
      <c r="BF106" s="230" t="str">
        <f t="shared" ca="1" si="505"/>
        <v>-</v>
      </c>
      <c r="BG106" s="230" t="str">
        <f t="shared" ca="1" si="505"/>
        <v>-</v>
      </c>
      <c r="BH106" s="337" t="str">
        <f t="shared" ca="1" si="505"/>
        <v>-</v>
      </c>
      <c r="BI106" s="230" t="str">
        <f t="shared" ca="1" si="505"/>
        <v>-</v>
      </c>
      <c r="BJ106" s="230" t="str">
        <f t="shared" ca="1" si="505"/>
        <v>-</v>
      </c>
      <c r="BK106" s="230" t="str">
        <f t="shared" ca="1" si="505"/>
        <v>-</v>
      </c>
      <c r="BL106" s="230" t="str">
        <f t="shared" ca="1" si="505"/>
        <v>-</v>
      </c>
      <c r="BM106" s="230" t="str">
        <f t="shared" ca="1" si="505"/>
        <v>-</v>
      </c>
      <c r="BN106" s="230" t="str">
        <f t="shared" ca="1" si="505"/>
        <v>-</v>
      </c>
      <c r="BO106" s="337" t="str">
        <f t="shared" ca="1" si="505"/>
        <v>-</v>
      </c>
      <c r="BP106" s="230" t="str">
        <f t="shared" ca="1" si="505"/>
        <v>-</v>
      </c>
      <c r="BQ106" s="230" t="str">
        <f t="shared" ca="1" si="505"/>
        <v>-</v>
      </c>
      <c r="BR106" s="230" t="str">
        <f t="shared" ca="1" si="505"/>
        <v>-</v>
      </c>
      <c r="BS106" s="230" t="str">
        <f t="shared" ca="1" si="505"/>
        <v>-</v>
      </c>
      <c r="BT106" s="230" t="str">
        <f t="shared" ref="BT106:BV106" ca="1" si="506">IF(BT105=0,"-",IFERROR(BT105/BM105-1,"-"))</f>
        <v>-</v>
      </c>
      <c r="BU106" s="230" t="str">
        <f t="shared" ca="1" si="506"/>
        <v>-</v>
      </c>
      <c r="BV106" s="337" t="str">
        <f t="shared" ca="1" si="506"/>
        <v>-</v>
      </c>
    </row>
    <row r="107" spans="1:76" x14ac:dyDescent="0.2">
      <c r="A107" s="21" t="s">
        <v>501</v>
      </c>
      <c r="D107" s="323"/>
      <c r="E107" s="34"/>
      <c r="F107" s="90">
        <f t="shared" ref="F107:J107" ca="1" si="507">+F6</f>
        <v>0</v>
      </c>
      <c r="G107" s="34"/>
      <c r="H107" s="90">
        <f t="shared" ca="1" si="507"/>
        <v>0</v>
      </c>
      <c r="I107" s="34"/>
      <c r="J107" s="90">
        <f t="shared" ca="1" si="507"/>
        <v>0</v>
      </c>
      <c r="K107" s="323"/>
      <c r="L107" s="34"/>
      <c r="M107" s="90">
        <f t="shared" ref="M107:Q107" ca="1" si="508">+M6</f>
        <v>0</v>
      </c>
      <c r="N107" s="34"/>
      <c r="O107" s="90">
        <f t="shared" ca="1" si="508"/>
        <v>0</v>
      </c>
      <c r="P107" s="34"/>
      <c r="Q107" s="90">
        <f t="shared" ca="1" si="508"/>
        <v>0</v>
      </c>
      <c r="R107" s="323"/>
      <c r="S107" s="34"/>
      <c r="T107" s="90">
        <f t="shared" ref="T107:BU107" ca="1" si="509">+T6</f>
        <v>0</v>
      </c>
      <c r="U107" s="34"/>
      <c r="V107" s="90">
        <f t="shared" ca="1" si="509"/>
        <v>0</v>
      </c>
      <c r="W107" s="34"/>
      <c r="X107" s="90">
        <f t="shared" ca="1" si="509"/>
        <v>0</v>
      </c>
      <c r="Y107" s="323"/>
      <c r="Z107" s="34"/>
      <c r="AA107" s="90">
        <f t="shared" ca="1" si="509"/>
        <v>0</v>
      </c>
      <c r="AB107" s="34"/>
      <c r="AC107" s="90">
        <f t="shared" ca="1" si="509"/>
        <v>0</v>
      </c>
      <c r="AD107" s="34"/>
      <c r="AE107" s="90">
        <f t="shared" ca="1" si="509"/>
        <v>0</v>
      </c>
      <c r="AF107" s="323"/>
      <c r="AG107" s="34"/>
      <c r="AH107" s="90">
        <f t="shared" ref="AH107:AL107" ca="1" si="510">+AH6</f>
        <v>0</v>
      </c>
      <c r="AI107" s="34"/>
      <c r="AJ107" s="90">
        <f t="shared" ca="1" si="510"/>
        <v>0</v>
      </c>
      <c r="AK107" s="34"/>
      <c r="AL107" s="90">
        <f t="shared" ca="1" si="510"/>
        <v>0</v>
      </c>
      <c r="AM107" s="323"/>
      <c r="AN107" s="34"/>
      <c r="AO107" s="90">
        <f t="shared" ca="1" si="509"/>
        <v>0</v>
      </c>
      <c r="AP107" s="34"/>
      <c r="AQ107" s="90">
        <f t="shared" ca="1" si="509"/>
        <v>0</v>
      </c>
      <c r="AR107" s="34"/>
      <c r="AS107" s="90">
        <f t="shared" ca="1" si="509"/>
        <v>0</v>
      </c>
      <c r="AT107" s="323"/>
      <c r="AU107" s="34"/>
      <c r="AV107" s="90">
        <f t="shared" ref="AV107:AZ107" ca="1" si="511">+AV6</f>
        <v>0</v>
      </c>
      <c r="AW107" s="34"/>
      <c r="AX107" s="90">
        <f t="shared" ca="1" si="511"/>
        <v>0</v>
      </c>
      <c r="AY107" s="34"/>
      <c r="AZ107" s="90">
        <f t="shared" ca="1" si="511"/>
        <v>0</v>
      </c>
      <c r="BA107" s="323"/>
      <c r="BB107" s="34"/>
      <c r="BC107" s="90">
        <f t="shared" ca="1" si="509"/>
        <v>0</v>
      </c>
      <c r="BD107" s="34"/>
      <c r="BE107" s="90">
        <f t="shared" ca="1" si="509"/>
        <v>0</v>
      </c>
      <c r="BF107" s="34"/>
      <c r="BG107" s="90">
        <f t="shared" ca="1" si="509"/>
        <v>0</v>
      </c>
      <c r="BH107" s="323"/>
      <c r="BI107" s="34"/>
      <c r="BJ107" s="90">
        <f t="shared" ca="1" si="509"/>
        <v>0</v>
      </c>
      <c r="BK107" s="34"/>
      <c r="BL107" s="90">
        <f t="shared" ca="1" si="509"/>
        <v>0</v>
      </c>
      <c r="BM107" s="34"/>
      <c r="BN107" s="90">
        <f t="shared" ca="1" si="509"/>
        <v>0</v>
      </c>
      <c r="BO107" s="323"/>
      <c r="BP107" s="34"/>
      <c r="BQ107" s="90">
        <f t="shared" ca="1" si="509"/>
        <v>0</v>
      </c>
      <c r="BR107" s="34"/>
      <c r="BS107" s="90">
        <f t="shared" ca="1" si="509"/>
        <v>0</v>
      </c>
      <c r="BT107" s="34"/>
      <c r="BU107" s="90">
        <f t="shared" ca="1" si="509"/>
        <v>0</v>
      </c>
      <c r="BV107" s="323"/>
    </row>
    <row r="108" spans="1:76" x14ac:dyDescent="0.2">
      <c r="A108" s="11" t="s">
        <v>102</v>
      </c>
      <c r="D108" s="337" t="str">
        <f ca="1">IF(D107=0,"-",IFERROR(D107/#REF!-1,"-"))</f>
        <v>-</v>
      </c>
      <c r="E108" s="230" t="str">
        <f ca="1">IF(E107=0,"-",IFERROR(E107/#REF!-1,"-"))</f>
        <v>-</v>
      </c>
      <c r="F108" s="230" t="str">
        <f ca="1">IF(F107=0,"-",IFERROR(F107/#REF!-1,"-"))</f>
        <v>-</v>
      </c>
      <c r="G108" s="230" t="str">
        <f ca="1">IF(G107=0,"-",IFERROR(G107/#REF!-1,"-"))</f>
        <v>-</v>
      </c>
      <c r="H108" s="230" t="str">
        <f t="shared" ref="H108:AM108" ca="1" si="512">IF(H107=0,"-",IFERROR(H107/A107-1,"-"))</f>
        <v>-</v>
      </c>
      <c r="I108" s="230" t="str">
        <f t="shared" ca="1" si="512"/>
        <v>-</v>
      </c>
      <c r="J108" s="230" t="str">
        <f t="shared" ca="1" si="512"/>
        <v>-</v>
      </c>
      <c r="K108" s="337" t="str">
        <f t="shared" ca="1" si="512"/>
        <v>-</v>
      </c>
      <c r="L108" s="230" t="str">
        <f t="shared" ca="1" si="512"/>
        <v>-</v>
      </c>
      <c r="M108" s="230" t="str">
        <f t="shared" ca="1" si="512"/>
        <v>-</v>
      </c>
      <c r="N108" s="230" t="str">
        <f t="shared" ca="1" si="512"/>
        <v>-</v>
      </c>
      <c r="O108" s="230" t="str">
        <f t="shared" ca="1" si="512"/>
        <v>-</v>
      </c>
      <c r="P108" s="230" t="str">
        <f t="shared" ca="1" si="512"/>
        <v>-</v>
      </c>
      <c r="Q108" s="230" t="str">
        <f t="shared" ca="1" si="512"/>
        <v>-</v>
      </c>
      <c r="R108" s="337" t="str">
        <f t="shared" ca="1" si="512"/>
        <v>-</v>
      </c>
      <c r="S108" s="230" t="str">
        <f t="shared" ca="1" si="512"/>
        <v>-</v>
      </c>
      <c r="T108" s="230" t="str">
        <f t="shared" ca="1" si="512"/>
        <v>-</v>
      </c>
      <c r="U108" s="230" t="str">
        <f t="shared" ca="1" si="512"/>
        <v>-</v>
      </c>
      <c r="V108" s="230" t="str">
        <f t="shared" ca="1" si="512"/>
        <v>-</v>
      </c>
      <c r="W108" s="230" t="str">
        <f t="shared" ca="1" si="512"/>
        <v>-</v>
      </c>
      <c r="X108" s="230" t="str">
        <f t="shared" ca="1" si="512"/>
        <v>-</v>
      </c>
      <c r="Y108" s="337" t="str">
        <f t="shared" ca="1" si="512"/>
        <v>-</v>
      </c>
      <c r="Z108" s="230" t="str">
        <f t="shared" ca="1" si="512"/>
        <v>-</v>
      </c>
      <c r="AA108" s="230" t="str">
        <f t="shared" ca="1" si="512"/>
        <v>-</v>
      </c>
      <c r="AB108" s="230" t="str">
        <f t="shared" ca="1" si="512"/>
        <v>-</v>
      </c>
      <c r="AC108" s="230" t="str">
        <f t="shared" ca="1" si="512"/>
        <v>-</v>
      </c>
      <c r="AD108" s="230" t="str">
        <f t="shared" ca="1" si="512"/>
        <v>-</v>
      </c>
      <c r="AE108" s="230" t="str">
        <f t="shared" ca="1" si="512"/>
        <v>-</v>
      </c>
      <c r="AF108" s="337" t="str">
        <f t="shared" ca="1" si="512"/>
        <v>-</v>
      </c>
      <c r="AG108" s="230" t="str">
        <f t="shared" ca="1" si="512"/>
        <v>-</v>
      </c>
      <c r="AH108" s="230" t="str">
        <f t="shared" ca="1" si="512"/>
        <v>-</v>
      </c>
      <c r="AI108" s="230" t="str">
        <f t="shared" ca="1" si="512"/>
        <v>-</v>
      </c>
      <c r="AJ108" s="230" t="str">
        <f t="shared" ca="1" si="512"/>
        <v>-</v>
      </c>
      <c r="AK108" s="230" t="str">
        <f t="shared" ca="1" si="512"/>
        <v>-</v>
      </c>
      <c r="AL108" s="230" t="str">
        <f t="shared" ca="1" si="512"/>
        <v>-</v>
      </c>
      <c r="AM108" s="337" t="str">
        <f t="shared" ca="1" si="512"/>
        <v>-</v>
      </c>
      <c r="AN108" s="230" t="str">
        <f t="shared" ref="AN108:BS108" ca="1" si="513">IF(AN107=0,"-",IFERROR(AN107/AG107-1,"-"))</f>
        <v>-</v>
      </c>
      <c r="AO108" s="230" t="str">
        <f t="shared" ca="1" si="513"/>
        <v>-</v>
      </c>
      <c r="AP108" s="230" t="str">
        <f t="shared" ca="1" si="513"/>
        <v>-</v>
      </c>
      <c r="AQ108" s="230" t="str">
        <f t="shared" ca="1" si="513"/>
        <v>-</v>
      </c>
      <c r="AR108" s="230" t="str">
        <f t="shared" ca="1" si="513"/>
        <v>-</v>
      </c>
      <c r="AS108" s="230" t="str">
        <f t="shared" ca="1" si="513"/>
        <v>-</v>
      </c>
      <c r="AT108" s="337" t="str">
        <f t="shared" ca="1" si="513"/>
        <v>-</v>
      </c>
      <c r="AU108" s="230" t="str">
        <f t="shared" ca="1" si="513"/>
        <v>-</v>
      </c>
      <c r="AV108" s="230" t="str">
        <f t="shared" ca="1" si="513"/>
        <v>-</v>
      </c>
      <c r="AW108" s="230" t="str">
        <f t="shared" ca="1" si="513"/>
        <v>-</v>
      </c>
      <c r="AX108" s="230" t="str">
        <f t="shared" ca="1" si="513"/>
        <v>-</v>
      </c>
      <c r="AY108" s="230" t="str">
        <f t="shared" ca="1" si="513"/>
        <v>-</v>
      </c>
      <c r="AZ108" s="230" t="str">
        <f t="shared" ca="1" si="513"/>
        <v>-</v>
      </c>
      <c r="BA108" s="337" t="str">
        <f t="shared" ca="1" si="513"/>
        <v>-</v>
      </c>
      <c r="BB108" s="230" t="str">
        <f t="shared" ca="1" si="513"/>
        <v>-</v>
      </c>
      <c r="BC108" s="230" t="str">
        <f t="shared" ca="1" si="513"/>
        <v>-</v>
      </c>
      <c r="BD108" s="230" t="str">
        <f t="shared" ca="1" si="513"/>
        <v>-</v>
      </c>
      <c r="BE108" s="230" t="str">
        <f t="shared" ca="1" si="513"/>
        <v>-</v>
      </c>
      <c r="BF108" s="230" t="str">
        <f t="shared" ca="1" si="513"/>
        <v>-</v>
      </c>
      <c r="BG108" s="230" t="str">
        <f t="shared" ca="1" si="513"/>
        <v>-</v>
      </c>
      <c r="BH108" s="337" t="str">
        <f t="shared" ca="1" si="513"/>
        <v>-</v>
      </c>
      <c r="BI108" s="230" t="str">
        <f t="shared" ca="1" si="513"/>
        <v>-</v>
      </c>
      <c r="BJ108" s="230" t="str">
        <f t="shared" ca="1" si="513"/>
        <v>-</v>
      </c>
      <c r="BK108" s="230" t="str">
        <f t="shared" ca="1" si="513"/>
        <v>-</v>
      </c>
      <c r="BL108" s="230" t="str">
        <f t="shared" ca="1" si="513"/>
        <v>-</v>
      </c>
      <c r="BM108" s="230" t="str">
        <f t="shared" ca="1" si="513"/>
        <v>-</v>
      </c>
      <c r="BN108" s="230" t="str">
        <f t="shared" ca="1" si="513"/>
        <v>-</v>
      </c>
      <c r="BO108" s="337" t="str">
        <f t="shared" ca="1" si="513"/>
        <v>-</v>
      </c>
      <c r="BP108" s="230" t="str">
        <f t="shared" ca="1" si="513"/>
        <v>-</v>
      </c>
      <c r="BQ108" s="230" t="str">
        <f t="shared" ca="1" si="513"/>
        <v>-</v>
      </c>
      <c r="BR108" s="230" t="str">
        <f t="shared" ca="1" si="513"/>
        <v>-</v>
      </c>
      <c r="BS108" s="230" t="str">
        <f t="shared" ca="1" si="513"/>
        <v>-</v>
      </c>
      <c r="BT108" s="230" t="str">
        <f t="shared" ref="BT108:BV108" ca="1" si="514">IF(BT107=0,"-",IFERROR(BT107/BM107-1,"-"))</f>
        <v>-</v>
      </c>
      <c r="BU108" s="230" t="str">
        <f t="shared" ca="1" si="514"/>
        <v>-</v>
      </c>
      <c r="BV108" s="337" t="str">
        <f t="shared" ca="1" si="514"/>
        <v>-</v>
      </c>
    </row>
    <row r="109" spans="1:76" x14ac:dyDescent="0.2">
      <c r="A109" s="21" t="s">
        <v>487</v>
      </c>
      <c r="D109" s="323"/>
      <c r="E109" s="34"/>
      <c r="F109" s="90">
        <f t="shared" ref="F109:J109" ca="1" si="515">+F8</f>
        <v>0</v>
      </c>
      <c r="G109" s="34"/>
      <c r="H109" s="90">
        <f t="shared" ca="1" si="515"/>
        <v>0</v>
      </c>
      <c r="I109" s="34"/>
      <c r="J109" s="90">
        <f t="shared" ca="1" si="515"/>
        <v>0</v>
      </c>
      <c r="K109" s="323"/>
      <c r="L109" s="34"/>
      <c r="M109" s="90">
        <f t="shared" ref="M109:Q109" ca="1" si="516">+M8</f>
        <v>0</v>
      </c>
      <c r="N109" s="34"/>
      <c r="O109" s="90">
        <f t="shared" ca="1" si="516"/>
        <v>0</v>
      </c>
      <c r="P109" s="34"/>
      <c r="Q109" s="90">
        <f t="shared" ca="1" si="516"/>
        <v>0</v>
      </c>
      <c r="R109" s="323"/>
      <c r="S109" s="34"/>
      <c r="T109" s="90">
        <f t="shared" ref="T109:BU109" ca="1" si="517">+T8</f>
        <v>0</v>
      </c>
      <c r="U109" s="34"/>
      <c r="V109" s="90">
        <f t="shared" ca="1" si="517"/>
        <v>0</v>
      </c>
      <c r="W109" s="34"/>
      <c r="X109" s="90">
        <f t="shared" ca="1" si="517"/>
        <v>0</v>
      </c>
      <c r="Y109" s="323"/>
      <c r="Z109" s="34"/>
      <c r="AA109" s="90">
        <f t="shared" ca="1" si="517"/>
        <v>0</v>
      </c>
      <c r="AB109" s="34"/>
      <c r="AC109" s="90">
        <f t="shared" ca="1" si="517"/>
        <v>0</v>
      </c>
      <c r="AD109" s="34"/>
      <c r="AE109" s="90">
        <f t="shared" ca="1" si="517"/>
        <v>0</v>
      </c>
      <c r="AF109" s="323"/>
      <c r="AG109" s="34"/>
      <c r="AH109" s="90">
        <f t="shared" ref="AH109:AL109" ca="1" si="518">+AH8</f>
        <v>0</v>
      </c>
      <c r="AI109" s="34"/>
      <c r="AJ109" s="90">
        <f t="shared" ca="1" si="518"/>
        <v>0</v>
      </c>
      <c r="AK109" s="34"/>
      <c r="AL109" s="90">
        <f t="shared" ca="1" si="518"/>
        <v>0</v>
      </c>
      <c r="AM109" s="323"/>
      <c r="AN109" s="34"/>
      <c r="AO109" s="90">
        <f t="shared" ca="1" si="517"/>
        <v>0</v>
      </c>
      <c r="AP109" s="34"/>
      <c r="AQ109" s="90">
        <f t="shared" ca="1" si="517"/>
        <v>0</v>
      </c>
      <c r="AR109" s="34"/>
      <c r="AS109" s="90">
        <f t="shared" ca="1" si="517"/>
        <v>0</v>
      </c>
      <c r="AT109" s="323"/>
      <c r="AU109" s="34"/>
      <c r="AV109" s="90">
        <f t="shared" ref="AV109:AZ109" ca="1" si="519">+AV8</f>
        <v>0</v>
      </c>
      <c r="AW109" s="34"/>
      <c r="AX109" s="90">
        <f t="shared" ca="1" si="519"/>
        <v>0</v>
      </c>
      <c r="AY109" s="34"/>
      <c r="AZ109" s="90">
        <f t="shared" ca="1" si="519"/>
        <v>0</v>
      </c>
      <c r="BA109" s="323"/>
      <c r="BB109" s="34"/>
      <c r="BC109" s="90">
        <f t="shared" ca="1" si="517"/>
        <v>0</v>
      </c>
      <c r="BD109" s="34"/>
      <c r="BE109" s="90">
        <f t="shared" ca="1" si="517"/>
        <v>0</v>
      </c>
      <c r="BF109" s="34"/>
      <c r="BG109" s="90">
        <f t="shared" ca="1" si="517"/>
        <v>0</v>
      </c>
      <c r="BH109" s="323"/>
      <c r="BI109" s="34"/>
      <c r="BJ109" s="90">
        <f t="shared" ca="1" si="517"/>
        <v>0</v>
      </c>
      <c r="BK109" s="34"/>
      <c r="BL109" s="90">
        <f t="shared" ca="1" si="517"/>
        <v>0</v>
      </c>
      <c r="BM109" s="34"/>
      <c r="BN109" s="90">
        <f t="shared" ca="1" si="517"/>
        <v>0</v>
      </c>
      <c r="BO109" s="323"/>
      <c r="BP109" s="34"/>
      <c r="BQ109" s="90">
        <f t="shared" ca="1" si="517"/>
        <v>0</v>
      </c>
      <c r="BR109" s="34"/>
      <c r="BS109" s="90">
        <f t="shared" ca="1" si="517"/>
        <v>0</v>
      </c>
      <c r="BT109" s="34"/>
      <c r="BU109" s="90">
        <f t="shared" ca="1" si="517"/>
        <v>0</v>
      </c>
      <c r="BV109" s="323"/>
    </row>
    <row r="110" spans="1:76" x14ac:dyDescent="0.2">
      <c r="A110" s="11" t="s">
        <v>102</v>
      </c>
      <c r="D110" s="337" t="str">
        <f ca="1">IF(D109=0,"-",IFERROR(D109/#REF!-1,"-"))</f>
        <v>-</v>
      </c>
      <c r="E110" s="230" t="str">
        <f ca="1">IF(E109=0,"-",IFERROR(E109/#REF!-1,"-"))</f>
        <v>-</v>
      </c>
      <c r="F110" s="230" t="str">
        <f ca="1">IF(F109=0,"-",IFERROR(F109/#REF!-1,"-"))</f>
        <v>-</v>
      </c>
      <c r="G110" s="230" t="str">
        <f ca="1">IF(G109=0,"-",IFERROR(G109/#REF!-1,"-"))</f>
        <v>-</v>
      </c>
      <c r="H110" s="230" t="str">
        <f t="shared" ref="H110:AM110" ca="1" si="520">IF(H109=0,"-",IFERROR(H109/A109-1,"-"))</f>
        <v>-</v>
      </c>
      <c r="I110" s="230" t="str">
        <f t="shared" ca="1" si="520"/>
        <v>-</v>
      </c>
      <c r="J110" s="230" t="str">
        <f t="shared" ca="1" si="520"/>
        <v>-</v>
      </c>
      <c r="K110" s="337" t="str">
        <f t="shared" ca="1" si="520"/>
        <v>-</v>
      </c>
      <c r="L110" s="230" t="str">
        <f t="shared" ca="1" si="520"/>
        <v>-</v>
      </c>
      <c r="M110" s="230" t="str">
        <f t="shared" ca="1" si="520"/>
        <v>-</v>
      </c>
      <c r="N110" s="230" t="str">
        <f t="shared" ca="1" si="520"/>
        <v>-</v>
      </c>
      <c r="O110" s="230" t="str">
        <f t="shared" ca="1" si="520"/>
        <v>-</v>
      </c>
      <c r="P110" s="230" t="str">
        <f t="shared" ca="1" si="520"/>
        <v>-</v>
      </c>
      <c r="Q110" s="230" t="str">
        <f t="shared" ca="1" si="520"/>
        <v>-</v>
      </c>
      <c r="R110" s="337" t="str">
        <f t="shared" ca="1" si="520"/>
        <v>-</v>
      </c>
      <c r="S110" s="230" t="str">
        <f t="shared" ca="1" si="520"/>
        <v>-</v>
      </c>
      <c r="T110" s="230" t="str">
        <f t="shared" ca="1" si="520"/>
        <v>-</v>
      </c>
      <c r="U110" s="230" t="str">
        <f t="shared" ca="1" si="520"/>
        <v>-</v>
      </c>
      <c r="V110" s="230" t="str">
        <f t="shared" ca="1" si="520"/>
        <v>-</v>
      </c>
      <c r="W110" s="230" t="str">
        <f t="shared" ca="1" si="520"/>
        <v>-</v>
      </c>
      <c r="X110" s="230" t="str">
        <f t="shared" ca="1" si="520"/>
        <v>-</v>
      </c>
      <c r="Y110" s="337" t="str">
        <f t="shared" ca="1" si="520"/>
        <v>-</v>
      </c>
      <c r="Z110" s="230" t="str">
        <f t="shared" ca="1" si="520"/>
        <v>-</v>
      </c>
      <c r="AA110" s="230" t="str">
        <f t="shared" ca="1" si="520"/>
        <v>-</v>
      </c>
      <c r="AB110" s="230" t="str">
        <f t="shared" ca="1" si="520"/>
        <v>-</v>
      </c>
      <c r="AC110" s="230" t="str">
        <f t="shared" ca="1" si="520"/>
        <v>-</v>
      </c>
      <c r="AD110" s="230" t="str">
        <f t="shared" ca="1" si="520"/>
        <v>-</v>
      </c>
      <c r="AE110" s="230" t="str">
        <f t="shared" ca="1" si="520"/>
        <v>-</v>
      </c>
      <c r="AF110" s="337" t="str">
        <f t="shared" ca="1" si="520"/>
        <v>-</v>
      </c>
      <c r="AG110" s="230" t="str">
        <f t="shared" ca="1" si="520"/>
        <v>-</v>
      </c>
      <c r="AH110" s="230" t="str">
        <f t="shared" ca="1" si="520"/>
        <v>-</v>
      </c>
      <c r="AI110" s="230" t="str">
        <f t="shared" ca="1" si="520"/>
        <v>-</v>
      </c>
      <c r="AJ110" s="230" t="str">
        <f t="shared" ca="1" si="520"/>
        <v>-</v>
      </c>
      <c r="AK110" s="230" t="str">
        <f t="shared" ca="1" si="520"/>
        <v>-</v>
      </c>
      <c r="AL110" s="230" t="str">
        <f t="shared" ca="1" si="520"/>
        <v>-</v>
      </c>
      <c r="AM110" s="337" t="str">
        <f t="shared" ca="1" si="520"/>
        <v>-</v>
      </c>
      <c r="AN110" s="230" t="str">
        <f t="shared" ref="AN110:BS110" ca="1" si="521">IF(AN109=0,"-",IFERROR(AN109/AG109-1,"-"))</f>
        <v>-</v>
      </c>
      <c r="AO110" s="230" t="str">
        <f t="shared" ca="1" si="521"/>
        <v>-</v>
      </c>
      <c r="AP110" s="230" t="str">
        <f t="shared" ca="1" si="521"/>
        <v>-</v>
      </c>
      <c r="AQ110" s="230" t="str">
        <f t="shared" ca="1" si="521"/>
        <v>-</v>
      </c>
      <c r="AR110" s="230" t="str">
        <f t="shared" ca="1" si="521"/>
        <v>-</v>
      </c>
      <c r="AS110" s="230" t="str">
        <f t="shared" ca="1" si="521"/>
        <v>-</v>
      </c>
      <c r="AT110" s="337" t="str">
        <f t="shared" ca="1" si="521"/>
        <v>-</v>
      </c>
      <c r="AU110" s="230" t="str">
        <f t="shared" ca="1" si="521"/>
        <v>-</v>
      </c>
      <c r="AV110" s="230" t="str">
        <f t="shared" ca="1" si="521"/>
        <v>-</v>
      </c>
      <c r="AW110" s="230" t="str">
        <f t="shared" ca="1" si="521"/>
        <v>-</v>
      </c>
      <c r="AX110" s="230" t="str">
        <f t="shared" ca="1" si="521"/>
        <v>-</v>
      </c>
      <c r="AY110" s="230" t="str">
        <f t="shared" ca="1" si="521"/>
        <v>-</v>
      </c>
      <c r="AZ110" s="230" t="str">
        <f t="shared" ca="1" si="521"/>
        <v>-</v>
      </c>
      <c r="BA110" s="337" t="str">
        <f t="shared" ca="1" si="521"/>
        <v>-</v>
      </c>
      <c r="BB110" s="230" t="str">
        <f t="shared" ca="1" si="521"/>
        <v>-</v>
      </c>
      <c r="BC110" s="230" t="str">
        <f t="shared" ca="1" si="521"/>
        <v>-</v>
      </c>
      <c r="BD110" s="230" t="str">
        <f t="shared" ca="1" si="521"/>
        <v>-</v>
      </c>
      <c r="BE110" s="230" t="str">
        <f t="shared" ca="1" si="521"/>
        <v>-</v>
      </c>
      <c r="BF110" s="230" t="str">
        <f t="shared" ca="1" si="521"/>
        <v>-</v>
      </c>
      <c r="BG110" s="230" t="str">
        <f t="shared" ca="1" si="521"/>
        <v>-</v>
      </c>
      <c r="BH110" s="337" t="str">
        <f t="shared" ca="1" si="521"/>
        <v>-</v>
      </c>
      <c r="BI110" s="230" t="str">
        <f t="shared" ca="1" si="521"/>
        <v>-</v>
      </c>
      <c r="BJ110" s="230" t="str">
        <f t="shared" ca="1" si="521"/>
        <v>-</v>
      </c>
      <c r="BK110" s="230" t="str">
        <f t="shared" ca="1" si="521"/>
        <v>-</v>
      </c>
      <c r="BL110" s="230" t="str">
        <f t="shared" ca="1" si="521"/>
        <v>-</v>
      </c>
      <c r="BM110" s="230" t="str">
        <f t="shared" ca="1" si="521"/>
        <v>-</v>
      </c>
      <c r="BN110" s="230" t="str">
        <f t="shared" ca="1" si="521"/>
        <v>-</v>
      </c>
      <c r="BO110" s="337" t="str">
        <f t="shared" ca="1" si="521"/>
        <v>-</v>
      </c>
      <c r="BP110" s="230" t="str">
        <f t="shared" ca="1" si="521"/>
        <v>-</v>
      </c>
      <c r="BQ110" s="230" t="str">
        <f t="shared" ca="1" si="521"/>
        <v>-</v>
      </c>
      <c r="BR110" s="230" t="str">
        <f t="shared" ca="1" si="521"/>
        <v>-</v>
      </c>
      <c r="BS110" s="230" t="str">
        <f t="shared" ca="1" si="521"/>
        <v>-</v>
      </c>
      <c r="BT110" s="230" t="str">
        <f t="shared" ref="BT110:BV110" ca="1" si="522">IF(BT109=0,"-",IFERROR(BT109/BM109-1,"-"))</f>
        <v>-</v>
      </c>
      <c r="BU110" s="230" t="str">
        <f t="shared" ca="1" si="522"/>
        <v>-</v>
      </c>
      <c r="BV110" s="337" t="str">
        <f t="shared" ca="1" si="522"/>
        <v>-</v>
      </c>
    </row>
    <row r="111" spans="1:76" x14ac:dyDescent="0.2">
      <c r="A111" s="21" t="s">
        <v>502</v>
      </c>
      <c r="D111" s="323"/>
      <c r="E111" s="34"/>
      <c r="F111" s="90">
        <f t="shared" ref="F111:J111" ca="1" si="523">+F10</f>
        <v>0</v>
      </c>
      <c r="G111" s="34"/>
      <c r="H111" s="90">
        <f t="shared" ca="1" si="523"/>
        <v>0</v>
      </c>
      <c r="I111" s="34"/>
      <c r="J111" s="90">
        <f t="shared" ca="1" si="523"/>
        <v>0</v>
      </c>
      <c r="K111" s="323"/>
      <c r="L111" s="34"/>
      <c r="M111" s="90">
        <f t="shared" ref="M111:Q111" ca="1" si="524">+M10</f>
        <v>0</v>
      </c>
      <c r="N111" s="34"/>
      <c r="O111" s="90">
        <f t="shared" ca="1" si="524"/>
        <v>0</v>
      </c>
      <c r="P111" s="34"/>
      <c r="Q111" s="90">
        <f t="shared" ca="1" si="524"/>
        <v>0</v>
      </c>
      <c r="R111" s="323"/>
      <c r="S111" s="34"/>
      <c r="T111" s="90">
        <f t="shared" ref="T111:BU111" ca="1" si="525">+T10</f>
        <v>0</v>
      </c>
      <c r="U111" s="34"/>
      <c r="V111" s="90">
        <f t="shared" ca="1" si="525"/>
        <v>0</v>
      </c>
      <c r="W111" s="34"/>
      <c r="X111" s="90">
        <f t="shared" ca="1" si="525"/>
        <v>0</v>
      </c>
      <c r="Y111" s="323"/>
      <c r="Z111" s="34"/>
      <c r="AA111" s="90">
        <f t="shared" ca="1" si="525"/>
        <v>0</v>
      </c>
      <c r="AB111" s="34"/>
      <c r="AC111" s="90">
        <f t="shared" ca="1" si="525"/>
        <v>0</v>
      </c>
      <c r="AD111" s="34"/>
      <c r="AE111" s="90">
        <f t="shared" ca="1" si="525"/>
        <v>0</v>
      </c>
      <c r="AF111" s="323"/>
      <c r="AG111" s="34"/>
      <c r="AH111" s="90">
        <f t="shared" ref="AH111:AL111" ca="1" si="526">+AH10</f>
        <v>0</v>
      </c>
      <c r="AI111" s="34"/>
      <c r="AJ111" s="90">
        <f t="shared" ca="1" si="526"/>
        <v>0</v>
      </c>
      <c r="AK111" s="34"/>
      <c r="AL111" s="90">
        <f t="shared" ca="1" si="526"/>
        <v>0</v>
      </c>
      <c r="AM111" s="323"/>
      <c r="AN111" s="34"/>
      <c r="AO111" s="90">
        <f t="shared" ca="1" si="525"/>
        <v>0</v>
      </c>
      <c r="AP111" s="34"/>
      <c r="AQ111" s="90">
        <f t="shared" ca="1" si="525"/>
        <v>0</v>
      </c>
      <c r="AR111" s="34"/>
      <c r="AS111" s="90">
        <f t="shared" ca="1" si="525"/>
        <v>0</v>
      </c>
      <c r="AT111" s="323"/>
      <c r="AU111" s="34"/>
      <c r="AV111" s="90">
        <f t="shared" ref="AV111:AZ111" ca="1" si="527">+AV10</f>
        <v>0</v>
      </c>
      <c r="AW111" s="34"/>
      <c r="AX111" s="90">
        <f t="shared" ca="1" si="527"/>
        <v>0</v>
      </c>
      <c r="AY111" s="34"/>
      <c r="AZ111" s="90">
        <f t="shared" ca="1" si="527"/>
        <v>0</v>
      </c>
      <c r="BA111" s="323"/>
      <c r="BB111" s="34"/>
      <c r="BC111" s="90">
        <f t="shared" ca="1" si="525"/>
        <v>0</v>
      </c>
      <c r="BD111" s="34"/>
      <c r="BE111" s="90">
        <f t="shared" ca="1" si="525"/>
        <v>0</v>
      </c>
      <c r="BF111" s="34"/>
      <c r="BG111" s="90">
        <f t="shared" ca="1" si="525"/>
        <v>0</v>
      </c>
      <c r="BH111" s="323"/>
      <c r="BI111" s="34"/>
      <c r="BJ111" s="90">
        <f t="shared" ca="1" si="525"/>
        <v>0</v>
      </c>
      <c r="BK111" s="34"/>
      <c r="BL111" s="90">
        <f t="shared" ca="1" si="525"/>
        <v>0</v>
      </c>
      <c r="BM111" s="34"/>
      <c r="BN111" s="90">
        <f t="shared" ca="1" si="525"/>
        <v>0</v>
      </c>
      <c r="BO111" s="323"/>
      <c r="BP111" s="34"/>
      <c r="BQ111" s="90">
        <f t="shared" ca="1" si="525"/>
        <v>0</v>
      </c>
      <c r="BR111" s="34"/>
      <c r="BS111" s="90">
        <f t="shared" ca="1" si="525"/>
        <v>0</v>
      </c>
      <c r="BT111" s="34"/>
      <c r="BU111" s="90">
        <f t="shared" ca="1" si="525"/>
        <v>0</v>
      </c>
      <c r="BV111" s="323"/>
    </row>
    <row r="112" spans="1:76" x14ac:dyDescent="0.2">
      <c r="A112" s="11" t="s">
        <v>102</v>
      </c>
      <c r="D112" s="337" t="str">
        <f ca="1">IF(D111=0,"-",IFERROR(D111/#REF!-1,"-"))</f>
        <v>-</v>
      </c>
      <c r="E112" s="230" t="str">
        <f ca="1">IF(E111=0,"-",IFERROR(E111/#REF!-1,"-"))</f>
        <v>-</v>
      </c>
      <c r="F112" s="230" t="str">
        <f ca="1">IF(F111=0,"-",IFERROR(F111/#REF!-1,"-"))</f>
        <v>-</v>
      </c>
      <c r="G112" s="230" t="str">
        <f ca="1">IF(G111=0,"-",IFERROR(G111/#REF!-1,"-"))</f>
        <v>-</v>
      </c>
      <c r="H112" s="230" t="str">
        <f t="shared" ref="H112:AM112" ca="1" si="528">IF(H111=0,"-",IFERROR(H111/A111-1,"-"))</f>
        <v>-</v>
      </c>
      <c r="I112" s="230" t="str">
        <f t="shared" ca="1" si="528"/>
        <v>-</v>
      </c>
      <c r="J112" s="230" t="str">
        <f t="shared" ca="1" si="528"/>
        <v>-</v>
      </c>
      <c r="K112" s="337" t="str">
        <f t="shared" ca="1" si="528"/>
        <v>-</v>
      </c>
      <c r="L112" s="230" t="str">
        <f t="shared" ca="1" si="528"/>
        <v>-</v>
      </c>
      <c r="M112" s="230" t="str">
        <f t="shared" ca="1" si="528"/>
        <v>-</v>
      </c>
      <c r="N112" s="230" t="str">
        <f t="shared" ca="1" si="528"/>
        <v>-</v>
      </c>
      <c r="O112" s="230" t="str">
        <f t="shared" ca="1" si="528"/>
        <v>-</v>
      </c>
      <c r="P112" s="230" t="str">
        <f t="shared" ca="1" si="528"/>
        <v>-</v>
      </c>
      <c r="Q112" s="230" t="str">
        <f t="shared" ca="1" si="528"/>
        <v>-</v>
      </c>
      <c r="R112" s="337" t="str">
        <f t="shared" ca="1" si="528"/>
        <v>-</v>
      </c>
      <c r="S112" s="230" t="str">
        <f t="shared" ca="1" si="528"/>
        <v>-</v>
      </c>
      <c r="T112" s="230" t="str">
        <f t="shared" ca="1" si="528"/>
        <v>-</v>
      </c>
      <c r="U112" s="230" t="str">
        <f t="shared" ca="1" si="528"/>
        <v>-</v>
      </c>
      <c r="V112" s="230" t="str">
        <f t="shared" ca="1" si="528"/>
        <v>-</v>
      </c>
      <c r="W112" s="230" t="str">
        <f t="shared" ca="1" si="528"/>
        <v>-</v>
      </c>
      <c r="X112" s="230" t="str">
        <f t="shared" ca="1" si="528"/>
        <v>-</v>
      </c>
      <c r="Y112" s="337" t="str">
        <f t="shared" ca="1" si="528"/>
        <v>-</v>
      </c>
      <c r="Z112" s="230" t="str">
        <f t="shared" ca="1" si="528"/>
        <v>-</v>
      </c>
      <c r="AA112" s="230" t="str">
        <f t="shared" ca="1" si="528"/>
        <v>-</v>
      </c>
      <c r="AB112" s="230" t="str">
        <f t="shared" ca="1" si="528"/>
        <v>-</v>
      </c>
      <c r="AC112" s="230" t="str">
        <f t="shared" ca="1" si="528"/>
        <v>-</v>
      </c>
      <c r="AD112" s="230" t="str">
        <f t="shared" ca="1" si="528"/>
        <v>-</v>
      </c>
      <c r="AE112" s="230" t="str">
        <f t="shared" ca="1" si="528"/>
        <v>-</v>
      </c>
      <c r="AF112" s="337" t="str">
        <f t="shared" ca="1" si="528"/>
        <v>-</v>
      </c>
      <c r="AG112" s="230" t="str">
        <f t="shared" ca="1" si="528"/>
        <v>-</v>
      </c>
      <c r="AH112" s="230" t="str">
        <f t="shared" ca="1" si="528"/>
        <v>-</v>
      </c>
      <c r="AI112" s="230" t="str">
        <f t="shared" ca="1" si="528"/>
        <v>-</v>
      </c>
      <c r="AJ112" s="230" t="str">
        <f t="shared" ca="1" si="528"/>
        <v>-</v>
      </c>
      <c r="AK112" s="230" t="str">
        <f t="shared" ca="1" si="528"/>
        <v>-</v>
      </c>
      <c r="AL112" s="230" t="str">
        <f t="shared" ca="1" si="528"/>
        <v>-</v>
      </c>
      <c r="AM112" s="337" t="str">
        <f t="shared" ca="1" si="528"/>
        <v>-</v>
      </c>
      <c r="AN112" s="230" t="str">
        <f t="shared" ref="AN112:BS112" ca="1" si="529">IF(AN111=0,"-",IFERROR(AN111/AG111-1,"-"))</f>
        <v>-</v>
      </c>
      <c r="AO112" s="230" t="str">
        <f t="shared" ca="1" si="529"/>
        <v>-</v>
      </c>
      <c r="AP112" s="230" t="str">
        <f t="shared" ca="1" si="529"/>
        <v>-</v>
      </c>
      <c r="AQ112" s="230" t="str">
        <f t="shared" ca="1" si="529"/>
        <v>-</v>
      </c>
      <c r="AR112" s="230" t="str">
        <f t="shared" ca="1" si="529"/>
        <v>-</v>
      </c>
      <c r="AS112" s="230" t="str">
        <f t="shared" ca="1" si="529"/>
        <v>-</v>
      </c>
      <c r="AT112" s="337" t="str">
        <f t="shared" ca="1" si="529"/>
        <v>-</v>
      </c>
      <c r="AU112" s="230" t="str">
        <f t="shared" ca="1" si="529"/>
        <v>-</v>
      </c>
      <c r="AV112" s="230" t="str">
        <f t="shared" ca="1" si="529"/>
        <v>-</v>
      </c>
      <c r="AW112" s="230" t="str">
        <f t="shared" ca="1" si="529"/>
        <v>-</v>
      </c>
      <c r="AX112" s="230" t="str">
        <f t="shared" ca="1" si="529"/>
        <v>-</v>
      </c>
      <c r="AY112" s="230" t="str">
        <f t="shared" ca="1" si="529"/>
        <v>-</v>
      </c>
      <c r="AZ112" s="230" t="str">
        <f t="shared" ca="1" si="529"/>
        <v>-</v>
      </c>
      <c r="BA112" s="337" t="str">
        <f t="shared" ca="1" si="529"/>
        <v>-</v>
      </c>
      <c r="BB112" s="230" t="str">
        <f t="shared" ca="1" si="529"/>
        <v>-</v>
      </c>
      <c r="BC112" s="230" t="str">
        <f t="shared" ca="1" si="529"/>
        <v>-</v>
      </c>
      <c r="BD112" s="230" t="str">
        <f t="shared" ca="1" si="529"/>
        <v>-</v>
      </c>
      <c r="BE112" s="230" t="str">
        <f t="shared" ca="1" si="529"/>
        <v>-</v>
      </c>
      <c r="BF112" s="230" t="str">
        <f t="shared" ca="1" si="529"/>
        <v>-</v>
      </c>
      <c r="BG112" s="230" t="str">
        <f t="shared" ca="1" si="529"/>
        <v>-</v>
      </c>
      <c r="BH112" s="337" t="str">
        <f t="shared" ca="1" si="529"/>
        <v>-</v>
      </c>
      <c r="BI112" s="230" t="str">
        <f t="shared" ca="1" si="529"/>
        <v>-</v>
      </c>
      <c r="BJ112" s="230" t="str">
        <f t="shared" ca="1" si="529"/>
        <v>-</v>
      </c>
      <c r="BK112" s="230" t="str">
        <f t="shared" ca="1" si="529"/>
        <v>-</v>
      </c>
      <c r="BL112" s="230" t="str">
        <f t="shared" ca="1" si="529"/>
        <v>-</v>
      </c>
      <c r="BM112" s="230" t="str">
        <f t="shared" ca="1" si="529"/>
        <v>-</v>
      </c>
      <c r="BN112" s="230" t="str">
        <f t="shared" ca="1" si="529"/>
        <v>-</v>
      </c>
      <c r="BO112" s="337" t="str">
        <f t="shared" ca="1" si="529"/>
        <v>-</v>
      </c>
      <c r="BP112" s="230" t="str">
        <f t="shared" ca="1" si="529"/>
        <v>-</v>
      </c>
      <c r="BQ112" s="230" t="str">
        <f t="shared" ca="1" si="529"/>
        <v>-</v>
      </c>
      <c r="BR112" s="230" t="str">
        <f t="shared" ca="1" si="529"/>
        <v>-</v>
      </c>
      <c r="BS112" s="230" t="str">
        <f t="shared" ca="1" si="529"/>
        <v>-</v>
      </c>
      <c r="BT112" s="230" t="str">
        <f t="shared" ref="BT112:BV112" ca="1" si="530">IF(BT111=0,"-",IFERROR(BT111/BM111-1,"-"))</f>
        <v>-</v>
      </c>
      <c r="BU112" s="230" t="str">
        <f t="shared" ca="1" si="530"/>
        <v>-</v>
      </c>
      <c r="BV112" s="337" t="str">
        <f t="shared" ca="1" si="530"/>
        <v>-</v>
      </c>
    </row>
    <row r="113" spans="1:74" x14ac:dyDescent="0.2">
      <c r="A113" s="147" t="s">
        <v>507</v>
      </c>
      <c r="D113" s="441">
        <f t="shared" ref="D113:AI113" ca="1" si="531">+D105+D107+D109+D111</f>
        <v>0</v>
      </c>
      <c r="E113" s="442">
        <f t="shared" ca="1" si="531"/>
        <v>0</v>
      </c>
      <c r="F113" s="442">
        <f t="shared" ca="1" si="531"/>
        <v>0</v>
      </c>
      <c r="G113" s="442">
        <f t="shared" ca="1" si="531"/>
        <v>0</v>
      </c>
      <c r="H113" s="442">
        <f t="shared" ca="1" si="531"/>
        <v>0</v>
      </c>
      <c r="I113" s="442">
        <f t="shared" ca="1" si="531"/>
        <v>0</v>
      </c>
      <c r="J113" s="442">
        <f t="shared" ca="1" si="531"/>
        <v>0</v>
      </c>
      <c r="K113" s="441">
        <f t="shared" ca="1" si="531"/>
        <v>0</v>
      </c>
      <c r="L113" s="442">
        <f t="shared" ca="1" si="531"/>
        <v>0</v>
      </c>
      <c r="M113" s="442">
        <f t="shared" ca="1" si="531"/>
        <v>0</v>
      </c>
      <c r="N113" s="442">
        <f t="shared" ca="1" si="531"/>
        <v>0</v>
      </c>
      <c r="O113" s="442">
        <f t="shared" ca="1" si="531"/>
        <v>0</v>
      </c>
      <c r="P113" s="442">
        <f t="shared" ca="1" si="531"/>
        <v>0</v>
      </c>
      <c r="Q113" s="442">
        <f t="shared" ca="1" si="531"/>
        <v>0</v>
      </c>
      <c r="R113" s="441">
        <f t="shared" ca="1" si="531"/>
        <v>0</v>
      </c>
      <c r="S113" s="442">
        <f t="shared" ca="1" si="531"/>
        <v>0</v>
      </c>
      <c r="T113" s="442">
        <f t="shared" ca="1" si="531"/>
        <v>0</v>
      </c>
      <c r="U113" s="442">
        <f t="shared" ca="1" si="531"/>
        <v>0</v>
      </c>
      <c r="V113" s="442">
        <f t="shared" ca="1" si="531"/>
        <v>0</v>
      </c>
      <c r="W113" s="442">
        <f t="shared" ca="1" si="531"/>
        <v>0</v>
      </c>
      <c r="X113" s="442">
        <f t="shared" ca="1" si="531"/>
        <v>0</v>
      </c>
      <c r="Y113" s="441">
        <f t="shared" ca="1" si="531"/>
        <v>0</v>
      </c>
      <c r="Z113" s="442">
        <f t="shared" ca="1" si="531"/>
        <v>0</v>
      </c>
      <c r="AA113" s="442">
        <f t="shared" ca="1" si="531"/>
        <v>0</v>
      </c>
      <c r="AB113" s="442">
        <f t="shared" ca="1" si="531"/>
        <v>0</v>
      </c>
      <c r="AC113" s="442">
        <f t="shared" ca="1" si="531"/>
        <v>0</v>
      </c>
      <c r="AD113" s="442">
        <f t="shared" ca="1" si="531"/>
        <v>0</v>
      </c>
      <c r="AE113" s="442">
        <f t="shared" ca="1" si="531"/>
        <v>0</v>
      </c>
      <c r="AF113" s="441">
        <f t="shared" ca="1" si="531"/>
        <v>0</v>
      </c>
      <c r="AG113" s="442">
        <f t="shared" ca="1" si="531"/>
        <v>0</v>
      </c>
      <c r="AH113" s="442">
        <f t="shared" ca="1" si="531"/>
        <v>0</v>
      </c>
      <c r="AI113" s="442">
        <f t="shared" ca="1" si="531"/>
        <v>0</v>
      </c>
      <c r="AJ113" s="442">
        <f t="shared" ref="AJ113:BO113" ca="1" si="532">+AJ105+AJ107+AJ109+AJ111</f>
        <v>0</v>
      </c>
      <c r="AK113" s="442">
        <f t="shared" ca="1" si="532"/>
        <v>0</v>
      </c>
      <c r="AL113" s="442">
        <f t="shared" ca="1" si="532"/>
        <v>0</v>
      </c>
      <c r="AM113" s="441">
        <f t="shared" ca="1" si="532"/>
        <v>0</v>
      </c>
      <c r="AN113" s="442">
        <f t="shared" ca="1" si="532"/>
        <v>0</v>
      </c>
      <c r="AO113" s="442">
        <f t="shared" ca="1" si="532"/>
        <v>0</v>
      </c>
      <c r="AP113" s="442">
        <f t="shared" ca="1" si="532"/>
        <v>0</v>
      </c>
      <c r="AQ113" s="442">
        <f t="shared" ca="1" si="532"/>
        <v>0</v>
      </c>
      <c r="AR113" s="442">
        <f t="shared" ca="1" si="532"/>
        <v>0</v>
      </c>
      <c r="AS113" s="442">
        <f t="shared" ca="1" si="532"/>
        <v>0</v>
      </c>
      <c r="AT113" s="441">
        <f t="shared" ca="1" si="532"/>
        <v>0</v>
      </c>
      <c r="AU113" s="442">
        <f t="shared" ca="1" si="532"/>
        <v>0</v>
      </c>
      <c r="AV113" s="442">
        <f t="shared" ca="1" si="532"/>
        <v>0</v>
      </c>
      <c r="AW113" s="442">
        <f t="shared" ca="1" si="532"/>
        <v>0</v>
      </c>
      <c r="AX113" s="442">
        <f t="shared" ca="1" si="532"/>
        <v>0</v>
      </c>
      <c r="AY113" s="442">
        <f t="shared" ca="1" si="532"/>
        <v>0</v>
      </c>
      <c r="AZ113" s="442">
        <f t="shared" ca="1" si="532"/>
        <v>0</v>
      </c>
      <c r="BA113" s="441">
        <f t="shared" ca="1" si="532"/>
        <v>0</v>
      </c>
      <c r="BB113" s="442">
        <f t="shared" ca="1" si="532"/>
        <v>0</v>
      </c>
      <c r="BC113" s="442">
        <f t="shared" ca="1" si="532"/>
        <v>0</v>
      </c>
      <c r="BD113" s="442">
        <f t="shared" ca="1" si="532"/>
        <v>0</v>
      </c>
      <c r="BE113" s="442">
        <f t="shared" ca="1" si="532"/>
        <v>0</v>
      </c>
      <c r="BF113" s="442">
        <f t="shared" ca="1" si="532"/>
        <v>0</v>
      </c>
      <c r="BG113" s="442">
        <f t="shared" ca="1" si="532"/>
        <v>0</v>
      </c>
      <c r="BH113" s="441">
        <f t="shared" ca="1" si="532"/>
        <v>0</v>
      </c>
      <c r="BI113" s="442">
        <f t="shared" ca="1" si="532"/>
        <v>0</v>
      </c>
      <c r="BJ113" s="442">
        <f t="shared" ca="1" si="532"/>
        <v>0</v>
      </c>
      <c r="BK113" s="442">
        <f t="shared" ca="1" si="532"/>
        <v>0</v>
      </c>
      <c r="BL113" s="442">
        <f t="shared" ca="1" si="532"/>
        <v>0</v>
      </c>
      <c r="BM113" s="442">
        <f t="shared" ca="1" si="532"/>
        <v>0</v>
      </c>
      <c r="BN113" s="442">
        <f t="shared" ca="1" si="532"/>
        <v>0</v>
      </c>
      <c r="BO113" s="441">
        <f t="shared" ca="1" si="532"/>
        <v>0</v>
      </c>
      <c r="BP113" s="442">
        <f t="shared" ref="BP113:BV113" ca="1" si="533">+BP105+BP107+BP109+BP111</f>
        <v>0</v>
      </c>
      <c r="BQ113" s="442">
        <f t="shared" ca="1" si="533"/>
        <v>0</v>
      </c>
      <c r="BR113" s="442">
        <f t="shared" ca="1" si="533"/>
        <v>0</v>
      </c>
      <c r="BS113" s="442">
        <f t="shared" ca="1" si="533"/>
        <v>0</v>
      </c>
      <c r="BT113" s="442">
        <f t="shared" ca="1" si="533"/>
        <v>0</v>
      </c>
      <c r="BU113" s="442">
        <f t="shared" ca="1" si="533"/>
        <v>0</v>
      </c>
      <c r="BV113" s="441">
        <f t="shared" ca="1" si="533"/>
        <v>0</v>
      </c>
    </row>
    <row r="114" spans="1:74" x14ac:dyDescent="0.2">
      <c r="A114" s="11" t="s">
        <v>102</v>
      </c>
      <c r="D114" s="337" t="str">
        <f ca="1">IF(D113=0,"-",IFERROR(D113/#REF!-1,"-"))</f>
        <v>-</v>
      </c>
      <c r="E114" s="230" t="str">
        <f ca="1">IF(E113=0,"-",IFERROR(E113/#REF!-1,"-"))</f>
        <v>-</v>
      </c>
      <c r="F114" s="230" t="str">
        <f ca="1">IF(F113=0,"-",IFERROR(F113/#REF!-1,"-"))</f>
        <v>-</v>
      </c>
      <c r="G114" s="230" t="str">
        <f ca="1">IF(G113=0,"-",IFERROR(G113/#REF!-1,"-"))</f>
        <v>-</v>
      </c>
      <c r="H114" s="230" t="str">
        <f t="shared" ref="H114:AM114" ca="1" si="534">IF(H113=0,"-",IFERROR(H113/A113-1,"-"))</f>
        <v>-</v>
      </c>
      <c r="I114" s="230" t="str">
        <f t="shared" ca="1" si="534"/>
        <v>-</v>
      </c>
      <c r="J114" s="230" t="str">
        <f t="shared" ca="1" si="534"/>
        <v>-</v>
      </c>
      <c r="K114" s="337" t="str">
        <f t="shared" ca="1" si="534"/>
        <v>-</v>
      </c>
      <c r="L114" s="230" t="str">
        <f t="shared" ca="1" si="534"/>
        <v>-</v>
      </c>
      <c r="M114" s="230" t="str">
        <f t="shared" ca="1" si="534"/>
        <v>-</v>
      </c>
      <c r="N114" s="230" t="str">
        <f t="shared" ca="1" si="534"/>
        <v>-</v>
      </c>
      <c r="O114" s="230" t="str">
        <f t="shared" ca="1" si="534"/>
        <v>-</v>
      </c>
      <c r="P114" s="230" t="str">
        <f t="shared" ca="1" si="534"/>
        <v>-</v>
      </c>
      <c r="Q114" s="230" t="str">
        <f t="shared" ca="1" si="534"/>
        <v>-</v>
      </c>
      <c r="R114" s="337" t="str">
        <f t="shared" ca="1" si="534"/>
        <v>-</v>
      </c>
      <c r="S114" s="230" t="str">
        <f t="shared" ca="1" si="534"/>
        <v>-</v>
      </c>
      <c r="T114" s="230" t="str">
        <f t="shared" ca="1" si="534"/>
        <v>-</v>
      </c>
      <c r="U114" s="230" t="str">
        <f t="shared" ca="1" si="534"/>
        <v>-</v>
      </c>
      <c r="V114" s="230" t="str">
        <f t="shared" ca="1" si="534"/>
        <v>-</v>
      </c>
      <c r="W114" s="230" t="str">
        <f t="shared" ca="1" si="534"/>
        <v>-</v>
      </c>
      <c r="X114" s="230" t="str">
        <f t="shared" ca="1" si="534"/>
        <v>-</v>
      </c>
      <c r="Y114" s="337" t="str">
        <f t="shared" ca="1" si="534"/>
        <v>-</v>
      </c>
      <c r="Z114" s="230" t="str">
        <f t="shared" ca="1" si="534"/>
        <v>-</v>
      </c>
      <c r="AA114" s="230" t="str">
        <f t="shared" ca="1" si="534"/>
        <v>-</v>
      </c>
      <c r="AB114" s="230" t="str">
        <f t="shared" ca="1" si="534"/>
        <v>-</v>
      </c>
      <c r="AC114" s="230" t="str">
        <f t="shared" ca="1" si="534"/>
        <v>-</v>
      </c>
      <c r="AD114" s="230" t="str">
        <f t="shared" ca="1" si="534"/>
        <v>-</v>
      </c>
      <c r="AE114" s="230" t="str">
        <f t="shared" ca="1" si="534"/>
        <v>-</v>
      </c>
      <c r="AF114" s="337" t="str">
        <f t="shared" ca="1" si="534"/>
        <v>-</v>
      </c>
      <c r="AG114" s="230" t="str">
        <f t="shared" ca="1" si="534"/>
        <v>-</v>
      </c>
      <c r="AH114" s="230" t="str">
        <f t="shared" ca="1" si="534"/>
        <v>-</v>
      </c>
      <c r="AI114" s="230" t="str">
        <f t="shared" ca="1" si="534"/>
        <v>-</v>
      </c>
      <c r="AJ114" s="230" t="str">
        <f t="shared" ca="1" si="534"/>
        <v>-</v>
      </c>
      <c r="AK114" s="230" t="str">
        <f t="shared" ca="1" si="534"/>
        <v>-</v>
      </c>
      <c r="AL114" s="230" t="str">
        <f t="shared" ca="1" si="534"/>
        <v>-</v>
      </c>
      <c r="AM114" s="337" t="str">
        <f t="shared" ca="1" si="534"/>
        <v>-</v>
      </c>
      <c r="AN114" s="230" t="str">
        <f t="shared" ref="AN114:BS114" ca="1" si="535">IF(AN113=0,"-",IFERROR(AN113/AG113-1,"-"))</f>
        <v>-</v>
      </c>
      <c r="AO114" s="230" t="str">
        <f t="shared" ca="1" si="535"/>
        <v>-</v>
      </c>
      <c r="AP114" s="230" t="str">
        <f t="shared" ca="1" si="535"/>
        <v>-</v>
      </c>
      <c r="AQ114" s="230" t="str">
        <f t="shared" ca="1" si="535"/>
        <v>-</v>
      </c>
      <c r="AR114" s="230" t="str">
        <f t="shared" ca="1" si="535"/>
        <v>-</v>
      </c>
      <c r="AS114" s="230" t="str">
        <f t="shared" ca="1" si="535"/>
        <v>-</v>
      </c>
      <c r="AT114" s="337" t="str">
        <f t="shared" ca="1" si="535"/>
        <v>-</v>
      </c>
      <c r="AU114" s="230" t="str">
        <f t="shared" ca="1" si="535"/>
        <v>-</v>
      </c>
      <c r="AV114" s="230" t="str">
        <f t="shared" ca="1" si="535"/>
        <v>-</v>
      </c>
      <c r="AW114" s="230" t="str">
        <f t="shared" ca="1" si="535"/>
        <v>-</v>
      </c>
      <c r="AX114" s="230" t="str">
        <f t="shared" ca="1" si="535"/>
        <v>-</v>
      </c>
      <c r="AY114" s="230" t="str">
        <f t="shared" ca="1" si="535"/>
        <v>-</v>
      </c>
      <c r="AZ114" s="230" t="str">
        <f t="shared" ca="1" si="535"/>
        <v>-</v>
      </c>
      <c r="BA114" s="337" t="str">
        <f t="shared" ca="1" si="535"/>
        <v>-</v>
      </c>
      <c r="BB114" s="230" t="str">
        <f t="shared" ca="1" si="535"/>
        <v>-</v>
      </c>
      <c r="BC114" s="230" t="str">
        <f t="shared" ca="1" si="535"/>
        <v>-</v>
      </c>
      <c r="BD114" s="230" t="str">
        <f t="shared" ca="1" si="535"/>
        <v>-</v>
      </c>
      <c r="BE114" s="230" t="str">
        <f t="shared" ca="1" si="535"/>
        <v>-</v>
      </c>
      <c r="BF114" s="230" t="str">
        <f t="shared" ca="1" si="535"/>
        <v>-</v>
      </c>
      <c r="BG114" s="230" t="str">
        <f t="shared" ca="1" si="535"/>
        <v>-</v>
      </c>
      <c r="BH114" s="337" t="str">
        <f t="shared" ca="1" si="535"/>
        <v>-</v>
      </c>
      <c r="BI114" s="230" t="str">
        <f t="shared" ca="1" si="535"/>
        <v>-</v>
      </c>
      <c r="BJ114" s="230" t="str">
        <f t="shared" ca="1" si="535"/>
        <v>-</v>
      </c>
      <c r="BK114" s="230" t="str">
        <f t="shared" ca="1" si="535"/>
        <v>-</v>
      </c>
      <c r="BL114" s="230" t="str">
        <f t="shared" ca="1" si="535"/>
        <v>-</v>
      </c>
      <c r="BM114" s="230" t="str">
        <f t="shared" ca="1" si="535"/>
        <v>-</v>
      </c>
      <c r="BN114" s="230" t="str">
        <f t="shared" ca="1" si="535"/>
        <v>-</v>
      </c>
      <c r="BO114" s="337" t="str">
        <f t="shared" ca="1" si="535"/>
        <v>-</v>
      </c>
      <c r="BP114" s="230" t="str">
        <f t="shared" ca="1" si="535"/>
        <v>-</v>
      </c>
      <c r="BQ114" s="230" t="str">
        <f t="shared" ca="1" si="535"/>
        <v>-</v>
      </c>
      <c r="BR114" s="230" t="str">
        <f t="shared" ca="1" si="535"/>
        <v>-</v>
      </c>
      <c r="BS114" s="230" t="str">
        <f t="shared" ca="1" si="535"/>
        <v>-</v>
      </c>
      <c r="BT114" s="230" t="str">
        <f t="shared" ref="BT114:BV114" ca="1" si="536">IF(BT113=0,"-",IFERROR(BT113/BM113-1,"-"))</f>
        <v>-</v>
      </c>
      <c r="BU114" s="230" t="str">
        <f t="shared" ca="1" si="536"/>
        <v>-</v>
      </c>
      <c r="BV114" s="337" t="str">
        <f t="shared" ca="1" si="536"/>
        <v>-</v>
      </c>
    </row>
    <row r="115" spans="1:74" ht="13.5" thickBot="1" x14ac:dyDescent="0.25">
      <c r="A115" s="77" t="s">
        <v>493</v>
      </c>
      <c r="D115" s="165" t="str">
        <f t="shared" ref="D115:BO115" ca="1" si="537">D$1</f>
        <v>2010A</v>
      </c>
      <c r="E115" s="165" t="str">
        <f t="shared" ca="1" si="537"/>
        <v>1Q</v>
      </c>
      <c r="F115" s="165" t="str">
        <f t="shared" ca="1" si="537"/>
        <v>2Q</v>
      </c>
      <c r="G115" s="165" t="str">
        <f t="shared" ca="1" si="537"/>
        <v>1H</v>
      </c>
      <c r="H115" s="165" t="str">
        <f t="shared" ca="1" si="537"/>
        <v>3Q</v>
      </c>
      <c r="I115" s="165" t="str">
        <f t="shared" ca="1" si="537"/>
        <v>9M</v>
      </c>
      <c r="J115" s="165" t="str">
        <f t="shared" ca="1" si="537"/>
        <v>4Q</v>
      </c>
      <c r="K115" s="165" t="str">
        <f t="shared" ca="1" si="537"/>
        <v>2011A</v>
      </c>
      <c r="L115" s="165" t="str">
        <f t="shared" ca="1" si="537"/>
        <v>1Q</v>
      </c>
      <c r="M115" s="165" t="str">
        <f t="shared" ca="1" si="537"/>
        <v>2Q</v>
      </c>
      <c r="N115" s="165" t="str">
        <f t="shared" ca="1" si="537"/>
        <v>1H</v>
      </c>
      <c r="O115" s="165" t="str">
        <f t="shared" ca="1" si="537"/>
        <v>3Q</v>
      </c>
      <c r="P115" s="165" t="str">
        <f t="shared" ca="1" si="537"/>
        <v>9M</v>
      </c>
      <c r="Q115" s="165" t="str">
        <f t="shared" ca="1" si="537"/>
        <v>4Q</v>
      </c>
      <c r="R115" s="165" t="str">
        <f t="shared" ca="1" si="537"/>
        <v>2012A</v>
      </c>
      <c r="S115" s="165" t="str">
        <f t="shared" ca="1" si="537"/>
        <v>1Q</v>
      </c>
      <c r="T115" s="165" t="str">
        <f t="shared" ca="1" si="537"/>
        <v>2Q</v>
      </c>
      <c r="U115" s="165" t="str">
        <f t="shared" ca="1" si="537"/>
        <v>1H</v>
      </c>
      <c r="V115" s="165" t="str">
        <f t="shared" ca="1" si="537"/>
        <v>3Q</v>
      </c>
      <c r="W115" s="165" t="str">
        <f t="shared" ca="1" si="537"/>
        <v>9M</v>
      </c>
      <c r="X115" s="165" t="str">
        <f t="shared" ca="1" si="537"/>
        <v>4Q</v>
      </c>
      <c r="Y115" s="165" t="str">
        <f t="shared" ca="1" si="537"/>
        <v>2013A</v>
      </c>
      <c r="Z115" s="165" t="str">
        <f t="shared" ca="1" si="537"/>
        <v>1Q</v>
      </c>
      <c r="AA115" s="165" t="str">
        <f t="shared" ca="1" si="537"/>
        <v>2Q</v>
      </c>
      <c r="AB115" s="165" t="str">
        <f t="shared" ca="1" si="537"/>
        <v>1H</v>
      </c>
      <c r="AC115" s="165" t="str">
        <f t="shared" ca="1" si="537"/>
        <v>3Q</v>
      </c>
      <c r="AD115" s="165" t="str">
        <f t="shared" ca="1" si="537"/>
        <v>9M</v>
      </c>
      <c r="AE115" s="165" t="str">
        <f t="shared" ca="1" si="537"/>
        <v>4Q</v>
      </c>
      <c r="AF115" s="165" t="str">
        <f t="shared" ca="1" si="537"/>
        <v>2014A</v>
      </c>
      <c r="AG115" s="165" t="str">
        <f t="shared" ca="1" si="537"/>
        <v>1Q</v>
      </c>
      <c r="AH115" s="165" t="str">
        <f t="shared" ca="1" si="537"/>
        <v>2Q</v>
      </c>
      <c r="AI115" s="165" t="str">
        <f t="shared" ca="1" si="537"/>
        <v>1H</v>
      </c>
      <c r="AJ115" s="165" t="str">
        <f t="shared" ca="1" si="537"/>
        <v>3Q</v>
      </c>
      <c r="AK115" s="165" t="str">
        <f t="shared" ca="1" si="537"/>
        <v>9M</v>
      </c>
      <c r="AL115" s="165" t="str">
        <f t="shared" ca="1" si="537"/>
        <v>4Q</v>
      </c>
      <c r="AM115" s="165" t="str">
        <f t="shared" ca="1" si="537"/>
        <v>2015A</v>
      </c>
      <c r="AN115" s="165" t="str">
        <f t="shared" ca="1" si="537"/>
        <v>1Q</v>
      </c>
      <c r="AO115" s="165" t="str">
        <f t="shared" ca="1" si="537"/>
        <v>2Q</v>
      </c>
      <c r="AP115" s="165" t="str">
        <f t="shared" ca="1" si="537"/>
        <v>1H</v>
      </c>
      <c r="AQ115" s="165" t="str">
        <f t="shared" ca="1" si="537"/>
        <v>3Q</v>
      </c>
      <c r="AR115" s="165" t="str">
        <f t="shared" ca="1" si="537"/>
        <v>9M</v>
      </c>
      <c r="AS115" s="165" t="str">
        <f t="shared" ca="1" si="537"/>
        <v>4Q</v>
      </c>
      <c r="AT115" s="420" t="str">
        <f t="shared" ca="1" si="537"/>
        <v>2016A</v>
      </c>
      <c r="AU115" s="165" t="str">
        <f t="shared" ca="1" si="537"/>
        <v>1Q</v>
      </c>
      <c r="AV115" s="165" t="str">
        <f t="shared" ca="1" si="537"/>
        <v>2Q</v>
      </c>
      <c r="AW115" s="165" t="str">
        <f t="shared" ca="1" si="537"/>
        <v>1H</v>
      </c>
      <c r="AX115" s="165" t="str">
        <f t="shared" ca="1" si="537"/>
        <v>3Q</v>
      </c>
      <c r="AY115" s="165" t="str">
        <f t="shared" ca="1" si="537"/>
        <v>9M</v>
      </c>
      <c r="AZ115" s="165" t="str">
        <f t="shared" ca="1" si="537"/>
        <v>4Q</v>
      </c>
      <c r="BA115" s="165" t="str">
        <f t="shared" ca="1" si="537"/>
        <v>2017A</v>
      </c>
      <c r="BB115" s="165" t="str">
        <f t="shared" ca="1" si="537"/>
        <v>1QA</v>
      </c>
      <c r="BC115" s="165" t="str">
        <f t="shared" ca="1" si="537"/>
        <v>2QA</v>
      </c>
      <c r="BD115" s="165" t="str">
        <f t="shared" ca="1" si="537"/>
        <v>1HA</v>
      </c>
      <c r="BE115" s="165" t="str">
        <f t="shared" ca="1" si="537"/>
        <v>3QE</v>
      </c>
      <c r="BF115" s="165" t="str">
        <f t="shared" ca="1" si="537"/>
        <v>9ME</v>
      </c>
      <c r="BG115" s="165" t="str">
        <f t="shared" ca="1" si="537"/>
        <v>4QE</v>
      </c>
      <c r="BH115" s="165" t="str">
        <f t="shared" ca="1" si="537"/>
        <v>2018A</v>
      </c>
      <c r="BI115" s="165" t="str">
        <f t="shared" ca="1" si="537"/>
        <v>1Q</v>
      </c>
      <c r="BJ115" s="165" t="str">
        <f t="shared" ca="1" si="537"/>
        <v>2Q</v>
      </c>
      <c r="BK115" s="165" t="str">
        <f t="shared" ca="1" si="537"/>
        <v>1H</v>
      </c>
      <c r="BL115" s="165" t="str">
        <f t="shared" ca="1" si="537"/>
        <v>3Q</v>
      </c>
      <c r="BM115" s="165" t="str">
        <f t="shared" ca="1" si="537"/>
        <v>9M</v>
      </c>
      <c r="BN115" s="165" t="str">
        <f t="shared" ca="1" si="537"/>
        <v>4Q</v>
      </c>
      <c r="BO115" s="165" t="str">
        <f t="shared" ca="1" si="537"/>
        <v>2019E</v>
      </c>
      <c r="BP115" s="165" t="str">
        <f t="shared" ref="BP115:BV115" ca="1" si="538">BP$1</f>
        <v>1Q</v>
      </c>
      <c r="BQ115" s="165" t="str">
        <f t="shared" ca="1" si="538"/>
        <v>2Q</v>
      </c>
      <c r="BR115" s="165" t="str">
        <f t="shared" ca="1" si="538"/>
        <v>1H</v>
      </c>
      <c r="BS115" s="165" t="str">
        <f t="shared" ca="1" si="538"/>
        <v>3Q</v>
      </c>
      <c r="BT115" s="165" t="str">
        <f t="shared" ca="1" si="538"/>
        <v>9M</v>
      </c>
      <c r="BU115" s="165" t="str">
        <f t="shared" ca="1" si="538"/>
        <v>4Q</v>
      </c>
      <c r="BV115" s="165" t="str">
        <f t="shared" ca="1" si="538"/>
        <v>2020E</v>
      </c>
    </row>
    <row r="116" spans="1:74" x14ac:dyDescent="0.2">
      <c r="A116" s="21" t="s">
        <v>500</v>
      </c>
      <c r="D116" s="323"/>
      <c r="E116" s="34"/>
      <c r="F116" s="90">
        <f ca="1">IF(OR(ISBLANK(E116),ISBLANK(G116)),0,G116-E116)</f>
        <v>0</v>
      </c>
      <c r="G116" s="34"/>
      <c r="H116" s="90">
        <f ca="1">IF(OR(ISBLANK(G116),ISBLANK(I116)),0,I116-G116)</f>
        <v>0</v>
      </c>
      <c r="I116" s="34"/>
      <c r="J116" s="90">
        <f ca="1">IF(OR(ISBLANK(I116),ISBLANK(K116)),0,K116-I116)</f>
        <v>0</v>
      </c>
      <c r="K116" s="323"/>
      <c r="L116" s="34"/>
      <c r="M116" s="90">
        <f ca="1">IF(OR(ISBLANK(L116),ISBLANK(N116)),0,N116-L116)</f>
        <v>0</v>
      </c>
      <c r="N116" s="34"/>
      <c r="O116" s="90">
        <f ca="1">IF(OR(ISBLANK(N116),ISBLANK(P116)),0,P116-N116)</f>
        <v>0</v>
      </c>
      <c r="P116" s="34"/>
      <c r="Q116" s="90">
        <f ca="1">IF(OR(ISBLANK(P116),ISBLANK(R116)),0,R116-P116)</f>
        <v>0</v>
      </c>
      <c r="R116" s="323"/>
      <c r="S116" s="34"/>
      <c r="T116" s="90">
        <f ca="1">IF(OR(ISBLANK(S116),ISBLANK(U116)),0,U116-S116)</f>
        <v>0</v>
      </c>
      <c r="U116" s="34"/>
      <c r="V116" s="90">
        <f ca="1">IF(OR(ISBLANK(U116),ISBLANK(W116)),0,W116-U116)</f>
        <v>0</v>
      </c>
      <c r="W116" s="34"/>
      <c r="X116" s="90">
        <f ca="1">IF(OR(ISBLANK(W116),ISBLANK(Y116)),0,Y116-W116)</f>
        <v>0</v>
      </c>
      <c r="Y116" s="323"/>
      <c r="Z116" s="34"/>
      <c r="AA116" s="90">
        <f ca="1">IF(OR(ISBLANK(Z116),ISBLANK(AB116)),0,AB116-Z116)</f>
        <v>0</v>
      </c>
      <c r="AB116" s="34"/>
      <c r="AC116" s="90">
        <f ca="1">IF(OR(ISBLANK(AB116),ISBLANK(AD116)),0,AD116-AB116)</f>
        <v>0</v>
      </c>
      <c r="AD116" s="34"/>
      <c r="AE116" s="90">
        <f ca="1">IF(OR(ISBLANK(AD116),ISBLANK(AF116)),0,AF116-AD116)</f>
        <v>0</v>
      </c>
      <c r="AF116" s="323"/>
      <c r="AG116" s="34"/>
      <c r="AH116" s="90">
        <f ca="1">IF(OR(ISBLANK(AG116),ISBLANK(AI116)),0,AI116-AG116)</f>
        <v>0</v>
      </c>
      <c r="AI116" s="34"/>
      <c r="AJ116" s="90">
        <f ca="1">IF(OR(ISBLANK(AI116),ISBLANK(AK116)),0,AK116-AI116)</f>
        <v>0</v>
      </c>
      <c r="AK116" s="34"/>
      <c r="AL116" s="90">
        <f ca="1">IF(OR(ISBLANK(AK116),ISBLANK(AM116)),0,AM116-AK116)</f>
        <v>0</v>
      </c>
      <c r="AM116" s="323"/>
      <c r="AN116" s="34"/>
      <c r="AO116" s="90">
        <f ca="1">IF(OR(ISBLANK(AN116),ISBLANK(AP116)),0,AP116-AN116)</f>
        <v>0</v>
      </c>
      <c r="AP116" s="34"/>
      <c r="AQ116" s="90">
        <f ca="1">IF(OR(ISBLANK(AP116),ISBLANK(AR116)),0,AR116-AP116)</f>
        <v>0</v>
      </c>
      <c r="AR116" s="34"/>
      <c r="AS116" s="90">
        <f ca="1">IF(OR(ISBLANK(AR116),ISBLANK(AT116)),0,AT116-AR116)</f>
        <v>0</v>
      </c>
      <c r="AT116" s="323"/>
      <c r="AU116" s="34"/>
      <c r="AV116" s="90">
        <f ca="1">IF(OR(ISBLANK(AU116),ISBLANK(AW116)),0,AW116-AU116)</f>
        <v>0</v>
      </c>
      <c r="AW116" s="34"/>
      <c r="AX116" s="90">
        <f ca="1">IF(OR(ISBLANK(AW116),ISBLANK(AY116)),0,AY116-AW116)</f>
        <v>0</v>
      </c>
      <c r="AY116" s="34"/>
      <c r="AZ116" s="90">
        <f ca="1">IF(OR(ISBLANK(AY116),ISBLANK(BA116)),0,BA116-AY116)</f>
        <v>0</v>
      </c>
      <c r="BA116" s="323"/>
      <c r="BB116" s="34"/>
      <c r="BC116" s="90">
        <f ca="1">IF(OR(ISBLANK(BB116),ISBLANK(BD116)),0,BD116-BB116)</f>
        <v>0</v>
      </c>
      <c r="BD116" s="34"/>
      <c r="BE116" s="90">
        <f ca="1">IF(OR(ISBLANK(BD116),ISBLANK(BF116)),0,BF116-BD116)</f>
        <v>0</v>
      </c>
      <c r="BF116" s="34"/>
      <c r="BG116" s="90">
        <f ca="1">IF(OR(ISBLANK(BF116),ISBLANK(BH116)),0,BH116-BF116)</f>
        <v>0</v>
      </c>
      <c r="BH116" s="323"/>
      <c r="BI116" s="34"/>
      <c r="BJ116" s="90">
        <f ca="1">IF(OR(ISBLANK(BI116),ISBLANK(BK116)),0,BK116-BI116)</f>
        <v>0</v>
      </c>
      <c r="BK116" s="34"/>
      <c r="BL116" s="90">
        <f ca="1">IF(OR(ISBLANK(BK116),ISBLANK(BM116)),0,BM116-BK116)</f>
        <v>0</v>
      </c>
      <c r="BM116" s="34"/>
      <c r="BN116" s="90">
        <f ca="1">IF(OR(ISBLANK(BM116),ISBLANK(BO116)),0,BO116-BM116)</f>
        <v>0</v>
      </c>
      <c r="BO116" s="323"/>
      <c r="BP116" s="34"/>
      <c r="BQ116" s="90">
        <f ca="1">IF(OR(ISBLANK(BP116),ISBLANK(BR116)),0,BR116-BP116)</f>
        <v>0</v>
      </c>
      <c r="BR116" s="34"/>
      <c r="BS116" s="90">
        <f ca="1">IF(OR(ISBLANK(BR116),ISBLANK(BT116)),0,BT116-BR116)</f>
        <v>0</v>
      </c>
      <c r="BT116" s="34"/>
      <c r="BU116" s="90">
        <f ca="1">IF(OR(ISBLANK(BT116),ISBLANK(BV116)),0,BV116-BT116)</f>
        <v>0</v>
      </c>
      <c r="BV116" s="323"/>
    </row>
    <row r="117" spans="1:74" x14ac:dyDescent="0.2">
      <c r="A117" s="11" t="s">
        <v>102</v>
      </c>
      <c r="D117" s="337" t="str">
        <f ca="1">IF(D116=0,"-",IFERROR(D116/#REF!-1,"-"))</f>
        <v>-</v>
      </c>
      <c r="E117" s="230" t="str">
        <f ca="1">IF(E116=0,"-",IFERROR(E116/#REF!-1,"-"))</f>
        <v>-</v>
      </c>
      <c r="F117" s="230" t="str">
        <f ca="1">IF(F116=0,"-",IFERROR(F116/#REF!-1,"-"))</f>
        <v>-</v>
      </c>
      <c r="G117" s="230" t="str">
        <f ca="1">IF(G116=0,"-",IFERROR(G116/#REF!-1,"-"))</f>
        <v>-</v>
      </c>
      <c r="H117" s="230" t="str">
        <f t="shared" ref="H117:AM117" ca="1" si="539">IF(H116=0,"-",IFERROR(H116/A116-1,"-"))</f>
        <v>-</v>
      </c>
      <c r="I117" s="230" t="str">
        <f t="shared" ca="1" si="539"/>
        <v>-</v>
      </c>
      <c r="J117" s="230" t="str">
        <f t="shared" ca="1" si="539"/>
        <v>-</v>
      </c>
      <c r="K117" s="337" t="str">
        <f t="shared" ca="1" si="539"/>
        <v>-</v>
      </c>
      <c r="L117" s="230" t="str">
        <f t="shared" ca="1" si="539"/>
        <v>-</v>
      </c>
      <c r="M117" s="230" t="str">
        <f t="shared" ca="1" si="539"/>
        <v>-</v>
      </c>
      <c r="N117" s="230" t="str">
        <f t="shared" ca="1" si="539"/>
        <v>-</v>
      </c>
      <c r="O117" s="230" t="str">
        <f t="shared" ca="1" si="539"/>
        <v>-</v>
      </c>
      <c r="P117" s="230" t="str">
        <f t="shared" ca="1" si="539"/>
        <v>-</v>
      </c>
      <c r="Q117" s="230" t="str">
        <f t="shared" ca="1" si="539"/>
        <v>-</v>
      </c>
      <c r="R117" s="337" t="str">
        <f t="shared" ca="1" si="539"/>
        <v>-</v>
      </c>
      <c r="S117" s="230" t="str">
        <f t="shared" ca="1" si="539"/>
        <v>-</v>
      </c>
      <c r="T117" s="230" t="str">
        <f t="shared" ca="1" si="539"/>
        <v>-</v>
      </c>
      <c r="U117" s="230" t="str">
        <f t="shared" ca="1" si="539"/>
        <v>-</v>
      </c>
      <c r="V117" s="230" t="str">
        <f t="shared" ca="1" si="539"/>
        <v>-</v>
      </c>
      <c r="W117" s="230" t="str">
        <f t="shared" ca="1" si="539"/>
        <v>-</v>
      </c>
      <c r="X117" s="230" t="str">
        <f t="shared" ca="1" si="539"/>
        <v>-</v>
      </c>
      <c r="Y117" s="337" t="str">
        <f t="shared" ca="1" si="539"/>
        <v>-</v>
      </c>
      <c r="Z117" s="230" t="str">
        <f t="shared" ca="1" si="539"/>
        <v>-</v>
      </c>
      <c r="AA117" s="230" t="str">
        <f t="shared" ca="1" si="539"/>
        <v>-</v>
      </c>
      <c r="AB117" s="230" t="str">
        <f t="shared" ca="1" si="539"/>
        <v>-</v>
      </c>
      <c r="AC117" s="230" t="str">
        <f t="shared" ca="1" si="539"/>
        <v>-</v>
      </c>
      <c r="AD117" s="230" t="str">
        <f t="shared" ca="1" si="539"/>
        <v>-</v>
      </c>
      <c r="AE117" s="230" t="str">
        <f t="shared" ca="1" si="539"/>
        <v>-</v>
      </c>
      <c r="AF117" s="337" t="str">
        <f t="shared" ca="1" si="539"/>
        <v>-</v>
      </c>
      <c r="AG117" s="230" t="str">
        <f t="shared" ca="1" si="539"/>
        <v>-</v>
      </c>
      <c r="AH117" s="230" t="str">
        <f t="shared" ca="1" si="539"/>
        <v>-</v>
      </c>
      <c r="AI117" s="230" t="str">
        <f t="shared" ca="1" si="539"/>
        <v>-</v>
      </c>
      <c r="AJ117" s="230" t="str">
        <f t="shared" ca="1" si="539"/>
        <v>-</v>
      </c>
      <c r="AK117" s="230" t="str">
        <f t="shared" ca="1" si="539"/>
        <v>-</v>
      </c>
      <c r="AL117" s="230" t="str">
        <f t="shared" ca="1" si="539"/>
        <v>-</v>
      </c>
      <c r="AM117" s="337" t="str">
        <f t="shared" ca="1" si="539"/>
        <v>-</v>
      </c>
      <c r="AN117" s="230" t="str">
        <f t="shared" ref="AN117:BS117" ca="1" si="540">IF(AN116=0,"-",IFERROR(AN116/AG116-1,"-"))</f>
        <v>-</v>
      </c>
      <c r="AO117" s="230" t="str">
        <f t="shared" ca="1" si="540"/>
        <v>-</v>
      </c>
      <c r="AP117" s="230" t="str">
        <f t="shared" ca="1" si="540"/>
        <v>-</v>
      </c>
      <c r="AQ117" s="230" t="str">
        <f t="shared" ca="1" si="540"/>
        <v>-</v>
      </c>
      <c r="AR117" s="230" t="str">
        <f t="shared" ca="1" si="540"/>
        <v>-</v>
      </c>
      <c r="AS117" s="230" t="str">
        <f t="shared" ca="1" si="540"/>
        <v>-</v>
      </c>
      <c r="AT117" s="337" t="str">
        <f t="shared" ca="1" si="540"/>
        <v>-</v>
      </c>
      <c r="AU117" s="230" t="str">
        <f t="shared" ca="1" si="540"/>
        <v>-</v>
      </c>
      <c r="AV117" s="230" t="str">
        <f t="shared" ca="1" si="540"/>
        <v>-</v>
      </c>
      <c r="AW117" s="230" t="str">
        <f t="shared" ca="1" si="540"/>
        <v>-</v>
      </c>
      <c r="AX117" s="230" t="str">
        <f t="shared" ca="1" si="540"/>
        <v>-</v>
      </c>
      <c r="AY117" s="230" t="str">
        <f t="shared" ca="1" si="540"/>
        <v>-</v>
      </c>
      <c r="AZ117" s="230" t="str">
        <f t="shared" ca="1" si="540"/>
        <v>-</v>
      </c>
      <c r="BA117" s="337" t="str">
        <f t="shared" ca="1" si="540"/>
        <v>-</v>
      </c>
      <c r="BB117" s="230" t="str">
        <f t="shared" ca="1" si="540"/>
        <v>-</v>
      </c>
      <c r="BC117" s="230" t="str">
        <f t="shared" ca="1" si="540"/>
        <v>-</v>
      </c>
      <c r="BD117" s="230" t="str">
        <f t="shared" ca="1" si="540"/>
        <v>-</v>
      </c>
      <c r="BE117" s="230" t="str">
        <f t="shared" ca="1" si="540"/>
        <v>-</v>
      </c>
      <c r="BF117" s="230" t="str">
        <f t="shared" ca="1" si="540"/>
        <v>-</v>
      </c>
      <c r="BG117" s="230" t="str">
        <f t="shared" ca="1" si="540"/>
        <v>-</v>
      </c>
      <c r="BH117" s="337" t="str">
        <f t="shared" ca="1" si="540"/>
        <v>-</v>
      </c>
      <c r="BI117" s="230" t="str">
        <f t="shared" ca="1" si="540"/>
        <v>-</v>
      </c>
      <c r="BJ117" s="230" t="str">
        <f t="shared" ca="1" si="540"/>
        <v>-</v>
      </c>
      <c r="BK117" s="230" t="str">
        <f t="shared" ca="1" si="540"/>
        <v>-</v>
      </c>
      <c r="BL117" s="230" t="str">
        <f t="shared" ca="1" si="540"/>
        <v>-</v>
      </c>
      <c r="BM117" s="230" t="str">
        <f t="shared" ca="1" si="540"/>
        <v>-</v>
      </c>
      <c r="BN117" s="230" t="str">
        <f t="shared" ca="1" si="540"/>
        <v>-</v>
      </c>
      <c r="BO117" s="337" t="str">
        <f t="shared" ca="1" si="540"/>
        <v>-</v>
      </c>
      <c r="BP117" s="230" t="str">
        <f t="shared" ca="1" si="540"/>
        <v>-</v>
      </c>
      <c r="BQ117" s="230" t="str">
        <f t="shared" ca="1" si="540"/>
        <v>-</v>
      </c>
      <c r="BR117" s="230" t="str">
        <f t="shared" ca="1" si="540"/>
        <v>-</v>
      </c>
      <c r="BS117" s="230" t="str">
        <f t="shared" ca="1" si="540"/>
        <v>-</v>
      </c>
      <c r="BT117" s="230" t="str">
        <f t="shared" ref="BT117:BV117" ca="1" si="541">IF(BT116=0,"-",IFERROR(BT116/BM116-1,"-"))</f>
        <v>-</v>
      </c>
      <c r="BU117" s="230" t="str">
        <f t="shared" ca="1" si="541"/>
        <v>-</v>
      </c>
      <c r="BV117" s="337" t="str">
        <f t="shared" ca="1" si="541"/>
        <v>-</v>
      </c>
    </row>
    <row r="118" spans="1:74" x14ac:dyDescent="0.2">
      <c r="A118" s="440" t="s">
        <v>504</v>
      </c>
      <c r="D118" s="341" t="str">
        <f t="shared" ref="D118:AI118" ca="1" si="542">IFERROR(D116/D105,"-")</f>
        <v>-</v>
      </c>
      <c r="E118" s="232" t="str">
        <f t="shared" ca="1" si="542"/>
        <v>-</v>
      </c>
      <c r="F118" s="232" t="str">
        <f t="shared" ca="1" si="542"/>
        <v>-</v>
      </c>
      <c r="G118" s="232" t="str">
        <f t="shared" ca="1" si="542"/>
        <v>-</v>
      </c>
      <c r="H118" s="232" t="str">
        <f t="shared" ca="1" si="542"/>
        <v>-</v>
      </c>
      <c r="I118" s="232" t="str">
        <f t="shared" ca="1" si="542"/>
        <v>-</v>
      </c>
      <c r="J118" s="232" t="str">
        <f t="shared" ca="1" si="542"/>
        <v>-</v>
      </c>
      <c r="K118" s="341" t="str">
        <f t="shared" ca="1" si="542"/>
        <v>-</v>
      </c>
      <c r="L118" s="232" t="str">
        <f t="shared" ca="1" si="542"/>
        <v>-</v>
      </c>
      <c r="M118" s="232" t="str">
        <f t="shared" ca="1" si="542"/>
        <v>-</v>
      </c>
      <c r="N118" s="232" t="str">
        <f t="shared" ca="1" si="542"/>
        <v>-</v>
      </c>
      <c r="O118" s="232" t="str">
        <f t="shared" ca="1" si="542"/>
        <v>-</v>
      </c>
      <c r="P118" s="232" t="str">
        <f t="shared" ca="1" si="542"/>
        <v>-</v>
      </c>
      <c r="Q118" s="232" t="str">
        <f t="shared" ca="1" si="542"/>
        <v>-</v>
      </c>
      <c r="R118" s="341" t="str">
        <f t="shared" ca="1" si="542"/>
        <v>-</v>
      </c>
      <c r="S118" s="232" t="str">
        <f t="shared" ca="1" si="542"/>
        <v>-</v>
      </c>
      <c r="T118" s="232" t="str">
        <f t="shared" ca="1" si="542"/>
        <v>-</v>
      </c>
      <c r="U118" s="232" t="str">
        <f t="shared" ca="1" si="542"/>
        <v>-</v>
      </c>
      <c r="V118" s="232" t="str">
        <f t="shared" ca="1" si="542"/>
        <v>-</v>
      </c>
      <c r="W118" s="232" t="str">
        <f t="shared" ca="1" si="542"/>
        <v>-</v>
      </c>
      <c r="X118" s="232" t="str">
        <f t="shared" ca="1" si="542"/>
        <v>-</v>
      </c>
      <c r="Y118" s="341" t="str">
        <f t="shared" ca="1" si="542"/>
        <v>-</v>
      </c>
      <c r="Z118" s="232" t="str">
        <f t="shared" ca="1" si="542"/>
        <v>-</v>
      </c>
      <c r="AA118" s="232" t="str">
        <f t="shared" ca="1" si="542"/>
        <v>-</v>
      </c>
      <c r="AB118" s="232" t="str">
        <f t="shared" ca="1" si="542"/>
        <v>-</v>
      </c>
      <c r="AC118" s="232" t="str">
        <f t="shared" ca="1" si="542"/>
        <v>-</v>
      </c>
      <c r="AD118" s="232" t="str">
        <f t="shared" ca="1" si="542"/>
        <v>-</v>
      </c>
      <c r="AE118" s="232" t="str">
        <f t="shared" ca="1" si="542"/>
        <v>-</v>
      </c>
      <c r="AF118" s="341" t="str">
        <f t="shared" ca="1" si="542"/>
        <v>-</v>
      </c>
      <c r="AG118" s="232" t="str">
        <f t="shared" ca="1" si="542"/>
        <v>-</v>
      </c>
      <c r="AH118" s="232" t="str">
        <f t="shared" ca="1" si="542"/>
        <v>-</v>
      </c>
      <c r="AI118" s="232" t="str">
        <f t="shared" ca="1" si="542"/>
        <v>-</v>
      </c>
      <c r="AJ118" s="232" t="str">
        <f t="shared" ref="AJ118:BO118" ca="1" si="543">IFERROR(AJ116/AJ105,"-")</f>
        <v>-</v>
      </c>
      <c r="AK118" s="232" t="str">
        <f t="shared" ca="1" si="543"/>
        <v>-</v>
      </c>
      <c r="AL118" s="232" t="str">
        <f t="shared" ca="1" si="543"/>
        <v>-</v>
      </c>
      <c r="AM118" s="341" t="str">
        <f t="shared" ca="1" si="543"/>
        <v>-</v>
      </c>
      <c r="AN118" s="232" t="str">
        <f t="shared" ca="1" si="543"/>
        <v>-</v>
      </c>
      <c r="AO118" s="232" t="str">
        <f t="shared" ca="1" si="543"/>
        <v>-</v>
      </c>
      <c r="AP118" s="232" t="str">
        <f t="shared" ca="1" si="543"/>
        <v>-</v>
      </c>
      <c r="AQ118" s="232" t="str">
        <f t="shared" ca="1" si="543"/>
        <v>-</v>
      </c>
      <c r="AR118" s="232" t="str">
        <f t="shared" ca="1" si="543"/>
        <v>-</v>
      </c>
      <c r="AS118" s="232" t="str">
        <f t="shared" ca="1" si="543"/>
        <v>-</v>
      </c>
      <c r="AT118" s="341" t="str">
        <f t="shared" ca="1" si="543"/>
        <v>-</v>
      </c>
      <c r="AU118" s="232" t="str">
        <f t="shared" ca="1" si="543"/>
        <v>-</v>
      </c>
      <c r="AV118" s="232" t="str">
        <f t="shared" ca="1" si="543"/>
        <v>-</v>
      </c>
      <c r="AW118" s="232" t="str">
        <f t="shared" ca="1" si="543"/>
        <v>-</v>
      </c>
      <c r="AX118" s="232" t="str">
        <f t="shared" ca="1" si="543"/>
        <v>-</v>
      </c>
      <c r="AY118" s="232" t="str">
        <f t="shared" ca="1" si="543"/>
        <v>-</v>
      </c>
      <c r="AZ118" s="232" t="str">
        <f t="shared" ca="1" si="543"/>
        <v>-</v>
      </c>
      <c r="BA118" s="341" t="str">
        <f t="shared" ca="1" si="543"/>
        <v>-</v>
      </c>
      <c r="BB118" s="232" t="str">
        <f t="shared" ca="1" si="543"/>
        <v>-</v>
      </c>
      <c r="BC118" s="232" t="str">
        <f t="shared" ca="1" si="543"/>
        <v>-</v>
      </c>
      <c r="BD118" s="232" t="str">
        <f t="shared" ca="1" si="543"/>
        <v>-</v>
      </c>
      <c r="BE118" s="232" t="str">
        <f t="shared" ca="1" si="543"/>
        <v>-</v>
      </c>
      <c r="BF118" s="232" t="str">
        <f t="shared" ca="1" si="543"/>
        <v>-</v>
      </c>
      <c r="BG118" s="232" t="str">
        <f t="shared" ca="1" si="543"/>
        <v>-</v>
      </c>
      <c r="BH118" s="341" t="str">
        <f t="shared" ca="1" si="543"/>
        <v>-</v>
      </c>
      <c r="BI118" s="232" t="str">
        <f t="shared" ca="1" si="543"/>
        <v>-</v>
      </c>
      <c r="BJ118" s="232" t="str">
        <f t="shared" ca="1" si="543"/>
        <v>-</v>
      </c>
      <c r="BK118" s="232" t="str">
        <f t="shared" ca="1" si="543"/>
        <v>-</v>
      </c>
      <c r="BL118" s="232" t="str">
        <f t="shared" ca="1" si="543"/>
        <v>-</v>
      </c>
      <c r="BM118" s="232" t="str">
        <f t="shared" ca="1" si="543"/>
        <v>-</v>
      </c>
      <c r="BN118" s="232" t="str">
        <f t="shared" ca="1" si="543"/>
        <v>-</v>
      </c>
      <c r="BO118" s="341" t="str">
        <f t="shared" ca="1" si="543"/>
        <v>-</v>
      </c>
      <c r="BP118" s="232" t="str">
        <f t="shared" ref="BP118:BV118" ca="1" si="544">IFERROR(BP116/BP105,"-")</f>
        <v>-</v>
      </c>
      <c r="BQ118" s="232" t="str">
        <f t="shared" ca="1" si="544"/>
        <v>-</v>
      </c>
      <c r="BR118" s="232" t="str">
        <f t="shared" ca="1" si="544"/>
        <v>-</v>
      </c>
      <c r="BS118" s="232" t="str">
        <f t="shared" ca="1" si="544"/>
        <v>-</v>
      </c>
      <c r="BT118" s="232" t="str">
        <f t="shared" ca="1" si="544"/>
        <v>-</v>
      </c>
      <c r="BU118" s="232" t="str">
        <f t="shared" ca="1" si="544"/>
        <v>-</v>
      </c>
      <c r="BV118" s="341" t="str">
        <f t="shared" ca="1" si="544"/>
        <v>-</v>
      </c>
    </row>
    <row r="119" spans="1:74" s="444" customFormat="1" x14ac:dyDescent="0.2">
      <c r="A119" s="443" t="s">
        <v>509</v>
      </c>
      <c r="D119" s="445" t="str">
        <f t="shared" ref="D119:BE119" ca="1" si="545">IFERROR(D116/(D$116+D$120+D$124+D$128),"-")</f>
        <v>-</v>
      </c>
      <c r="E119" s="411" t="str">
        <f t="shared" ca="1" si="545"/>
        <v>-</v>
      </c>
      <c r="F119" s="411" t="str">
        <f t="shared" ca="1" si="545"/>
        <v>-</v>
      </c>
      <c r="G119" s="411" t="str">
        <f t="shared" ca="1" si="545"/>
        <v>-</v>
      </c>
      <c r="H119" s="411" t="str">
        <f t="shared" ca="1" si="545"/>
        <v>-</v>
      </c>
      <c r="I119" s="411" t="str">
        <f t="shared" ca="1" si="545"/>
        <v>-</v>
      </c>
      <c r="J119" s="411" t="str">
        <f t="shared" ca="1" si="545"/>
        <v>-</v>
      </c>
      <c r="K119" s="445" t="str">
        <f t="shared" ca="1" si="545"/>
        <v>-</v>
      </c>
      <c r="L119" s="411" t="str">
        <f t="shared" ca="1" si="545"/>
        <v>-</v>
      </c>
      <c r="M119" s="411" t="str">
        <f t="shared" ca="1" si="545"/>
        <v>-</v>
      </c>
      <c r="N119" s="411" t="str">
        <f t="shared" ca="1" si="545"/>
        <v>-</v>
      </c>
      <c r="O119" s="411" t="str">
        <f t="shared" ca="1" si="545"/>
        <v>-</v>
      </c>
      <c r="P119" s="411" t="str">
        <f t="shared" ca="1" si="545"/>
        <v>-</v>
      </c>
      <c r="Q119" s="411" t="str">
        <f t="shared" ca="1" si="545"/>
        <v>-</v>
      </c>
      <c r="R119" s="445" t="str">
        <f t="shared" ca="1" si="545"/>
        <v>-</v>
      </c>
      <c r="S119" s="411" t="str">
        <f t="shared" ca="1" si="545"/>
        <v>-</v>
      </c>
      <c r="T119" s="411" t="str">
        <f t="shared" ca="1" si="545"/>
        <v>-</v>
      </c>
      <c r="U119" s="411" t="str">
        <f t="shared" ca="1" si="545"/>
        <v>-</v>
      </c>
      <c r="V119" s="411" t="str">
        <f t="shared" ca="1" si="545"/>
        <v>-</v>
      </c>
      <c r="W119" s="411" t="str">
        <f t="shared" ca="1" si="545"/>
        <v>-</v>
      </c>
      <c r="X119" s="411" t="str">
        <f t="shared" ca="1" si="545"/>
        <v>-</v>
      </c>
      <c r="Y119" s="445" t="str">
        <f t="shared" ca="1" si="545"/>
        <v>-</v>
      </c>
      <c r="Z119" s="411" t="str">
        <f t="shared" ca="1" si="545"/>
        <v>-</v>
      </c>
      <c r="AA119" s="411" t="str">
        <f t="shared" ca="1" si="545"/>
        <v>-</v>
      </c>
      <c r="AB119" s="411" t="str">
        <f t="shared" ca="1" si="545"/>
        <v>-</v>
      </c>
      <c r="AC119" s="411" t="str">
        <f t="shared" ca="1" si="545"/>
        <v>-</v>
      </c>
      <c r="AD119" s="411" t="str">
        <f t="shared" ca="1" si="545"/>
        <v>-</v>
      </c>
      <c r="AE119" s="411" t="str">
        <f t="shared" ca="1" si="545"/>
        <v>-</v>
      </c>
      <c r="AF119" s="445" t="str">
        <f t="shared" ca="1" si="545"/>
        <v>-</v>
      </c>
      <c r="AG119" s="411" t="str">
        <f t="shared" ca="1" si="545"/>
        <v>-</v>
      </c>
      <c r="AH119" s="411" t="str">
        <f t="shared" ca="1" si="545"/>
        <v>-</v>
      </c>
      <c r="AI119" s="411" t="str">
        <f t="shared" ca="1" si="545"/>
        <v>-</v>
      </c>
      <c r="AJ119" s="411" t="str">
        <f t="shared" ca="1" si="545"/>
        <v>-</v>
      </c>
      <c r="AK119" s="411" t="str">
        <f t="shared" ca="1" si="545"/>
        <v>-</v>
      </c>
      <c r="AL119" s="411" t="str">
        <f t="shared" ca="1" si="545"/>
        <v>-</v>
      </c>
      <c r="AM119" s="445" t="str">
        <f t="shared" ca="1" si="545"/>
        <v>-</v>
      </c>
      <c r="AN119" s="411" t="str">
        <f t="shared" ca="1" si="545"/>
        <v>-</v>
      </c>
      <c r="AO119" s="411" t="str">
        <f t="shared" ca="1" si="545"/>
        <v>-</v>
      </c>
      <c r="AP119" s="411" t="str">
        <f t="shared" ca="1" si="545"/>
        <v>-</v>
      </c>
      <c r="AQ119" s="411" t="str">
        <f t="shared" ca="1" si="545"/>
        <v>-</v>
      </c>
      <c r="AR119" s="411" t="str">
        <f t="shared" ca="1" si="545"/>
        <v>-</v>
      </c>
      <c r="AS119" s="411" t="str">
        <f t="shared" ca="1" si="545"/>
        <v>-</v>
      </c>
      <c r="AT119" s="445" t="str">
        <f t="shared" ca="1" si="545"/>
        <v>-</v>
      </c>
      <c r="AU119" s="411" t="str">
        <f t="shared" ca="1" si="545"/>
        <v>-</v>
      </c>
      <c r="AV119" s="411" t="str">
        <f t="shared" ca="1" si="545"/>
        <v>-</v>
      </c>
      <c r="AW119" s="411" t="str">
        <f t="shared" ca="1" si="545"/>
        <v>-</v>
      </c>
      <c r="AX119" s="411" t="str">
        <f t="shared" ca="1" si="545"/>
        <v>-</v>
      </c>
      <c r="AY119" s="411" t="str">
        <f t="shared" ca="1" si="545"/>
        <v>-</v>
      </c>
      <c r="AZ119" s="411" t="str">
        <f t="shared" ca="1" si="545"/>
        <v>-</v>
      </c>
      <c r="BA119" s="445" t="str">
        <f t="shared" ca="1" si="545"/>
        <v>-</v>
      </c>
      <c r="BB119" s="411" t="str">
        <f t="shared" ca="1" si="545"/>
        <v>-</v>
      </c>
      <c r="BC119" s="411" t="str">
        <f t="shared" ca="1" si="545"/>
        <v>-</v>
      </c>
      <c r="BD119" s="411" t="str">
        <f t="shared" ca="1" si="545"/>
        <v>-</v>
      </c>
      <c r="BE119" s="411" t="str">
        <f t="shared" ca="1" si="545"/>
        <v>-</v>
      </c>
      <c r="BF119" s="411" t="str">
        <f ca="1">IFERROR(BF116/(BF$116+BF$120+BF$124+BF$128),"-")</f>
        <v>-</v>
      </c>
      <c r="BG119" s="411" t="str">
        <f t="shared" ref="BG119:BV119" ca="1" si="546">IFERROR(BG116/(BG$116+BG$120+BG$124+BG$128),"-")</f>
        <v>-</v>
      </c>
      <c r="BH119" s="445" t="str">
        <f t="shared" ca="1" si="546"/>
        <v>-</v>
      </c>
      <c r="BI119" s="411" t="str">
        <f t="shared" ca="1" si="546"/>
        <v>-</v>
      </c>
      <c r="BJ119" s="411" t="str">
        <f t="shared" ca="1" si="546"/>
        <v>-</v>
      </c>
      <c r="BK119" s="411" t="str">
        <f t="shared" ca="1" si="546"/>
        <v>-</v>
      </c>
      <c r="BL119" s="411" t="str">
        <f t="shared" ca="1" si="546"/>
        <v>-</v>
      </c>
      <c r="BM119" s="411" t="str">
        <f t="shared" ca="1" si="546"/>
        <v>-</v>
      </c>
      <c r="BN119" s="411" t="str">
        <f t="shared" ca="1" si="546"/>
        <v>-</v>
      </c>
      <c r="BO119" s="445" t="str">
        <f t="shared" ca="1" si="546"/>
        <v>-</v>
      </c>
      <c r="BP119" s="411" t="str">
        <f t="shared" ca="1" si="546"/>
        <v>-</v>
      </c>
      <c r="BQ119" s="411" t="str">
        <f t="shared" ca="1" si="546"/>
        <v>-</v>
      </c>
      <c r="BR119" s="411" t="str">
        <f t="shared" ca="1" si="546"/>
        <v>-</v>
      </c>
      <c r="BS119" s="411" t="str">
        <f t="shared" ca="1" si="546"/>
        <v>-</v>
      </c>
      <c r="BT119" s="411" t="str">
        <f t="shared" ca="1" si="546"/>
        <v>-</v>
      </c>
      <c r="BU119" s="411" t="str">
        <f t="shared" ca="1" si="546"/>
        <v>-</v>
      </c>
      <c r="BV119" s="445" t="str">
        <f t="shared" ca="1" si="546"/>
        <v>-</v>
      </c>
    </row>
    <row r="120" spans="1:74" x14ac:dyDescent="0.2">
      <c r="A120" s="21" t="s">
        <v>501</v>
      </c>
      <c r="D120" s="323"/>
      <c r="E120" s="34"/>
      <c r="F120" s="90">
        <f ca="1">IF(OR(ISBLANK(E120),ISBLANK(G120)),0,G120-E120)</f>
        <v>0</v>
      </c>
      <c r="G120" s="34"/>
      <c r="H120" s="90">
        <f ca="1">IF(OR(ISBLANK(G120),ISBLANK(I120)),0,I120-G120)</f>
        <v>0</v>
      </c>
      <c r="I120" s="34"/>
      <c r="J120" s="90">
        <f ca="1">IF(OR(ISBLANK(I120),ISBLANK(K120)),0,K120-I120)</f>
        <v>0</v>
      </c>
      <c r="K120" s="323"/>
      <c r="L120" s="34"/>
      <c r="M120" s="90">
        <f ca="1">IF(OR(ISBLANK(L120),ISBLANK(N120)),0,N120-L120)</f>
        <v>0</v>
      </c>
      <c r="N120" s="34"/>
      <c r="O120" s="90">
        <f ca="1">IF(OR(ISBLANK(N120),ISBLANK(P120)),0,P120-N120)</f>
        <v>0</v>
      </c>
      <c r="P120" s="34"/>
      <c r="Q120" s="90">
        <f ca="1">IF(OR(ISBLANK(P120),ISBLANK(R120)),0,R120-P120)</f>
        <v>0</v>
      </c>
      <c r="R120" s="323"/>
      <c r="S120" s="34"/>
      <c r="T120" s="90">
        <f ca="1">IF(OR(ISBLANK(S120),ISBLANK(U120)),0,U120-S120)</f>
        <v>0</v>
      </c>
      <c r="U120" s="34"/>
      <c r="V120" s="90">
        <f ca="1">IF(OR(ISBLANK(U120),ISBLANK(W120)),0,W120-U120)</f>
        <v>0</v>
      </c>
      <c r="W120" s="34"/>
      <c r="X120" s="90">
        <f ca="1">IF(OR(ISBLANK(W120),ISBLANK(Y120)),0,Y120-W120)</f>
        <v>0</v>
      </c>
      <c r="Y120" s="323"/>
      <c r="Z120" s="34"/>
      <c r="AA120" s="90">
        <f ca="1">IF(OR(ISBLANK(Z120),ISBLANK(AB120)),0,AB120-Z120)</f>
        <v>0</v>
      </c>
      <c r="AB120" s="34"/>
      <c r="AC120" s="90">
        <f ca="1">IF(OR(ISBLANK(AB120),ISBLANK(AD120)),0,AD120-AB120)</f>
        <v>0</v>
      </c>
      <c r="AD120" s="34"/>
      <c r="AE120" s="90">
        <f ca="1">IF(OR(ISBLANK(AD120),ISBLANK(AF120)),0,AF120-AD120)</f>
        <v>0</v>
      </c>
      <c r="AF120" s="323"/>
      <c r="AG120" s="34"/>
      <c r="AH120" s="90">
        <f ca="1">IF(OR(ISBLANK(AG120),ISBLANK(AI120)),0,AI120-AG120)</f>
        <v>0</v>
      </c>
      <c r="AI120" s="34"/>
      <c r="AJ120" s="90">
        <f ca="1">IF(OR(ISBLANK(AI120),ISBLANK(AK120)),0,AK120-AI120)</f>
        <v>0</v>
      </c>
      <c r="AK120" s="34"/>
      <c r="AL120" s="90">
        <f ca="1">IF(OR(ISBLANK(AK120),ISBLANK(AM120)),0,AM120-AK120)</f>
        <v>0</v>
      </c>
      <c r="AM120" s="323"/>
      <c r="AN120" s="34"/>
      <c r="AO120" s="90">
        <f ca="1">IF(OR(ISBLANK(AN120),ISBLANK(AP120)),0,AP120-AN120)</f>
        <v>0</v>
      </c>
      <c r="AP120" s="34"/>
      <c r="AQ120" s="90">
        <f ca="1">IF(OR(ISBLANK(AP120),ISBLANK(AR120)),0,AR120-AP120)</f>
        <v>0</v>
      </c>
      <c r="AR120" s="34"/>
      <c r="AS120" s="90">
        <f ca="1">IF(OR(ISBLANK(AR120),ISBLANK(AT120)),0,AT120-AR120)</f>
        <v>0</v>
      </c>
      <c r="AT120" s="323"/>
      <c r="AU120" s="34"/>
      <c r="AV120" s="90">
        <f ca="1">IF(OR(ISBLANK(AU120),ISBLANK(AW120)),0,AW120-AU120)</f>
        <v>0</v>
      </c>
      <c r="AW120" s="34"/>
      <c r="AX120" s="90">
        <f ca="1">IF(OR(ISBLANK(AW120),ISBLANK(AY120)),0,AY120-AW120)</f>
        <v>0</v>
      </c>
      <c r="AY120" s="34"/>
      <c r="AZ120" s="90">
        <f ca="1">IF(OR(ISBLANK(AY120),ISBLANK(BA120)),0,BA120-AY120)</f>
        <v>0</v>
      </c>
      <c r="BA120" s="323"/>
      <c r="BB120" s="34"/>
      <c r="BC120" s="90">
        <f ca="1">IF(OR(ISBLANK(BB120),ISBLANK(BD120)),0,BD120-BB120)</f>
        <v>0</v>
      </c>
      <c r="BD120" s="34"/>
      <c r="BE120" s="90">
        <f ca="1">IF(OR(ISBLANK(BD120),ISBLANK(BF120)),0,BF120-BD120)</f>
        <v>0</v>
      </c>
      <c r="BF120" s="34"/>
      <c r="BG120" s="90">
        <f ca="1">IF(OR(ISBLANK(BF120),ISBLANK(BH120)),0,BH120-BF120)</f>
        <v>0</v>
      </c>
      <c r="BH120" s="323"/>
      <c r="BI120" s="34"/>
      <c r="BJ120" s="90">
        <f ca="1">IF(OR(ISBLANK(BI120),ISBLANK(BK120)),0,BK120-BI120)</f>
        <v>0</v>
      </c>
      <c r="BK120" s="34"/>
      <c r="BL120" s="90">
        <f ca="1">IF(OR(ISBLANK(BK120),ISBLANK(BM120)),0,BM120-BK120)</f>
        <v>0</v>
      </c>
      <c r="BM120" s="34"/>
      <c r="BN120" s="90">
        <f ca="1">IF(OR(ISBLANK(BM120),ISBLANK(BO120)),0,BO120-BM120)</f>
        <v>0</v>
      </c>
      <c r="BO120" s="323"/>
      <c r="BP120" s="34"/>
      <c r="BQ120" s="90">
        <f ca="1">IF(OR(ISBLANK(BP120),ISBLANK(BR120)),0,BR120-BP120)</f>
        <v>0</v>
      </c>
      <c r="BR120" s="34"/>
      <c r="BS120" s="90">
        <f ca="1">IF(OR(ISBLANK(BR120),ISBLANK(BT120)),0,BT120-BR120)</f>
        <v>0</v>
      </c>
      <c r="BT120" s="34"/>
      <c r="BU120" s="90">
        <f ca="1">IF(OR(ISBLANK(BT120),ISBLANK(BV120)),0,BV120-BT120)</f>
        <v>0</v>
      </c>
      <c r="BV120" s="323"/>
    </row>
    <row r="121" spans="1:74" x14ac:dyDescent="0.2">
      <c r="A121" s="11" t="s">
        <v>102</v>
      </c>
      <c r="D121" s="337" t="str">
        <f ca="1">IF(D120=0,"-",IFERROR(D120/#REF!-1,"-"))</f>
        <v>-</v>
      </c>
      <c r="E121" s="230" t="str">
        <f ca="1">IF(E120=0,"-",IFERROR(E120/#REF!-1,"-"))</f>
        <v>-</v>
      </c>
      <c r="F121" s="230" t="str">
        <f ca="1">IF(F120=0,"-",IFERROR(F120/#REF!-1,"-"))</f>
        <v>-</v>
      </c>
      <c r="G121" s="230" t="str">
        <f ca="1">IF(G120=0,"-",IFERROR(G120/#REF!-1,"-"))</f>
        <v>-</v>
      </c>
      <c r="H121" s="230" t="str">
        <f t="shared" ref="H121:AM121" ca="1" si="547">IF(H120=0,"-",IFERROR(H120/A120-1,"-"))</f>
        <v>-</v>
      </c>
      <c r="I121" s="230" t="str">
        <f t="shared" ca="1" si="547"/>
        <v>-</v>
      </c>
      <c r="J121" s="230" t="str">
        <f t="shared" ca="1" si="547"/>
        <v>-</v>
      </c>
      <c r="K121" s="337" t="str">
        <f t="shared" ca="1" si="547"/>
        <v>-</v>
      </c>
      <c r="L121" s="230" t="str">
        <f t="shared" ca="1" si="547"/>
        <v>-</v>
      </c>
      <c r="M121" s="230" t="str">
        <f t="shared" ca="1" si="547"/>
        <v>-</v>
      </c>
      <c r="N121" s="230" t="str">
        <f t="shared" ca="1" si="547"/>
        <v>-</v>
      </c>
      <c r="O121" s="230" t="str">
        <f t="shared" ca="1" si="547"/>
        <v>-</v>
      </c>
      <c r="P121" s="230" t="str">
        <f t="shared" ca="1" si="547"/>
        <v>-</v>
      </c>
      <c r="Q121" s="230" t="str">
        <f t="shared" ca="1" si="547"/>
        <v>-</v>
      </c>
      <c r="R121" s="337" t="str">
        <f t="shared" ca="1" si="547"/>
        <v>-</v>
      </c>
      <c r="S121" s="230" t="str">
        <f t="shared" ca="1" si="547"/>
        <v>-</v>
      </c>
      <c r="T121" s="230" t="str">
        <f t="shared" ca="1" si="547"/>
        <v>-</v>
      </c>
      <c r="U121" s="230" t="str">
        <f t="shared" ca="1" si="547"/>
        <v>-</v>
      </c>
      <c r="V121" s="230" t="str">
        <f t="shared" ca="1" si="547"/>
        <v>-</v>
      </c>
      <c r="W121" s="230" t="str">
        <f t="shared" ca="1" si="547"/>
        <v>-</v>
      </c>
      <c r="X121" s="230" t="str">
        <f t="shared" ca="1" si="547"/>
        <v>-</v>
      </c>
      <c r="Y121" s="337" t="str">
        <f t="shared" ca="1" si="547"/>
        <v>-</v>
      </c>
      <c r="Z121" s="230" t="str">
        <f t="shared" ca="1" si="547"/>
        <v>-</v>
      </c>
      <c r="AA121" s="230" t="str">
        <f t="shared" ca="1" si="547"/>
        <v>-</v>
      </c>
      <c r="AB121" s="230" t="str">
        <f t="shared" ca="1" si="547"/>
        <v>-</v>
      </c>
      <c r="AC121" s="230" t="str">
        <f t="shared" ca="1" si="547"/>
        <v>-</v>
      </c>
      <c r="AD121" s="230" t="str">
        <f t="shared" ca="1" si="547"/>
        <v>-</v>
      </c>
      <c r="AE121" s="230" t="str">
        <f t="shared" ca="1" si="547"/>
        <v>-</v>
      </c>
      <c r="AF121" s="337" t="str">
        <f t="shared" ca="1" si="547"/>
        <v>-</v>
      </c>
      <c r="AG121" s="230" t="str">
        <f t="shared" ca="1" si="547"/>
        <v>-</v>
      </c>
      <c r="AH121" s="230" t="str">
        <f t="shared" ca="1" si="547"/>
        <v>-</v>
      </c>
      <c r="AI121" s="230" t="str">
        <f t="shared" ca="1" si="547"/>
        <v>-</v>
      </c>
      <c r="AJ121" s="230" t="str">
        <f t="shared" ca="1" si="547"/>
        <v>-</v>
      </c>
      <c r="AK121" s="230" t="str">
        <f t="shared" ca="1" si="547"/>
        <v>-</v>
      </c>
      <c r="AL121" s="230" t="str">
        <f t="shared" ca="1" si="547"/>
        <v>-</v>
      </c>
      <c r="AM121" s="337" t="str">
        <f t="shared" ca="1" si="547"/>
        <v>-</v>
      </c>
      <c r="AN121" s="230" t="str">
        <f t="shared" ref="AN121:BS121" ca="1" si="548">IF(AN120=0,"-",IFERROR(AN120/AG120-1,"-"))</f>
        <v>-</v>
      </c>
      <c r="AO121" s="230" t="str">
        <f t="shared" ca="1" si="548"/>
        <v>-</v>
      </c>
      <c r="AP121" s="230" t="str">
        <f t="shared" ca="1" si="548"/>
        <v>-</v>
      </c>
      <c r="AQ121" s="230" t="str">
        <f t="shared" ca="1" si="548"/>
        <v>-</v>
      </c>
      <c r="AR121" s="230" t="str">
        <f t="shared" ca="1" si="548"/>
        <v>-</v>
      </c>
      <c r="AS121" s="230" t="str">
        <f t="shared" ca="1" si="548"/>
        <v>-</v>
      </c>
      <c r="AT121" s="337" t="str">
        <f t="shared" ca="1" si="548"/>
        <v>-</v>
      </c>
      <c r="AU121" s="230" t="str">
        <f t="shared" ca="1" si="548"/>
        <v>-</v>
      </c>
      <c r="AV121" s="230" t="str">
        <f t="shared" ca="1" si="548"/>
        <v>-</v>
      </c>
      <c r="AW121" s="230" t="str">
        <f t="shared" ca="1" si="548"/>
        <v>-</v>
      </c>
      <c r="AX121" s="230" t="str">
        <f t="shared" ca="1" si="548"/>
        <v>-</v>
      </c>
      <c r="AY121" s="230" t="str">
        <f t="shared" ca="1" si="548"/>
        <v>-</v>
      </c>
      <c r="AZ121" s="230" t="str">
        <f t="shared" ca="1" si="548"/>
        <v>-</v>
      </c>
      <c r="BA121" s="337" t="str">
        <f t="shared" ca="1" si="548"/>
        <v>-</v>
      </c>
      <c r="BB121" s="230" t="str">
        <f t="shared" ca="1" si="548"/>
        <v>-</v>
      </c>
      <c r="BC121" s="230" t="str">
        <f t="shared" ca="1" si="548"/>
        <v>-</v>
      </c>
      <c r="BD121" s="230" t="str">
        <f t="shared" ca="1" si="548"/>
        <v>-</v>
      </c>
      <c r="BE121" s="230" t="str">
        <f t="shared" ca="1" si="548"/>
        <v>-</v>
      </c>
      <c r="BF121" s="230" t="str">
        <f t="shared" ca="1" si="548"/>
        <v>-</v>
      </c>
      <c r="BG121" s="230" t="str">
        <f t="shared" ca="1" si="548"/>
        <v>-</v>
      </c>
      <c r="BH121" s="337" t="str">
        <f t="shared" ca="1" si="548"/>
        <v>-</v>
      </c>
      <c r="BI121" s="230" t="str">
        <f t="shared" ca="1" si="548"/>
        <v>-</v>
      </c>
      <c r="BJ121" s="230" t="str">
        <f t="shared" ca="1" si="548"/>
        <v>-</v>
      </c>
      <c r="BK121" s="230" t="str">
        <f t="shared" ca="1" si="548"/>
        <v>-</v>
      </c>
      <c r="BL121" s="230" t="str">
        <f t="shared" ca="1" si="548"/>
        <v>-</v>
      </c>
      <c r="BM121" s="230" t="str">
        <f t="shared" ca="1" si="548"/>
        <v>-</v>
      </c>
      <c r="BN121" s="230" t="str">
        <f t="shared" ca="1" si="548"/>
        <v>-</v>
      </c>
      <c r="BO121" s="337" t="str">
        <f t="shared" ca="1" si="548"/>
        <v>-</v>
      </c>
      <c r="BP121" s="230" t="str">
        <f t="shared" ca="1" si="548"/>
        <v>-</v>
      </c>
      <c r="BQ121" s="230" t="str">
        <f t="shared" ca="1" si="548"/>
        <v>-</v>
      </c>
      <c r="BR121" s="230" t="str">
        <f t="shared" ca="1" si="548"/>
        <v>-</v>
      </c>
      <c r="BS121" s="230" t="str">
        <f t="shared" ca="1" si="548"/>
        <v>-</v>
      </c>
      <c r="BT121" s="230" t="str">
        <f t="shared" ref="BT121:BV121" ca="1" si="549">IF(BT120=0,"-",IFERROR(BT120/BM120-1,"-"))</f>
        <v>-</v>
      </c>
      <c r="BU121" s="230" t="str">
        <f t="shared" ca="1" si="549"/>
        <v>-</v>
      </c>
      <c r="BV121" s="337" t="str">
        <f t="shared" ca="1" si="549"/>
        <v>-</v>
      </c>
    </row>
    <row r="122" spans="1:74" x14ac:dyDescent="0.2">
      <c r="A122" s="440" t="s">
        <v>504</v>
      </c>
      <c r="D122" s="341" t="str">
        <f t="shared" ref="D122:AI122" ca="1" si="550">IFERROR(D120/D107,"-")</f>
        <v>-</v>
      </c>
      <c r="E122" s="232" t="str">
        <f t="shared" ca="1" si="550"/>
        <v>-</v>
      </c>
      <c r="F122" s="232" t="str">
        <f t="shared" ca="1" si="550"/>
        <v>-</v>
      </c>
      <c r="G122" s="232" t="str">
        <f t="shared" ca="1" si="550"/>
        <v>-</v>
      </c>
      <c r="H122" s="232" t="str">
        <f t="shared" ca="1" si="550"/>
        <v>-</v>
      </c>
      <c r="I122" s="232" t="str">
        <f t="shared" ca="1" si="550"/>
        <v>-</v>
      </c>
      <c r="J122" s="232" t="str">
        <f t="shared" ca="1" si="550"/>
        <v>-</v>
      </c>
      <c r="K122" s="341" t="str">
        <f t="shared" ca="1" si="550"/>
        <v>-</v>
      </c>
      <c r="L122" s="232" t="str">
        <f t="shared" ca="1" si="550"/>
        <v>-</v>
      </c>
      <c r="M122" s="232" t="str">
        <f t="shared" ca="1" si="550"/>
        <v>-</v>
      </c>
      <c r="N122" s="232" t="str">
        <f t="shared" ca="1" si="550"/>
        <v>-</v>
      </c>
      <c r="O122" s="232" t="str">
        <f t="shared" ca="1" si="550"/>
        <v>-</v>
      </c>
      <c r="P122" s="232" t="str">
        <f t="shared" ca="1" si="550"/>
        <v>-</v>
      </c>
      <c r="Q122" s="232" t="str">
        <f t="shared" ca="1" si="550"/>
        <v>-</v>
      </c>
      <c r="R122" s="341" t="str">
        <f t="shared" ca="1" si="550"/>
        <v>-</v>
      </c>
      <c r="S122" s="232" t="str">
        <f t="shared" ca="1" si="550"/>
        <v>-</v>
      </c>
      <c r="T122" s="232" t="str">
        <f t="shared" ca="1" si="550"/>
        <v>-</v>
      </c>
      <c r="U122" s="232" t="str">
        <f t="shared" ca="1" si="550"/>
        <v>-</v>
      </c>
      <c r="V122" s="232" t="str">
        <f t="shared" ca="1" si="550"/>
        <v>-</v>
      </c>
      <c r="W122" s="232" t="str">
        <f t="shared" ca="1" si="550"/>
        <v>-</v>
      </c>
      <c r="X122" s="232" t="str">
        <f t="shared" ca="1" si="550"/>
        <v>-</v>
      </c>
      <c r="Y122" s="341" t="str">
        <f t="shared" ca="1" si="550"/>
        <v>-</v>
      </c>
      <c r="Z122" s="232" t="str">
        <f t="shared" ca="1" si="550"/>
        <v>-</v>
      </c>
      <c r="AA122" s="232" t="str">
        <f t="shared" ca="1" si="550"/>
        <v>-</v>
      </c>
      <c r="AB122" s="232" t="str">
        <f t="shared" ca="1" si="550"/>
        <v>-</v>
      </c>
      <c r="AC122" s="232" t="str">
        <f t="shared" ca="1" si="550"/>
        <v>-</v>
      </c>
      <c r="AD122" s="232" t="str">
        <f t="shared" ca="1" si="550"/>
        <v>-</v>
      </c>
      <c r="AE122" s="232" t="str">
        <f t="shared" ca="1" si="550"/>
        <v>-</v>
      </c>
      <c r="AF122" s="341" t="str">
        <f t="shared" ca="1" si="550"/>
        <v>-</v>
      </c>
      <c r="AG122" s="232" t="str">
        <f t="shared" ca="1" si="550"/>
        <v>-</v>
      </c>
      <c r="AH122" s="232" t="str">
        <f t="shared" ca="1" si="550"/>
        <v>-</v>
      </c>
      <c r="AI122" s="232" t="str">
        <f t="shared" ca="1" si="550"/>
        <v>-</v>
      </c>
      <c r="AJ122" s="232" t="str">
        <f t="shared" ref="AJ122:BO122" ca="1" si="551">IFERROR(AJ120/AJ107,"-")</f>
        <v>-</v>
      </c>
      <c r="AK122" s="232" t="str">
        <f t="shared" ca="1" si="551"/>
        <v>-</v>
      </c>
      <c r="AL122" s="232" t="str">
        <f t="shared" ca="1" si="551"/>
        <v>-</v>
      </c>
      <c r="AM122" s="341" t="str">
        <f t="shared" ca="1" si="551"/>
        <v>-</v>
      </c>
      <c r="AN122" s="232" t="str">
        <f t="shared" ca="1" si="551"/>
        <v>-</v>
      </c>
      <c r="AO122" s="232" t="str">
        <f t="shared" ca="1" si="551"/>
        <v>-</v>
      </c>
      <c r="AP122" s="232" t="str">
        <f t="shared" ca="1" si="551"/>
        <v>-</v>
      </c>
      <c r="AQ122" s="232" t="str">
        <f t="shared" ca="1" si="551"/>
        <v>-</v>
      </c>
      <c r="AR122" s="232" t="str">
        <f t="shared" ca="1" si="551"/>
        <v>-</v>
      </c>
      <c r="AS122" s="232" t="str">
        <f t="shared" ca="1" si="551"/>
        <v>-</v>
      </c>
      <c r="AT122" s="341" t="str">
        <f t="shared" ca="1" si="551"/>
        <v>-</v>
      </c>
      <c r="AU122" s="232" t="str">
        <f t="shared" ca="1" si="551"/>
        <v>-</v>
      </c>
      <c r="AV122" s="232" t="str">
        <f t="shared" ca="1" si="551"/>
        <v>-</v>
      </c>
      <c r="AW122" s="232" t="str">
        <f t="shared" ca="1" si="551"/>
        <v>-</v>
      </c>
      <c r="AX122" s="232" t="str">
        <f t="shared" ca="1" si="551"/>
        <v>-</v>
      </c>
      <c r="AY122" s="232" t="str">
        <f t="shared" ca="1" si="551"/>
        <v>-</v>
      </c>
      <c r="AZ122" s="232" t="str">
        <f t="shared" ca="1" si="551"/>
        <v>-</v>
      </c>
      <c r="BA122" s="341" t="str">
        <f t="shared" ca="1" si="551"/>
        <v>-</v>
      </c>
      <c r="BB122" s="232" t="str">
        <f t="shared" ca="1" si="551"/>
        <v>-</v>
      </c>
      <c r="BC122" s="232" t="str">
        <f t="shared" ca="1" si="551"/>
        <v>-</v>
      </c>
      <c r="BD122" s="232" t="str">
        <f t="shared" ca="1" si="551"/>
        <v>-</v>
      </c>
      <c r="BE122" s="232" t="str">
        <f t="shared" ca="1" si="551"/>
        <v>-</v>
      </c>
      <c r="BF122" s="232" t="str">
        <f t="shared" ca="1" si="551"/>
        <v>-</v>
      </c>
      <c r="BG122" s="232" t="str">
        <f t="shared" ca="1" si="551"/>
        <v>-</v>
      </c>
      <c r="BH122" s="341" t="str">
        <f t="shared" ca="1" si="551"/>
        <v>-</v>
      </c>
      <c r="BI122" s="232" t="str">
        <f t="shared" ca="1" si="551"/>
        <v>-</v>
      </c>
      <c r="BJ122" s="232" t="str">
        <f t="shared" ca="1" si="551"/>
        <v>-</v>
      </c>
      <c r="BK122" s="232" t="str">
        <f t="shared" ca="1" si="551"/>
        <v>-</v>
      </c>
      <c r="BL122" s="232" t="str">
        <f t="shared" ca="1" si="551"/>
        <v>-</v>
      </c>
      <c r="BM122" s="232" t="str">
        <f t="shared" ca="1" si="551"/>
        <v>-</v>
      </c>
      <c r="BN122" s="232" t="str">
        <f t="shared" ca="1" si="551"/>
        <v>-</v>
      </c>
      <c r="BO122" s="341" t="str">
        <f t="shared" ca="1" si="551"/>
        <v>-</v>
      </c>
      <c r="BP122" s="232" t="str">
        <f t="shared" ref="BP122:BV122" ca="1" si="552">IFERROR(BP120/BP107,"-")</f>
        <v>-</v>
      </c>
      <c r="BQ122" s="232" t="str">
        <f t="shared" ca="1" si="552"/>
        <v>-</v>
      </c>
      <c r="BR122" s="232" t="str">
        <f t="shared" ca="1" si="552"/>
        <v>-</v>
      </c>
      <c r="BS122" s="232" t="str">
        <f t="shared" ca="1" si="552"/>
        <v>-</v>
      </c>
      <c r="BT122" s="232" t="str">
        <f t="shared" ca="1" si="552"/>
        <v>-</v>
      </c>
      <c r="BU122" s="232" t="str">
        <f t="shared" ca="1" si="552"/>
        <v>-</v>
      </c>
      <c r="BV122" s="341" t="str">
        <f t="shared" ca="1" si="552"/>
        <v>-</v>
      </c>
    </row>
    <row r="123" spans="1:74" s="444" customFormat="1" x14ac:dyDescent="0.2">
      <c r="A123" s="443" t="s">
        <v>509</v>
      </c>
      <c r="D123" s="445" t="str">
        <f t="shared" ref="D123:BE123" ca="1" si="553">IFERROR(D120/(D$116+D$120+D$124+D$128),"-")</f>
        <v>-</v>
      </c>
      <c r="E123" s="411" t="str">
        <f t="shared" ca="1" si="553"/>
        <v>-</v>
      </c>
      <c r="F123" s="411" t="str">
        <f t="shared" ca="1" si="553"/>
        <v>-</v>
      </c>
      <c r="G123" s="411" t="str">
        <f t="shared" ca="1" si="553"/>
        <v>-</v>
      </c>
      <c r="H123" s="411" t="str">
        <f t="shared" ca="1" si="553"/>
        <v>-</v>
      </c>
      <c r="I123" s="411" t="str">
        <f t="shared" ca="1" si="553"/>
        <v>-</v>
      </c>
      <c r="J123" s="411" t="str">
        <f t="shared" ca="1" si="553"/>
        <v>-</v>
      </c>
      <c r="K123" s="445" t="str">
        <f t="shared" ca="1" si="553"/>
        <v>-</v>
      </c>
      <c r="L123" s="411" t="str">
        <f t="shared" ca="1" si="553"/>
        <v>-</v>
      </c>
      <c r="M123" s="411" t="str">
        <f t="shared" ca="1" si="553"/>
        <v>-</v>
      </c>
      <c r="N123" s="411" t="str">
        <f t="shared" ca="1" si="553"/>
        <v>-</v>
      </c>
      <c r="O123" s="411" t="str">
        <f t="shared" ca="1" si="553"/>
        <v>-</v>
      </c>
      <c r="P123" s="411" t="str">
        <f t="shared" ca="1" si="553"/>
        <v>-</v>
      </c>
      <c r="Q123" s="411" t="str">
        <f t="shared" ca="1" si="553"/>
        <v>-</v>
      </c>
      <c r="R123" s="445" t="str">
        <f t="shared" ca="1" si="553"/>
        <v>-</v>
      </c>
      <c r="S123" s="411" t="str">
        <f t="shared" ca="1" si="553"/>
        <v>-</v>
      </c>
      <c r="T123" s="411" t="str">
        <f t="shared" ca="1" si="553"/>
        <v>-</v>
      </c>
      <c r="U123" s="411" t="str">
        <f t="shared" ca="1" si="553"/>
        <v>-</v>
      </c>
      <c r="V123" s="411" t="str">
        <f t="shared" ca="1" si="553"/>
        <v>-</v>
      </c>
      <c r="W123" s="411" t="str">
        <f t="shared" ca="1" si="553"/>
        <v>-</v>
      </c>
      <c r="X123" s="411" t="str">
        <f t="shared" ca="1" si="553"/>
        <v>-</v>
      </c>
      <c r="Y123" s="445" t="str">
        <f t="shared" ca="1" si="553"/>
        <v>-</v>
      </c>
      <c r="Z123" s="411" t="str">
        <f t="shared" ca="1" si="553"/>
        <v>-</v>
      </c>
      <c r="AA123" s="411" t="str">
        <f t="shared" ca="1" si="553"/>
        <v>-</v>
      </c>
      <c r="AB123" s="411" t="str">
        <f t="shared" ca="1" si="553"/>
        <v>-</v>
      </c>
      <c r="AC123" s="411" t="str">
        <f t="shared" ca="1" si="553"/>
        <v>-</v>
      </c>
      <c r="AD123" s="411" t="str">
        <f t="shared" ca="1" si="553"/>
        <v>-</v>
      </c>
      <c r="AE123" s="411" t="str">
        <f t="shared" ca="1" si="553"/>
        <v>-</v>
      </c>
      <c r="AF123" s="445" t="str">
        <f t="shared" ca="1" si="553"/>
        <v>-</v>
      </c>
      <c r="AG123" s="411" t="str">
        <f t="shared" ca="1" si="553"/>
        <v>-</v>
      </c>
      <c r="AH123" s="411" t="str">
        <f t="shared" ca="1" si="553"/>
        <v>-</v>
      </c>
      <c r="AI123" s="411" t="str">
        <f t="shared" ca="1" si="553"/>
        <v>-</v>
      </c>
      <c r="AJ123" s="411" t="str">
        <f t="shared" ca="1" si="553"/>
        <v>-</v>
      </c>
      <c r="AK123" s="411" t="str">
        <f t="shared" ca="1" si="553"/>
        <v>-</v>
      </c>
      <c r="AL123" s="411" t="str">
        <f t="shared" ca="1" si="553"/>
        <v>-</v>
      </c>
      <c r="AM123" s="445" t="str">
        <f t="shared" ca="1" si="553"/>
        <v>-</v>
      </c>
      <c r="AN123" s="411" t="str">
        <f t="shared" ca="1" si="553"/>
        <v>-</v>
      </c>
      <c r="AO123" s="411" t="str">
        <f t="shared" ca="1" si="553"/>
        <v>-</v>
      </c>
      <c r="AP123" s="411" t="str">
        <f t="shared" ca="1" si="553"/>
        <v>-</v>
      </c>
      <c r="AQ123" s="411" t="str">
        <f t="shared" ca="1" si="553"/>
        <v>-</v>
      </c>
      <c r="AR123" s="411" t="str">
        <f t="shared" ca="1" si="553"/>
        <v>-</v>
      </c>
      <c r="AS123" s="411" t="str">
        <f t="shared" ca="1" si="553"/>
        <v>-</v>
      </c>
      <c r="AT123" s="445" t="str">
        <f t="shared" ca="1" si="553"/>
        <v>-</v>
      </c>
      <c r="AU123" s="411" t="str">
        <f t="shared" ca="1" si="553"/>
        <v>-</v>
      </c>
      <c r="AV123" s="411" t="str">
        <f t="shared" ca="1" si="553"/>
        <v>-</v>
      </c>
      <c r="AW123" s="411" t="str">
        <f t="shared" ca="1" si="553"/>
        <v>-</v>
      </c>
      <c r="AX123" s="411" t="str">
        <f t="shared" ca="1" si="553"/>
        <v>-</v>
      </c>
      <c r="AY123" s="411" t="str">
        <f t="shared" ca="1" si="553"/>
        <v>-</v>
      </c>
      <c r="AZ123" s="411" t="str">
        <f t="shared" ca="1" si="553"/>
        <v>-</v>
      </c>
      <c r="BA123" s="445" t="str">
        <f t="shared" ca="1" si="553"/>
        <v>-</v>
      </c>
      <c r="BB123" s="411" t="str">
        <f t="shared" ca="1" si="553"/>
        <v>-</v>
      </c>
      <c r="BC123" s="411" t="str">
        <f t="shared" ca="1" si="553"/>
        <v>-</v>
      </c>
      <c r="BD123" s="411" t="str">
        <f t="shared" ca="1" si="553"/>
        <v>-</v>
      </c>
      <c r="BE123" s="411" t="str">
        <f t="shared" ca="1" si="553"/>
        <v>-</v>
      </c>
      <c r="BF123" s="411" t="str">
        <f ca="1">IFERROR(BF120/(BF$116+BF$120+BF$124+BF$128),"-")</f>
        <v>-</v>
      </c>
      <c r="BG123" s="411" t="str">
        <f t="shared" ref="BG123:BV123" ca="1" si="554">IFERROR(BG120/(BG$116+BG$120+BG$124+BG$128),"-")</f>
        <v>-</v>
      </c>
      <c r="BH123" s="445" t="str">
        <f t="shared" ca="1" si="554"/>
        <v>-</v>
      </c>
      <c r="BI123" s="411" t="str">
        <f t="shared" ca="1" si="554"/>
        <v>-</v>
      </c>
      <c r="BJ123" s="411" t="str">
        <f t="shared" ca="1" si="554"/>
        <v>-</v>
      </c>
      <c r="BK123" s="411" t="str">
        <f t="shared" ca="1" si="554"/>
        <v>-</v>
      </c>
      <c r="BL123" s="411" t="str">
        <f t="shared" ca="1" si="554"/>
        <v>-</v>
      </c>
      <c r="BM123" s="411" t="str">
        <f t="shared" ca="1" si="554"/>
        <v>-</v>
      </c>
      <c r="BN123" s="411" t="str">
        <f t="shared" ca="1" si="554"/>
        <v>-</v>
      </c>
      <c r="BO123" s="445" t="str">
        <f t="shared" ca="1" si="554"/>
        <v>-</v>
      </c>
      <c r="BP123" s="411" t="str">
        <f t="shared" ca="1" si="554"/>
        <v>-</v>
      </c>
      <c r="BQ123" s="411" t="str">
        <f t="shared" ca="1" si="554"/>
        <v>-</v>
      </c>
      <c r="BR123" s="411" t="str">
        <f t="shared" ca="1" si="554"/>
        <v>-</v>
      </c>
      <c r="BS123" s="411" t="str">
        <f t="shared" ca="1" si="554"/>
        <v>-</v>
      </c>
      <c r="BT123" s="411" t="str">
        <f t="shared" ca="1" si="554"/>
        <v>-</v>
      </c>
      <c r="BU123" s="411" t="str">
        <f t="shared" ca="1" si="554"/>
        <v>-</v>
      </c>
      <c r="BV123" s="445" t="str">
        <f t="shared" ca="1" si="554"/>
        <v>-</v>
      </c>
    </row>
    <row r="124" spans="1:74" x14ac:dyDescent="0.2">
      <c r="A124" s="21" t="s">
        <v>487</v>
      </c>
      <c r="D124" s="323"/>
      <c r="E124" s="34"/>
      <c r="F124" s="90">
        <f ca="1">IF(OR(ISBLANK(E124),ISBLANK(G124)),0,G124-E124)</f>
        <v>0</v>
      </c>
      <c r="G124" s="34"/>
      <c r="H124" s="90">
        <f ca="1">IF(OR(ISBLANK(G124),ISBLANK(I124)),0,I124-G124)</f>
        <v>0</v>
      </c>
      <c r="I124" s="34"/>
      <c r="J124" s="90">
        <f ca="1">IF(OR(ISBLANK(I124),ISBLANK(K124)),0,K124-I124)</f>
        <v>0</v>
      </c>
      <c r="K124" s="323"/>
      <c r="L124" s="34"/>
      <c r="M124" s="90">
        <f ca="1">IF(OR(ISBLANK(L124),ISBLANK(N124)),0,N124-L124)</f>
        <v>0</v>
      </c>
      <c r="N124" s="34"/>
      <c r="O124" s="90">
        <f ca="1">IF(OR(ISBLANK(N124),ISBLANK(P124)),0,P124-N124)</f>
        <v>0</v>
      </c>
      <c r="P124" s="34"/>
      <c r="Q124" s="90">
        <f ca="1">IF(OR(ISBLANK(P124),ISBLANK(R124)),0,R124-P124)</f>
        <v>0</v>
      </c>
      <c r="R124" s="323"/>
      <c r="S124" s="34"/>
      <c r="T124" s="90">
        <f ca="1">IF(OR(ISBLANK(S124),ISBLANK(U124)),0,U124-S124)</f>
        <v>0</v>
      </c>
      <c r="U124" s="34"/>
      <c r="V124" s="90">
        <f ca="1">IF(OR(ISBLANK(U124),ISBLANK(W124)),0,W124-U124)</f>
        <v>0</v>
      </c>
      <c r="W124" s="34"/>
      <c r="X124" s="90">
        <f ca="1">IF(OR(ISBLANK(W124),ISBLANK(Y124)),0,Y124-W124)</f>
        <v>0</v>
      </c>
      <c r="Y124" s="323"/>
      <c r="Z124" s="34"/>
      <c r="AA124" s="90">
        <f ca="1">IF(OR(ISBLANK(Z124),ISBLANK(AB124)),0,AB124-Z124)</f>
        <v>0</v>
      </c>
      <c r="AB124" s="34"/>
      <c r="AC124" s="90">
        <f ca="1">IF(OR(ISBLANK(AB124),ISBLANK(AD124)),0,AD124-AB124)</f>
        <v>0</v>
      </c>
      <c r="AD124" s="34"/>
      <c r="AE124" s="90">
        <f ca="1">IF(OR(ISBLANK(AD124),ISBLANK(AF124)),0,AF124-AD124)</f>
        <v>0</v>
      </c>
      <c r="AF124" s="323"/>
      <c r="AG124" s="34"/>
      <c r="AH124" s="90">
        <f ca="1">IF(OR(ISBLANK(AG124),ISBLANK(AI124)),0,AI124-AG124)</f>
        <v>0</v>
      </c>
      <c r="AI124" s="34"/>
      <c r="AJ124" s="90">
        <f ca="1">IF(OR(ISBLANK(AI124),ISBLANK(AK124)),0,AK124-AI124)</f>
        <v>0</v>
      </c>
      <c r="AK124" s="34"/>
      <c r="AL124" s="90">
        <f ca="1">IF(OR(ISBLANK(AK124),ISBLANK(AM124)),0,AM124-AK124)</f>
        <v>0</v>
      </c>
      <c r="AM124" s="323"/>
      <c r="AN124" s="34"/>
      <c r="AO124" s="90">
        <f ca="1">IF(OR(ISBLANK(AN124),ISBLANK(AP124)),0,AP124-AN124)</f>
        <v>0</v>
      </c>
      <c r="AP124" s="34"/>
      <c r="AQ124" s="90">
        <f ca="1">IF(OR(ISBLANK(AP124),ISBLANK(AR124)),0,AR124-AP124)</f>
        <v>0</v>
      </c>
      <c r="AR124" s="34"/>
      <c r="AS124" s="90">
        <f ca="1">IF(OR(ISBLANK(AR124),ISBLANK(AT124)),0,AT124-AR124)</f>
        <v>0</v>
      </c>
      <c r="AT124" s="323"/>
      <c r="AU124" s="34"/>
      <c r="AV124" s="90">
        <f ca="1">IF(OR(ISBLANK(AU124),ISBLANK(AW124)),0,AW124-AU124)</f>
        <v>0</v>
      </c>
      <c r="AW124" s="34"/>
      <c r="AX124" s="90">
        <f ca="1">IF(OR(ISBLANK(AW124),ISBLANK(AY124)),0,AY124-AW124)</f>
        <v>0</v>
      </c>
      <c r="AY124" s="34"/>
      <c r="AZ124" s="90">
        <f ca="1">IF(OR(ISBLANK(AY124),ISBLANK(BA124)),0,BA124-AY124)</f>
        <v>0</v>
      </c>
      <c r="BA124" s="323"/>
      <c r="BB124" s="34"/>
      <c r="BC124" s="90">
        <f ca="1">IF(OR(ISBLANK(BB124),ISBLANK(BD124)),0,BD124-BB124)</f>
        <v>0</v>
      </c>
      <c r="BD124" s="34"/>
      <c r="BE124" s="90">
        <f ca="1">IF(OR(ISBLANK(BD124),ISBLANK(BF124)),0,BF124-BD124)</f>
        <v>0</v>
      </c>
      <c r="BF124" s="34"/>
      <c r="BG124" s="90">
        <f ca="1">IF(OR(ISBLANK(BF124),ISBLANK(BH124)),0,BH124-BF124)</f>
        <v>0</v>
      </c>
      <c r="BH124" s="323"/>
      <c r="BI124" s="34"/>
      <c r="BJ124" s="90">
        <f ca="1">IF(OR(ISBLANK(BI124),ISBLANK(BK124)),0,BK124-BI124)</f>
        <v>0</v>
      </c>
      <c r="BK124" s="34"/>
      <c r="BL124" s="90">
        <f ca="1">IF(OR(ISBLANK(BK124),ISBLANK(BM124)),0,BM124-BK124)</f>
        <v>0</v>
      </c>
      <c r="BM124" s="34"/>
      <c r="BN124" s="90">
        <f ca="1">IF(OR(ISBLANK(BM124),ISBLANK(BO124)),0,BO124-BM124)</f>
        <v>0</v>
      </c>
      <c r="BO124" s="323"/>
      <c r="BP124" s="34"/>
      <c r="BQ124" s="90">
        <f ca="1">IF(OR(ISBLANK(BP124),ISBLANK(BR124)),0,BR124-BP124)</f>
        <v>0</v>
      </c>
      <c r="BR124" s="34"/>
      <c r="BS124" s="90">
        <f ca="1">IF(OR(ISBLANK(BR124),ISBLANK(BT124)),0,BT124-BR124)</f>
        <v>0</v>
      </c>
      <c r="BT124" s="34"/>
      <c r="BU124" s="90">
        <f ca="1">IF(OR(ISBLANK(BT124),ISBLANK(BV124)),0,BV124-BT124)</f>
        <v>0</v>
      </c>
      <c r="BV124" s="323"/>
    </row>
    <row r="125" spans="1:74" x14ac:dyDescent="0.2">
      <c r="A125" s="11" t="s">
        <v>102</v>
      </c>
      <c r="D125" s="337" t="str">
        <f ca="1">IF(D124=0,"-",IFERROR(D124/#REF!-1,"-"))</f>
        <v>-</v>
      </c>
      <c r="E125" s="230" t="str">
        <f ca="1">IF(E124=0,"-",IFERROR(E124/#REF!-1,"-"))</f>
        <v>-</v>
      </c>
      <c r="F125" s="230" t="str">
        <f ca="1">IF(F124=0,"-",IFERROR(F124/#REF!-1,"-"))</f>
        <v>-</v>
      </c>
      <c r="G125" s="230" t="str">
        <f ca="1">IF(G124=0,"-",IFERROR(G124/#REF!-1,"-"))</f>
        <v>-</v>
      </c>
      <c r="H125" s="230" t="str">
        <f t="shared" ref="H125:AM125" ca="1" si="555">IF(H124=0,"-",IFERROR(H124/A124-1,"-"))</f>
        <v>-</v>
      </c>
      <c r="I125" s="230" t="str">
        <f t="shared" ca="1" si="555"/>
        <v>-</v>
      </c>
      <c r="J125" s="230" t="str">
        <f t="shared" ca="1" si="555"/>
        <v>-</v>
      </c>
      <c r="K125" s="337" t="str">
        <f t="shared" ca="1" si="555"/>
        <v>-</v>
      </c>
      <c r="L125" s="230" t="str">
        <f t="shared" ca="1" si="555"/>
        <v>-</v>
      </c>
      <c r="M125" s="230" t="str">
        <f t="shared" ca="1" si="555"/>
        <v>-</v>
      </c>
      <c r="N125" s="230" t="str">
        <f t="shared" ca="1" si="555"/>
        <v>-</v>
      </c>
      <c r="O125" s="230" t="str">
        <f t="shared" ca="1" si="555"/>
        <v>-</v>
      </c>
      <c r="P125" s="230" t="str">
        <f t="shared" ca="1" si="555"/>
        <v>-</v>
      </c>
      <c r="Q125" s="230" t="str">
        <f t="shared" ca="1" si="555"/>
        <v>-</v>
      </c>
      <c r="R125" s="337" t="str">
        <f t="shared" ca="1" si="555"/>
        <v>-</v>
      </c>
      <c r="S125" s="230" t="str">
        <f t="shared" ca="1" si="555"/>
        <v>-</v>
      </c>
      <c r="T125" s="230" t="str">
        <f t="shared" ca="1" si="555"/>
        <v>-</v>
      </c>
      <c r="U125" s="230" t="str">
        <f t="shared" ca="1" si="555"/>
        <v>-</v>
      </c>
      <c r="V125" s="230" t="str">
        <f t="shared" ca="1" si="555"/>
        <v>-</v>
      </c>
      <c r="W125" s="230" t="str">
        <f t="shared" ca="1" si="555"/>
        <v>-</v>
      </c>
      <c r="X125" s="230" t="str">
        <f t="shared" ca="1" si="555"/>
        <v>-</v>
      </c>
      <c r="Y125" s="337" t="str">
        <f t="shared" ca="1" si="555"/>
        <v>-</v>
      </c>
      <c r="Z125" s="230" t="str">
        <f t="shared" ca="1" si="555"/>
        <v>-</v>
      </c>
      <c r="AA125" s="230" t="str">
        <f t="shared" ca="1" si="555"/>
        <v>-</v>
      </c>
      <c r="AB125" s="230" t="str">
        <f t="shared" ca="1" si="555"/>
        <v>-</v>
      </c>
      <c r="AC125" s="230" t="str">
        <f t="shared" ca="1" si="555"/>
        <v>-</v>
      </c>
      <c r="AD125" s="230" t="str">
        <f t="shared" ca="1" si="555"/>
        <v>-</v>
      </c>
      <c r="AE125" s="230" t="str">
        <f t="shared" ca="1" si="555"/>
        <v>-</v>
      </c>
      <c r="AF125" s="337" t="str">
        <f t="shared" ca="1" si="555"/>
        <v>-</v>
      </c>
      <c r="AG125" s="230" t="str">
        <f t="shared" ca="1" si="555"/>
        <v>-</v>
      </c>
      <c r="AH125" s="230" t="str">
        <f t="shared" ca="1" si="555"/>
        <v>-</v>
      </c>
      <c r="AI125" s="230" t="str">
        <f t="shared" ca="1" si="555"/>
        <v>-</v>
      </c>
      <c r="AJ125" s="230" t="str">
        <f t="shared" ca="1" si="555"/>
        <v>-</v>
      </c>
      <c r="AK125" s="230" t="str">
        <f t="shared" ca="1" si="555"/>
        <v>-</v>
      </c>
      <c r="AL125" s="230" t="str">
        <f t="shared" ca="1" si="555"/>
        <v>-</v>
      </c>
      <c r="AM125" s="337" t="str">
        <f t="shared" ca="1" si="555"/>
        <v>-</v>
      </c>
      <c r="AN125" s="230" t="str">
        <f t="shared" ref="AN125:BS125" ca="1" si="556">IF(AN124=0,"-",IFERROR(AN124/AG124-1,"-"))</f>
        <v>-</v>
      </c>
      <c r="AO125" s="230" t="str">
        <f t="shared" ca="1" si="556"/>
        <v>-</v>
      </c>
      <c r="AP125" s="230" t="str">
        <f t="shared" ca="1" si="556"/>
        <v>-</v>
      </c>
      <c r="AQ125" s="230" t="str">
        <f t="shared" ca="1" si="556"/>
        <v>-</v>
      </c>
      <c r="AR125" s="230" t="str">
        <f t="shared" ca="1" si="556"/>
        <v>-</v>
      </c>
      <c r="AS125" s="230" t="str">
        <f t="shared" ca="1" si="556"/>
        <v>-</v>
      </c>
      <c r="AT125" s="337" t="str">
        <f t="shared" ca="1" si="556"/>
        <v>-</v>
      </c>
      <c r="AU125" s="230" t="str">
        <f t="shared" ca="1" si="556"/>
        <v>-</v>
      </c>
      <c r="AV125" s="230" t="str">
        <f t="shared" ca="1" si="556"/>
        <v>-</v>
      </c>
      <c r="AW125" s="230" t="str">
        <f t="shared" ca="1" si="556"/>
        <v>-</v>
      </c>
      <c r="AX125" s="230" t="str">
        <f t="shared" ca="1" si="556"/>
        <v>-</v>
      </c>
      <c r="AY125" s="230" t="str">
        <f t="shared" ca="1" si="556"/>
        <v>-</v>
      </c>
      <c r="AZ125" s="230" t="str">
        <f t="shared" ca="1" si="556"/>
        <v>-</v>
      </c>
      <c r="BA125" s="337" t="str">
        <f t="shared" ca="1" si="556"/>
        <v>-</v>
      </c>
      <c r="BB125" s="230" t="str">
        <f t="shared" ca="1" si="556"/>
        <v>-</v>
      </c>
      <c r="BC125" s="230" t="str">
        <f t="shared" ca="1" si="556"/>
        <v>-</v>
      </c>
      <c r="BD125" s="230" t="str">
        <f t="shared" ca="1" si="556"/>
        <v>-</v>
      </c>
      <c r="BE125" s="230" t="str">
        <f t="shared" ca="1" si="556"/>
        <v>-</v>
      </c>
      <c r="BF125" s="230" t="str">
        <f t="shared" ca="1" si="556"/>
        <v>-</v>
      </c>
      <c r="BG125" s="230" t="str">
        <f t="shared" ca="1" si="556"/>
        <v>-</v>
      </c>
      <c r="BH125" s="337" t="str">
        <f t="shared" ca="1" si="556"/>
        <v>-</v>
      </c>
      <c r="BI125" s="230" t="str">
        <f t="shared" ca="1" si="556"/>
        <v>-</v>
      </c>
      <c r="BJ125" s="230" t="str">
        <f t="shared" ca="1" si="556"/>
        <v>-</v>
      </c>
      <c r="BK125" s="230" t="str">
        <f t="shared" ca="1" si="556"/>
        <v>-</v>
      </c>
      <c r="BL125" s="230" t="str">
        <f t="shared" ca="1" si="556"/>
        <v>-</v>
      </c>
      <c r="BM125" s="230" t="str">
        <f t="shared" ca="1" si="556"/>
        <v>-</v>
      </c>
      <c r="BN125" s="230" t="str">
        <f t="shared" ca="1" si="556"/>
        <v>-</v>
      </c>
      <c r="BO125" s="337" t="str">
        <f t="shared" ca="1" si="556"/>
        <v>-</v>
      </c>
      <c r="BP125" s="230" t="str">
        <f t="shared" ca="1" si="556"/>
        <v>-</v>
      </c>
      <c r="BQ125" s="230" t="str">
        <f t="shared" ca="1" si="556"/>
        <v>-</v>
      </c>
      <c r="BR125" s="230" t="str">
        <f t="shared" ca="1" si="556"/>
        <v>-</v>
      </c>
      <c r="BS125" s="230" t="str">
        <f t="shared" ca="1" si="556"/>
        <v>-</v>
      </c>
      <c r="BT125" s="230" t="str">
        <f t="shared" ref="BT125:BV125" ca="1" si="557">IF(BT124=0,"-",IFERROR(BT124/BM124-1,"-"))</f>
        <v>-</v>
      </c>
      <c r="BU125" s="230" t="str">
        <f t="shared" ca="1" si="557"/>
        <v>-</v>
      </c>
      <c r="BV125" s="337" t="str">
        <f t="shared" ca="1" si="557"/>
        <v>-</v>
      </c>
    </row>
    <row r="126" spans="1:74" x14ac:dyDescent="0.2">
      <c r="A126" s="440" t="s">
        <v>504</v>
      </c>
      <c r="D126" s="341" t="str">
        <f t="shared" ref="D126:AI126" ca="1" si="558">IFERROR(D124/D109,"-")</f>
        <v>-</v>
      </c>
      <c r="E126" s="232" t="str">
        <f t="shared" ca="1" si="558"/>
        <v>-</v>
      </c>
      <c r="F126" s="232" t="str">
        <f t="shared" ca="1" si="558"/>
        <v>-</v>
      </c>
      <c r="G126" s="232" t="str">
        <f t="shared" ca="1" si="558"/>
        <v>-</v>
      </c>
      <c r="H126" s="232" t="str">
        <f t="shared" ca="1" si="558"/>
        <v>-</v>
      </c>
      <c r="I126" s="232" t="str">
        <f t="shared" ca="1" si="558"/>
        <v>-</v>
      </c>
      <c r="J126" s="232" t="str">
        <f t="shared" ca="1" si="558"/>
        <v>-</v>
      </c>
      <c r="K126" s="341" t="str">
        <f t="shared" ca="1" si="558"/>
        <v>-</v>
      </c>
      <c r="L126" s="232" t="str">
        <f t="shared" ca="1" si="558"/>
        <v>-</v>
      </c>
      <c r="M126" s="232" t="str">
        <f t="shared" ca="1" si="558"/>
        <v>-</v>
      </c>
      <c r="N126" s="232" t="str">
        <f t="shared" ca="1" si="558"/>
        <v>-</v>
      </c>
      <c r="O126" s="232" t="str">
        <f t="shared" ca="1" si="558"/>
        <v>-</v>
      </c>
      <c r="P126" s="232" t="str">
        <f t="shared" ca="1" si="558"/>
        <v>-</v>
      </c>
      <c r="Q126" s="232" t="str">
        <f t="shared" ca="1" si="558"/>
        <v>-</v>
      </c>
      <c r="R126" s="341" t="str">
        <f t="shared" ca="1" si="558"/>
        <v>-</v>
      </c>
      <c r="S126" s="232" t="str">
        <f t="shared" ca="1" si="558"/>
        <v>-</v>
      </c>
      <c r="T126" s="232" t="str">
        <f t="shared" ca="1" si="558"/>
        <v>-</v>
      </c>
      <c r="U126" s="232" t="str">
        <f t="shared" ca="1" si="558"/>
        <v>-</v>
      </c>
      <c r="V126" s="232" t="str">
        <f t="shared" ca="1" si="558"/>
        <v>-</v>
      </c>
      <c r="W126" s="232" t="str">
        <f t="shared" ca="1" si="558"/>
        <v>-</v>
      </c>
      <c r="X126" s="232" t="str">
        <f t="shared" ca="1" si="558"/>
        <v>-</v>
      </c>
      <c r="Y126" s="341" t="str">
        <f t="shared" ca="1" si="558"/>
        <v>-</v>
      </c>
      <c r="Z126" s="232" t="str">
        <f t="shared" ca="1" si="558"/>
        <v>-</v>
      </c>
      <c r="AA126" s="232" t="str">
        <f t="shared" ca="1" si="558"/>
        <v>-</v>
      </c>
      <c r="AB126" s="232" t="str">
        <f t="shared" ca="1" si="558"/>
        <v>-</v>
      </c>
      <c r="AC126" s="232" t="str">
        <f t="shared" ca="1" si="558"/>
        <v>-</v>
      </c>
      <c r="AD126" s="232" t="str">
        <f t="shared" ca="1" si="558"/>
        <v>-</v>
      </c>
      <c r="AE126" s="232" t="str">
        <f t="shared" ca="1" si="558"/>
        <v>-</v>
      </c>
      <c r="AF126" s="341" t="str">
        <f t="shared" ca="1" si="558"/>
        <v>-</v>
      </c>
      <c r="AG126" s="232" t="str">
        <f t="shared" ca="1" si="558"/>
        <v>-</v>
      </c>
      <c r="AH126" s="232" t="str">
        <f t="shared" ca="1" si="558"/>
        <v>-</v>
      </c>
      <c r="AI126" s="232" t="str">
        <f t="shared" ca="1" si="558"/>
        <v>-</v>
      </c>
      <c r="AJ126" s="232" t="str">
        <f t="shared" ref="AJ126:BO126" ca="1" si="559">IFERROR(AJ124/AJ109,"-")</f>
        <v>-</v>
      </c>
      <c r="AK126" s="232" t="str">
        <f t="shared" ca="1" si="559"/>
        <v>-</v>
      </c>
      <c r="AL126" s="232" t="str">
        <f t="shared" ca="1" si="559"/>
        <v>-</v>
      </c>
      <c r="AM126" s="341" t="str">
        <f t="shared" ca="1" si="559"/>
        <v>-</v>
      </c>
      <c r="AN126" s="232" t="str">
        <f t="shared" ca="1" si="559"/>
        <v>-</v>
      </c>
      <c r="AO126" s="232" t="str">
        <f t="shared" ca="1" si="559"/>
        <v>-</v>
      </c>
      <c r="AP126" s="232" t="str">
        <f t="shared" ca="1" si="559"/>
        <v>-</v>
      </c>
      <c r="AQ126" s="232" t="str">
        <f t="shared" ca="1" si="559"/>
        <v>-</v>
      </c>
      <c r="AR126" s="232" t="str">
        <f t="shared" ca="1" si="559"/>
        <v>-</v>
      </c>
      <c r="AS126" s="232" t="str">
        <f t="shared" ca="1" si="559"/>
        <v>-</v>
      </c>
      <c r="AT126" s="341" t="str">
        <f t="shared" ca="1" si="559"/>
        <v>-</v>
      </c>
      <c r="AU126" s="232" t="str">
        <f t="shared" ca="1" si="559"/>
        <v>-</v>
      </c>
      <c r="AV126" s="232" t="str">
        <f t="shared" ca="1" si="559"/>
        <v>-</v>
      </c>
      <c r="AW126" s="232" t="str">
        <f t="shared" ca="1" si="559"/>
        <v>-</v>
      </c>
      <c r="AX126" s="232" t="str">
        <f t="shared" ca="1" si="559"/>
        <v>-</v>
      </c>
      <c r="AY126" s="232" t="str">
        <f t="shared" ca="1" si="559"/>
        <v>-</v>
      </c>
      <c r="AZ126" s="232" t="str">
        <f t="shared" ca="1" si="559"/>
        <v>-</v>
      </c>
      <c r="BA126" s="341" t="str">
        <f t="shared" ca="1" si="559"/>
        <v>-</v>
      </c>
      <c r="BB126" s="232" t="str">
        <f t="shared" ca="1" si="559"/>
        <v>-</v>
      </c>
      <c r="BC126" s="232" t="str">
        <f t="shared" ca="1" si="559"/>
        <v>-</v>
      </c>
      <c r="BD126" s="232" t="str">
        <f t="shared" ca="1" si="559"/>
        <v>-</v>
      </c>
      <c r="BE126" s="232" t="str">
        <f t="shared" ca="1" si="559"/>
        <v>-</v>
      </c>
      <c r="BF126" s="232" t="str">
        <f t="shared" ca="1" si="559"/>
        <v>-</v>
      </c>
      <c r="BG126" s="232" t="str">
        <f t="shared" ca="1" si="559"/>
        <v>-</v>
      </c>
      <c r="BH126" s="341" t="str">
        <f t="shared" ca="1" si="559"/>
        <v>-</v>
      </c>
      <c r="BI126" s="232" t="str">
        <f t="shared" ca="1" si="559"/>
        <v>-</v>
      </c>
      <c r="BJ126" s="232" t="str">
        <f t="shared" ca="1" si="559"/>
        <v>-</v>
      </c>
      <c r="BK126" s="232" t="str">
        <f t="shared" ca="1" si="559"/>
        <v>-</v>
      </c>
      <c r="BL126" s="232" t="str">
        <f t="shared" ca="1" si="559"/>
        <v>-</v>
      </c>
      <c r="BM126" s="232" t="str">
        <f t="shared" ca="1" si="559"/>
        <v>-</v>
      </c>
      <c r="BN126" s="232" t="str">
        <f t="shared" ca="1" si="559"/>
        <v>-</v>
      </c>
      <c r="BO126" s="341" t="str">
        <f t="shared" ca="1" si="559"/>
        <v>-</v>
      </c>
      <c r="BP126" s="232" t="str">
        <f t="shared" ref="BP126:BV126" ca="1" si="560">IFERROR(BP124/BP109,"-")</f>
        <v>-</v>
      </c>
      <c r="BQ126" s="232" t="str">
        <f t="shared" ca="1" si="560"/>
        <v>-</v>
      </c>
      <c r="BR126" s="232" t="str">
        <f t="shared" ca="1" si="560"/>
        <v>-</v>
      </c>
      <c r="BS126" s="232" t="str">
        <f t="shared" ca="1" si="560"/>
        <v>-</v>
      </c>
      <c r="BT126" s="232" t="str">
        <f t="shared" ca="1" si="560"/>
        <v>-</v>
      </c>
      <c r="BU126" s="232" t="str">
        <f t="shared" ca="1" si="560"/>
        <v>-</v>
      </c>
      <c r="BV126" s="341" t="str">
        <f t="shared" ca="1" si="560"/>
        <v>-</v>
      </c>
    </row>
    <row r="127" spans="1:74" s="444" customFormat="1" x14ac:dyDescent="0.2">
      <c r="A127" s="443" t="s">
        <v>509</v>
      </c>
      <c r="D127" s="445" t="str">
        <f t="shared" ref="D127:BE127" ca="1" si="561">IFERROR(D124/(D$116+D$120+D$124+D$128),"-")</f>
        <v>-</v>
      </c>
      <c r="E127" s="411" t="str">
        <f t="shared" ca="1" si="561"/>
        <v>-</v>
      </c>
      <c r="F127" s="411" t="str">
        <f t="shared" ca="1" si="561"/>
        <v>-</v>
      </c>
      <c r="G127" s="411" t="str">
        <f t="shared" ca="1" si="561"/>
        <v>-</v>
      </c>
      <c r="H127" s="411" t="str">
        <f t="shared" ca="1" si="561"/>
        <v>-</v>
      </c>
      <c r="I127" s="411" t="str">
        <f t="shared" ca="1" si="561"/>
        <v>-</v>
      </c>
      <c r="J127" s="411" t="str">
        <f t="shared" ca="1" si="561"/>
        <v>-</v>
      </c>
      <c r="K127" s="445" t="str">
        <f t="shared" ca="1" si="561"/>
        <v>-</v>
      </c>
      <c r="L127" s="411" t="str">
        <f t="shared" ca="1" si="561"/>
        <v>-</v>
      </c>
      <c r="M127" s="411" t="str">
        <f t="shared" ca="1" si="561"/>
        <v>-</v>
      </c>
      <c r="N127" s="411" t="str">
        <f t="shared" ca="1" si="561"/>
        <v>-</v>
      </c>
      <c r="O127" s="411" t="str">
        <f t="shared" ca="1" si="561"/>
        <v>-</v>
      </c>
      <c r="P127" s="411" t="str">
        <f t="shared" ca="1" si="561"/>
        <v>-</v>
      </c>
      <c r="Q127" s="411" t="str">
        <f t="shared" ca="1" si="561"/>
        <v>-</v>
      </c>
      <c r="R127" s="445" t="str">
        <f t="shared" ca="1" si="561"/>
        <v>-</v>
      </c>
      <c r="S127" s="411" t="str">
        <f t="shared" ca="1" si="561"/>
        <v>-</v>
      </c>
      <c r="T127" s="411" t="str">
        <f t="shared" ca="1" si="561"/>
        <v>-</v>
      </c>
      <c r="U127" s="411" t="str">
        <f t="shared" ca="1" si="561"/>
        <v>-</v>
      </c>
      <c r="V127" s="411" t="str">
        <f t="shared" ca="1" si="561"/>
        <v>-</v>
      </c>
      <c r="W127" s="411" t="str">
        <f t="shared" ca="1" si="561"/>
        <v>-</v>
      </c>
      <c r="X127" s="411" t="str">
        <f t="shared" ca="1" si="561"/>
        <v>-</v>
      </c>
      <c r="Y127" s="445" t="str">
        <f t="shared" ca="1" si="561"/>
        <v>-</v>
      </c>
      <c r="Z127" s="411" t="str">
        <f t="shared" ca="1" si="561"/>
        <v>-</v>
      </c>
      <c r="AA127" s="411" t="str">
        <f t="shared" ca="1" si="561"/>
        <v>-</v>
      </c>
      <c r="AB127" s="411" t="str">
        <f t="shared" ca="1" si="561"/>
        <v>-</v>
      </c>
      <c r="AC127" s="411" t="str">
        <f t="shared" ca="1" si="561"/>
        <v>-</v>
      </c>
      <c r="AD127" s="411" t="str">
        <f t="shared" ca="1" si="561"/>
        <v>-</v>
      </c>
      <c r="AE127" s="411" t="str">
        <f t="shared" ca="1" si="561"/>
        <v>-</v>
      </c>
      <c r="AF127" s="445" t="str">
        <f t="shared" ca="1" si="561"/>
        <v>-</v>
      </c>
      <c r="AG127" s="411" t="str">
        <f t="shared" ca="1" si="561"/>
        <v>-</v>
      </c>
      <c r="AH127" s="411" t="str">
        <f t="shared" ca="1" si="561"/>
        <v>-</v>
      </c>
      <c r="AI127" s="411" t="str">
        <f t="shared" ca="1" si="561"/>
        <v>-</v>
      </c>
      <c r="AJ127" s="411" t="str">
        <f t="shared" ca="1" si="561"/>
        <v>-</v>
      </c>
      <c r="AK127" s="411" t="str">
        <f t="shared" ca="1" si="561"/>
        <v>-</v>
      </c>
      <c r="AL127" s="411" t="str">
        <f t="shared" ca="1" si="561"/>
        <v>-</v>
      </c>
      <c r="AM127" s="445" t="str">
        <f t="shared" ca="1" si="561"/>
        <v>-</v>
      </c>
      <c r="AN127" s="411" t="str">
        <f t="shared" ca="1" si="561"/>
        <v>-</v>
      </c>
      <c r="AO127" s="411" t="str">
        <f t="shared" ca="1" si="561"/>
        <v>-</v>
      </c>
      <c r="AP127" s="411" t="str">
        <f t="shared" ca="1" si="561"/>
        <v>-</v>
      </c>
      <c r="AQ127" s="411" t="str">
        <f t="shared" ca="1" si="561"/>
        <v>-</v>
      </c>
      <c r="AR127" s="411" t="str">
        <f t="shared" ca="1" si="561"/>
        <v>-</v>
      </c>
      <c r="AS127" s="411" t="str">
        <f t="shared" ca="1" si="561"/>
        <v>-</v>
      </c>
      <c r="AT127" s="445" t="str">
        <f t="shared" ca="1" si="561"/>
        <v>-</v>
      </c>
      <c r="AU127" s="411" t="str">
        <f t="shared" ca="1" si="561"/>
        <v>-</v>
      </c>
      <c r="AV127" s="411" t="str">
        <f t="shared" ca="1" si="561"/>
        <v>-</v>
      </c>
      <c r="AW127" s="411" t="str">
        <f t="shared" ca="1" si="561"/>
        <v>-</v>
      </c>
      <c r="AX127" s="411" t="str">
        <f t="shared" ca="1" si="561"/>
        <v>-</v>
      </c>
      <c r="AY127" s="411" t="str">
        <f t="shared" ca="1" si="561"/>
        <v>-</v>
      </c>
      <c r="AZ127" s="411" t="str">
        <f t="shared" ca="1" si="561"/>
        <v>-</v>
      </c>
      <c r="BA127" s="445" t="str">
        <f t="shared" ca="1" si="561"/>
        <v>-</v>
      </c>
      <c r="BB127" s="411" t="str">
        <f t="shared" ca="1" si="561"/>
        <v>-</v>
      </c>
      <c r="BC127" s="411" t="str">
        <f t="shared" ca="1" si="561"/>
        <v>-</v>
      </c>
      <c r="BD127" s="411" t="str">
        <f t="shared" ca="1" si="561"/>
        <v>-</v>
      </c>
      <c r="BE127" s="411" t="str">
        <f t="shared" ca="1" si="561"/>
        <v>-</v>
      </c>
      <c r="BF127" s="411" t="str">
        <f ca="1">IFERROR(BF124/(BF$116+BF$120+BF$124+BF$128),"-")</f>
        <v>-</v>
      </c>
      <c r="BG127" s="411" t="str">
        <f t="shared" ref="BG127:BV127" ca="1" si="562">IFERROR(BG124/(BG$116+BG$120+BG$124+BG$128),"-")</f>
        <v>-</v>
      </c>
      <c r="BH127" s="445" t="str">
        <f t="shared" ca="1" si="562"/>
        <v>-</v>
      </c>
      <c r="BI127" s="411" t="str">
        <f t="shared" ca="1" si="562"/>
        <v>-</v>
      </c>
      <c r="BJ127" s="411" t="str">
        <f t="shared" ca="1" si="562"/>
        <v>-</v>
      </c>
      <c r="BK127" s="411" t="str">
        <f t="shared" ca="1" si="562"/>
        <v>-</v>
      </c>
      <c r="BL127" s="411" t="str">
        <f t="shared" ca="1" si="562"/>
        <v>-</v>
      </c>
      <c r="BM127" s="411" t="str">
        <f t="shared" ca="1" si="562"/>
        <v>-</v>
      </c>
      <c r="BN127" s="411" t="str">
        <f t="shared" ca="1" si="562"/>
        <v>-</v>
      </c>
      <c r="BO127" s="445" t="str">
        <f t="shared" ca="1" si="562"/>
        <v>-</v>
      </c>
      <c r="BP127" s="411" t="str">
        <f t="shared" ca="1" si="562"/>
        <v>-</v>
      </c>
      <c r="BQ127" s="411" t="str">
        <f t="shared" ca="1" si="562"/>
        <v>-</v>
      </c>
      <c r="BR127" s="411" t="str">
        <f t="shared" ca="1" si="562"/>
        <v>-</v>
      </c>
      <c r="BS127" s="411" t="str">
        <f t="shared" ca="1" si="562"/>
        <v>-</v>
      </c>
      <c r="BT127" s="411" t="str">
        <f t="shared" ca="1" si="562"/>
        <v>-</v>
      </c>
      <c r="BU127" s="411" t="str">
        <f t="shared" ca="1" si="562"/>
        <v>-</v>
      </c>
      <c r="BV127" s="445" t="str">
        <f t="shared" ca="1" si="562"/>
        <v>-</v>
      </c>
    </row>
    <row r="128" spans="1:74" x14ac:dyDescent="0.2">
      <c r="A128" s="21" t="s">
        <v>502</v>
      </c>
      <c r="D128" s="323"/>
      <c r="E128" s="34"/>
      <c r="F128" s="90">
        <f ca="1">IF(OR(ISBLANK(E128),ISBLANK(G128)),0,G128-E128)</f>
        <v>0</v>
      </c>
      <c r="G128" s="34"/>
      <c r="H128" s="90">
        <f ca="1">IF(OR(ISBLANK(G128),ISBLANK(I128)),0,I128-G128)</f>
        <v>0</v>
      </c>
      <c r="I128" s="34"/>
      <c r="J128" s="90">
        <f ca="1">IF(OR(ISBLANK(I128),ISBLANK(K128)),0,K128-I128)</f>
        <v>0</v>
      </c>
      <c r="K128" s="323"/>
      <c r="L128" s="34"/>
      <c r="M128" s="90">
        <f ca="1">IF(OR(ISBLANK(L128),ISBLANK(N128)),0,N128-L128)</f>
        <v>0</v>
      </c>
      <c r="N128" s="34"/>
      <c r="O128" s="90">
        <f ca="1">IF(OR(ISBLANK(N128),ISBLANK(P128)),0,P128-N128)</f>
        <v>0</v>
      </c>
      <c r="P128" s="34"/>
      <c r="Q128" s="90">
        <f ca="1">IF(OR(ISBLANK(P128),ISBLANK(R128)),0,R128-P128)</f>
        <v>0</v>
      </c>
      <c r="R128" s="323"/>
      <c r="S128" s="34"/>
      <c r="T128" s="90">
        <f ca="1">IF(OR(ISBLANK(S128),ISBLANK(U128)),0,U128-S128)</f>
        <v>0</v>
      </c>
      <c r="U128" s="34"/>
      <c r="V128" s="90">
        <f ca="1">IF(OR(ISBLANK(U128),ISBLANK(W128)),0,W128-U128)</f>
        <v>0</v>
      </c>
      <c r="W128" s="34"/>
      <c r="X128" s="90">
        <f ca="1">IF(OR(ISBLANK(W128),ISBLANK(Y128)),0,Y128-W128)</f>
        <v>0</v>
      </c>
      <c r="Y128" s="323"/>
      <c r="Z128" s="34"/>
      <c r="AA128" s="90">
        <f ca="1">IF(OR(ISBLANK(Z128),ISBLANK(AB128)),0,AB128-Z128)</f>
        <v>0</v>
      </c>
      <c r="AB128" s="34"/>
      <c r="AC128" s="90">
        <f ca="1">IF(OR(ISBLANK(AB128),ISBLANK(AD128)),0,AD128-AB128)</f>
        <v>0</v>
      </c>
      <c r="AD128" s="34"/>
      <c r="AE128" s="90">
        <f ca="1">IF(OR(ISBLANK(AD128),ISBLANK(AF128)),0,AF128-AD128)</f>
        <v>0</v>
      </c>
      <c r="AF128" s="323"/>
      <c r="AG128" s="34"/>
      <c r="AH128" s="90">
        <f ca="1">IF(OR(ISBLANK(AG128),ISBLANK(AI128)),0,AI128-AG128)</f>
        <v>0</v>
      </c>
      <c r="AI128" s="34"/>
      <c r="AJ128" s="90">
        <f ca="1">IF(OR(ISBLANK(AI128),ISBLANK(AK128)),0,AK128-AI128)</f>
        <v>0</v>
      </c>
      <c r="AK128" s="34"/>
      <c r="AL128" s="90">
        <f ca="1">IF(OR(ISBLANK(AK128),ISBLANK(AM128)),0,AM128-AK128)</f>
        <v>0</v>
      </c>
      <c r="AM128" s="323"/>
      <c r="AN128" s="34"/>
      <c r="AO128" s="90">
        <f ca="1">IF(OR(ISBLANK(AN128),ISBLANK(AP128)),0,AP128-AN128)</f>
        <v>0</v>
      </c>
      <c r="AP128" s="34"/>
      <c r="AQ128" s="90">
        <f ca="1">IF(OR(ISBLANK(AP128),ISBLANK(AR128)),0,AR128-AP128)</f>
        <v>0</v>
      </c>
      <c r="AR128" s="34"/>
      <c r="AS128" s="90">
        <f ca="1">IF(OR(ISBLANK(AR128),ISBLANK(AT128)),0,AT128-AR128)</f>
        <v>0</v>
      </c>
      <c r="AT128" s="323"/>
      <c r="AU128" s="34"/>
      <c r="AV128" s="90">
        <f ca="1">IF(OR(ISBLANK(AU128),ISBLANK(AW128)),0,AW128-AU128)</f>
        <v>0</v>
      </c>
      <c r="AW128" s="34"/>
      <c r="AX128" s="90">
        <f ca="1">IF(OR(ISBLANK(AW128),ISBLANK(AY128)),0,AY128-AW128)</f>
        <v>0</v>
      </c>
      <c r="AY128" s="34"/>
      <c r="AZ128" s="90">
        <f ca="1">IF(OR(ISBLANK(AY128),ISBLANK(BA128)),0,BA128-AY128)</f>
        <v>0</v>
      </c>
      <c r="BA128" s="323"/>
      <c r="BB128" s="34"/>
      <c r="BC128" s="90">
        <f ca="1">IF(OR(ISBLANK(BB128),ISBLANK(BD128)),0,BD128-BB128)</f>
        <v>0</v>
      </c>
      <c r="BD128" s="34"/>
      <c r="BE128" s="90">
        <f ca="1">IF(OR(ISBLANK(BD128),ISBLANK(BF128)),0,BF128-BD128)</f>
        <v>0</v>
      </c>
      <c r="BF128" s="34"/>
      <c r="BG128" s="90">
        <f ca="1">IF(OR(ISBLANK(BF128),ISBLANK(BH128)),0,BH128-BF128)</f>
        <v>0</v>
      </c>
      <c r="BH128" s="323"/>
      <c r="BI128" s="34"/>
      <c r="BJ128" s="90">
        <f ca="1">IF(OR(ISBLANK(BI128),ISBLANK(BK128)),0,BK128-BI128)</f>
        <v>0</v>
      </c>
      <c r="BK128" s="34"/>
      <c r="BL128" s="90">
        <f ca="1">IF(OR(ISBLANK(BK128),ISBLANK(BM128)),0,BM128-BK128)</f>
        <v>0</v>
      </c>
      <c r="BM128" s="34"/>
      <c r="BN128" s="90">
        <f ca="1">IF(OR(ISBLANK(BM128),ISBLANK(BO128)),0,BO128-BM128)</f>
        <v>0</v>
      </c>
      <c r="BO128" s="323"/>
      <c r="BP128" s="34"/>
      <c r="BQ128" s="90">
        <f ca="1">IF(OR(ISBLANK(BP128),ISBLANK(BR128)),0,BR128-BP128)</f>
        <v>0</v>
      </c>
      <c r="BR128" s="34"/>
      <c r="BS128" s="90">
        <f ca="1">IF(OR(ISBLANK(BR128),ISBLANK(BT128)),0,BT128-BR128)</f>
        <v>0</v>
      </c>
      <c r="BT128" s="34"/>
      <c r="BU128" s="90">
        <f ca="1">IF(OR(ISBLANK(BT128),ISBLANK(BV128)),0,BV128-BT128)</f>
        <v>0</v>
      </c>
      <c r="BV128" s="323"/>
    </row>
    <row r="129" spans="1:74" x14ac:dyDescent="0.2">
      <c r="A129" s="11" t="s">
        <v>102</v>
      </c>
      <c r="D129" s="337" t="str">
        <f ca="1">IF(D128=0,"-",IFERROR(D128/#REF!-1,"-"))</f>
        <v>-</v>
      </c>
      <c r="E129" s="230" t="str">
        <f ca="1">IF(E128=0,"-",IFERROR(E128/#REF!-1,"-"))</f>
        <v>-</v>
      </c>
      <c r="F129" s="230" t="str">
        <f ca="1">IF(F128=0,"-",IFERROR(F128/#REF!-1,"-"))</f>
        <v>-</v>
      </c>
      <c r="G129" s="230" t="str">
        <f ca="1">IF(G128=0,"-",IFERROR(G128/#REF!-1,"-"))</f>
        <v>-</v>
      </c>
      <c r="H129" s="230" t="str">
        <f t="shared" ref="H129:AM129" ca="1" si="563">IF(H128=0,"-",IFERROR(H128/A128-1,"-"))</f>
        <v>-</v>
      </c>
      <c r="I129" s="230" t="str">
        <f t="shared" ca="1" si="563"/>
        <v>-</v>
      </c>
      <c r="J129" s="230" t="str">
        <f t="shared" ca="1" si="563"/>
        <v>-</v>
      </c>
      <c r="K129" s="337" t="str">
        <f t="shared" ca="1" si="563"/>
        <v>-</v>
      </c>
      <c r="L129" s="230" t="str">
        <f t="shared" ca="1" si="563"/>
        <v>-</v>
      </c>
      <c r="M129" s="230" t="str">
        <f t="shared" ca="1" si="563"/>
        <v>-</v>
      </c>
      <c r="N129" s="230" t="str">
        <f t="shared" ca="1" si="563"/>
        <v>-</v>
      </c>
      <c r="O129" s="230" t="str">
        <f t="shared" ca="1" si="563"/>
        <v>-</v>
      </c>
      <c r="P129" s="230" t="str">
        <f t="shared" ca="1" si="563"/>
        <v>-</v>
      </c>
      <c r="Q129" s="230" t="str">
        <f t="shared" ca="1" si="563"/>
        <v>-</v>
      </c>
      <c r="R129" s="337" t="str">
        <f t="shared" ca="1" si="563"/>
        <v>-</v>
      </c>
      <c r="S129" s="230" t="str">
        <f t="shared" ca="1" si="563"/>
        <v>-</v>
      </c>
      <c r="T129" s="230" t="str">
        <f t="shared" ca="1" si="563"/>
        <v>-</v>
      </c>
      <c r="U129" s="230" t="str">
        <f t="shared" ca="1" si="563"/>
        <v>-</v>
      </c>
      <c r="V129" s="230" t="str">
        <f t="shared" ca="1" si="563"/>
        <v>-</v>
      </c>
      <c r="W129" s="230" t="str">
        <f t="shared" ca="1" si="563"/>
        <v>-</v>
      </c>
      <c r="X129" s="230" t="str">
        <f t="shared" ca="1" si="563"/>
        <v>-</v>
      </c>
      <c r="Y129" s="337" t="str">
        <f t="shared" ca="1" si="563"/>
        <v>-</v>
      </c>
      <c r="Z129" s="230" t="str">
        <f t="shared" ca="1" si="563"/>
        <v>-</v>
      </c>
      <c r="AA129" s="230" t="str">
        <f t="shared" ca="1" si="563"/>
        <v>-</v>
      </c>
      <c r="AB129" s="230" t="str">
        <f t="shared" ca="1" si="563"/>
        <v>-</v>
      </c>
      <c r="AC129" s="230" t="str">
        <f t="shared" ca="1" si="563"/>
        <v>-</v>
      </c>
      <c r="AD129" s="230" t="str">
        <f t="shared" ca="1" si="563"/>
        <v>-</v>
      </c>
      <c r="AE129" s="230" t="str">
        <f t="shared" ca="1" si="563"/>
        <v>-</v>
      </c>
      <c r="AF129" s="337" t="str">
        <f t="shared" ca="1" si="563"/>
        <v>-</v>
      </c>
      <c r="AG129" s="230" t="str">
        <f t="shared" ca="1" si="563"/>
        <v>-</v>
      </c>
      <c r="AH129" s="230" t="str">
        <f t="shared" ca="1" si="563"/>
        <v>-</v>
      </c>
      <c r="AI129" s="230" t="str">
        <f t="shared" ca="1" si="563"/>
        <v>-</v>
      </c>
      <c r="AJ129" s="230" t="str">
        <f t="shared" ca="1" si="563"/>
        <v>-</v>
      </c>
      <c r="AK129" s="230" t="str">
        <f t="shared" ca="1" si="563"/>
        <v>-</v>
      </c>
      <c r="AL129" s="230" t="str">
        <f t="shared" ca="1" si="563"/>
        <v>-</v>
      </c>
      <c r="AM129" s="337" t="str">
        <f t="shared" ca="1" si="563"/>
        <v>-</v>
      </c>
      <c r="AN129" s="230" t="str">
        <f t="shared" ref="AN129:BS129" ca="1" si="564">IF(AN128=0,"-",IFERROR(AN128/AG128-1,"-"))</f>
        <v>-</v>
      </c>
      <c r="AO129" s="230" t="str">
        <f t="shared" ca="1" si="564"/>
        <v>-</v>
      </c>
      <c r="AP129" s="230" t="str">
        <f t="shared" ca="1" si="564"/>
        <v>-</v>
      </c>
      <c r="AQ129" s="230" t="str">
        <f t="shared" ca="1" si="564"/>
        <v>-</v>
      </c>
      <c r="AR129" s="230" t="str">
        <f t="shared" ca="1" si="564"/>
        <v>-</v>
      </c>
      <c r="AS129" s="230" t="str">
        <f t="shared" ca="1" si="564"/>
        <v>-</v>
      </c>
      <c r="AT129" s="337" t="str">
        <f t="shared" ca="1" si="564"/>
        <v>-</v>
      </c>
      <c r="AU129" s="230" t="str">
        <f t="shared" ca="1" si="564"/>
        <v>-</v>
      </c>
      <c r="AV129" s="230" t="str">
        <f t="shared" ca="1" si="564"/>
        <v>-</v>
      </c>
      <c r="AW129" s="230" t="str">
        <f t="shared" ca="1" si="564"/>
        <v>-</v>
      </c>
      <c r="AX129" s="230" t="str">
        <f t="shared" ca="1" si="564"/>
        <v>-</v>
      </c>
      <c r="AY129" s="230" t="str">
        <f t="shared" ca="1" si="564"/>
        <v>-</v>
      </c>
      <c r="AZ129" s="230" t="str">
        <f t="shared" ca="1" si="564"/>
        <v>-</v>
      </c>
      <c r="BA129" s="337" t="str">
        <f t="shared" ca="1" si="564"/>
        <v>-</v>
      </c>
      <c r="BB129" s="230" t="str">
        <f t="shared" ca="1" si="564"/>
        <v>-</v>
      </c>
      <c r="BC129" s="230" t="str">
        <f t="shared" ca="1" si="564"/>
        <v>-</v>
      </c>
      <c r="BD129" s="230" t="str">
        <f t="shared" ca="1" si="564"/>
        <v>-</v>
      </c>
      <c r="BE129" s="230" t="str">
        <f t="shared" ca="1" si="564"/>
        <v>-</v>
      </c>
      <c r="BF129" s="230" t="str">
        <f t="shared" ca="1" si="564"/>
        <v>-</v>
      </c>
      <c r="BG129" s="230" t="str">
        <f t="shared" ca="1" si="564"/>
        <v>-</v>
      </c>
      <c r="BH129" s="337" t="str">
        <f t="shared" ca="1" si="564"/>
        <v>-</v>
      </c>
      <c r="BI129" s="230" t="str">
        <f t="shared" ca="1" si="564"/>
        <v>-</v>
      </c>
      <c r="BJ129" s="230" t="str">
        <f t="shared" ca="1" si="564"/>
        <v>-</v>
      </c>
      <c r="BK129" s="230" t="str">
        <f t="shared" ca="1" si="564"/>
        <v>-</v>
      </c>
      <c r="BL129" s="230" t="str">
        <f t="shared" ca="1" si="564"/>
        <v>-</v>
      </c>
      <c r="BM129" s="230" t="str">
        <f t="shared" ca="1" si="564"/>
        <v>-</v>
      </c>
      <c r="BN129" s="230" t="str">
        <f t="shared" ca="1" si="564"/>
        <v>-</v>
      </c>
      <c r="BO129" s="337" t="str">
        <f t="shared" ca="1" si="564"/>
        <v>-</v>
      </c>
      <c r="BP129" s="230" t="str">
        <f t="shared" ca="1" si="564"/>
        <v>-</v>
      </c>
      <c r="BQ129" s="230" t="str">
        <f t="shared" ca="1" si="564"/>
        <v>-</v>
      </c>
      <c r="BR129" s="230" t="str">
        <f t="shared" ca="1" si="564"/>
        <v>-</v>
      </c>
      <c r="BS129" s="230" t="str">
        <f t="shared" ca="1" si="564"/>
        <v>-</v>
      </c>
      <c r="BT129" s="230" t="str">
        <f t="shared" ref="BT129:BV129" ca="1" si="565">IF(BT128=0,"-",IFERROR(BT128/BM128-1,"-"))</f>
        <v>-</v>
      </c>
      <c r="BU129" s="230" t="str">
        <f t="shared" ca="1" si="565"/>
        <v>-</v>
      </c>
      <c r="BV129" s="337" t="str">
        <f t="shared" ca="1" si="565"/>
        <v>-</v>
      </c>
    </row>
    <row r="130" spans="1:74" x14ac:dyDescent="0.2">
      <c r="A130" s="440" t="s">
        <v>504</v>
      </c>
      <c r="D130" s="341" t="str">
        <f t="shared" ref="D130:AI130" ca="1" si="566">IFERROR(D128/D111,"-")</f>
        <v>-</v>
      </c>
      <c r="E130" s="232" t="str">
        <f t="shared" ca="1" si="566"/>
        <v>-</v>
      </c>
      <c r="F130" s="232" t="str">
        <f t="shared" ca="1" si="566"/>
        <v>-</v>
      </c>
      <c r="G130" s="232" t="str">
        <f t="shared" ca="1" si="566"/>
        <v>-</v>
      </c>
      <c r="H130" s="232" t="str">
        <f t="shared" ca="1" si="566"/>
        <v>-</v>
      </c>
      <c r="I130" s="232" t="str">
        <f t="shared" ca="1" si="566"/>
        <v>-</v>
      </c>
      <c r="J130" s="232" t="str">
        <f t="shared" ca="1" si="566"/>
        <v>-</v>
      </c>
      <c r="K130" s="341" t="str">
        <f t="shared" ca="1" si="566"/>
        <v>-</v>
      </c>
      <c r="L130" s="232" t="str">
        <f t="shared" ca="1" si="566"/>
        <v>-</v>
      </c>
      <c r="M130" s="232" t="str">
        <f t="shared" ca="1" si="566"/>
        <v>-</v>
      </c>
      <c r="N130" s="232" t="str">
        <f t="shared" ca="1" si="566"/>
        <v>-</v>
      </c>
      <c r="O130" s="232" t="str">
        <f t="shared" ca="1" si="566"/>
        <v>-</v>
      </c>
      <c r="P130" s="232" t="str">
        <f t="shared" ca="1" si="566"/>
        <v>-</v>
      </c>
      <c r="Q130" s="232" t="str">
        <f t="shared" ca="1" si="566"/>
        <v>-</v>
      </c>
      <c r="R130" s="341" t="str">
        <f t="shared" ca="1" si="566"/>
        <v>-</v>
      </c>
      <c r="S130" s="232" t="str">
        <f t="shared" ca="1" si="566"/>
        <v>-</v>
      </c>
      <c r="T130" s="232" t="str">
        <f t="shared" ca="1" si="566"/>
        <v>-</v>
      </c>
      <c r="U130" s="232" t="str">
        <f t="shared" ca="1" si="566"/>
        <v>-</v>
      </c>
      <c r="V130" s="232" t="str">
        <f t="shared" ca="1" si="566"/>
        <v>-</v>
      </c>
      <c r="W130" s="232" t="str">
        <f t="shared" ca="1" si="566"/>
        <v>-</v>
      </c>
      <c r="X130" s="232" t="str">
        <f t="shared" ca="1" si="566"/>
        <v>-</v>
      </c>
      <c r="Y130" s="341" t="str">
        <f t="shared" ca="1" si="566"/>
        <v>-</v>
      </c>
      <c r="Z130" s="232" t="str">
        <f t="shared" ca="1" si="566"/>
        <v>-</v>
      </c>
      <c r="AA130" s="232" t="str">
        <f t="shared" ca="1" si="566"/>
        <v>-</v>
      </c>
      <c r="AB130" s="232" t="str">
        <f t="shared" ca="1" si="566"/>
        <v>-</v>
      </c>
      <c r="AC130" s="232" t="str">
        <f t="shared" ca="1" si="566"/>
        <v>-</v>
      </c>
      <c r="AD130" s="232" t="str">
        <f t="shared" ca="1" si="566"/>
        <v>-</v>
      </c>
      <c r="AE130" s="232" t="str">
        <f t="shared" ca="1" si="566"/>
        <v>-</v>
      </c>
      <c r="AF130" s="341" t="str">
        <f t="shared" ca="1" si="566"/>
        <v>-</v>
      </c>
      <c r="AG130" s="232" t="str">
        <f t="shared" ca="1" si="566"/>
        <v>-</v>
      </c>
      <c r="AH130" s="232" t="str">
        <f t="shared" ca="1" si="566"/>
        <v>-</v>
      </c>
      <c r="AI130" s="232" t="str">
        <f t="shared" ca="1" si="566"/>
        <v>-</v>
      </c>
      <c r="AJ130" s="232" t="str">
        <f t="shared" ref="AJ130:BO130" ca="1" si="567">IFERROR(AJ128/AJ111,"-")</f>
        <v>-</v>
      </c>
      <c r="AK130" s="232" t="str">
        <f t="shared" ca="1" si="567"/>
        <v>-</v>
      </c>
      <c r="AL130" s="232" t="str">
        <f t="shared" ca="1" si="567"/>
        <v>-</v>
      </c>
      <c r="AM130" s="341" t="str">
        <f t="shared" ca="1" si="567"/>
        <v>-</v>
      </c>
      <c r="AN130" s="232" t="str">
        <f t="shared" ca="1" si="567"/>
        <v>-</v>
      </c>
      <c r="AO130" s="232" t="str">
        <f t="shared" ca="1" si="567"/>
        <v>-</v>
      </c>
      <c r="AP130" s="232" t="str">
        <f t="shared" ca="1" si="567"/>
        <v>-</v>
      </c>
      <c r="AQ130" s="232" t="str">
        <f t="shared" ca="1" si="567"/>
        <v>-</v>
      </c>
      <c r="AR130" s="232" t="str">
        <f t="shared" ca="1" si="567"/>
        <v>-</v>
      </c>
      <c r="AS130" s="232" t="str">
        <f t="shared" ca="1" si="567"/>
        <v>-</v>
      </c>
      <c r="AT130" s="341" t="str">
        <f t="shared" ca="1" si="567"/>
        <v>-</v>
      </c>
      <c r="AU130" s="232" t="str">
        <f t="shared" ca="1" si="567"/>
        <v>-</v>
      </c>
      <c r="AV130" s="232" t="str">
        <f t="shared" ca="1" si="567"/>
        <v>-</v>
      </c>
      <c r="AW130" s="232" t="str">
        <f t="shared" ca="1" si="567"/>
        <v>-</v>
      </c>
      <c r="AX130" s="232" t="str">
        <f t="shared" ca="1" si="567"/>
        <v>-</v>
      </c>
      <c r="AY130" s="232" t="str">
        <f t="shared" ca="1" si="567"/>
        <v>-</v>
      </c>
      <c r="AZ130" s="232" t="str">
        <f t="shared" ca="1" si="567"/>
        <v>-</v>
      </c>
      <c r="BA130" s="341" t="str">
        <f t="shared" ca="1" si="567"/>
        <v>-</v>
      </c>
      <c r="BB130" s="232" t="str">
        <f t="shared" ca="1" si="567"/>
        <v>-</v>
      </c>
      <c r="BC130" s="232" t="str">
        <f t="shared" ca="1" si="567"/>
        <v>-</v>
      </c>
      <c r="BD130" s="232" t="str">
        <f t="shared" ca="1" si="567"/>
        <v>-</v>
      </c>
      <c r="BE130" s="232" t="str">
        <f t="shared" ca="1" si="567"/>
        <v>-</v>
      </c>
      <c r="BF130" s="232" t="str">
        <f t="shared" ca="1" si="567"/>
        <v>-</v>
      </c>
      <c r="BG130" s="232" t="str">
        <f t="shared" ca="1" si="567"/>
        <v>-</v>
      </c>
      <c r="BH130" s="341" t="str">
        <f t="shared" ca="1" si="567"/>
        <v>-</v>
      </c>
      <c r="BI130" s="232" t="str">
        <f t="shared" ca="1" si="567"/>
        <v>-</v>
      </c>
      <c r="BJ130" s="232" t="str">
        <f t="shared" ca="1" si="567"/>
        <v>-</v>
      </c>
      <c r="BK130" s="232" t="str">
        <f t="shared" ca="1" si="567"/>
        <v>-</v>
      </c>
      <c r="BL130" s="232" t="str">
        <f t="shared" ca="1" si="567"/>
        <v>-</v>
      </c>
      <c r="BM130" s="232" t="str">
        <f t="shared" ca="1" si="567"/>
        <v>-</v>
      </c>
      <c r="BN130" s="232" t="str">
        <f t="shared" ca="1" si="567"/>
        <v>-</v>
      </c>
      <c r="BO130" s="341" t="str">
        <f t="shared" ca="1" si="567"/>
        <v>-</v>
      </c>
      <c r="BP130" s="232" t="str">
        <f t="shared" ref="BP130:BV130" ca="1" si="568">IFERROR(BP128/BP111,"-")</f>
        <v>-</v>
      </c>
      <c r="BQ130" s="232" t="str">
        <f t="shared" ca="1" si="568"/>
        <v>-</v>
      </c>
      <c r="BR130" s="232" t="str">
        <f t="shared" ca="1" si="568"/>
        <v>-</v>
      </c>
      <c r="BS130" s="232" t="str">
        <f t="shared" ca="1" si="568"/>
        <v>-</v>
      </c>
      <c r="BT130" s="232" t="str">
        <f t="shared" ca="1" si="568"/>
        <v>-</v>
      </c>
      <c r="BU130" s="232" t="str">
        <f t="shared" ca="1" si="568"/>
        <v>-</v>
      </c>
      <c r="BV130" s="341" t="str">
        <f t="shared" ca="1" si="568"/>
        <v>-</v>
      </c>
    </row>
    <row r="131" spans="1:74" s="444" customFormat="1" x14ac:dyDescent="0.2">
      <c r="A131" s="443" t="s">
        <v>509</v>
      </c>
      <c r="D131" s="445" t="str">
        <f t="shared" ref="D131:BE131" ca="1" si="569">IFERROR(D128/(D$116+D$120+D$124+D$128),"-")</f>
        <v>-</v>
      </c>
      <c r="E131" s="411" t="str">
        <f t="shared" ca="1" si="569"/>
        <v>-</v>
      </c>
      <c r="F131" s="411" t="str">
        <f t="shared" ca="1" si="569"/>
        <v>-</v>
      </c>
      <c r="G131" s="411" t="str">
        <f t="shared" ca="1" si="569"/>
        <v>-</v>
      </c>
      <c r="H131" s="411" t="str">
        <f t="shared" ca="1" si="569"/>
        <v>-</v>
      </c>
      <c r="I131" s="411" t="str">
        <f t="shared" ca="1" si="569"/>
        <v>-</v>
      </c>
      <c r="J131" s="411" t="str">
        <f t="shared" ca="1" si="569"/>
        <v>-</v>
      </c>
      <c r="K131" s="445" t="str">
        <f t="shared" ca="1" si="569"/>
        <v>-</v>
      </c>
      <c r="L131" s="411" t="str">
        <f t="shared" ca="1" si="569"/>
        <v>-</v>
      </c>
      <c r="M131" s="411" t="str">
        <f t="shared" ca="1" si="569"/>
        <v>-</v>
      </c>
      <c r="N131" s="411" t="str">
        <f t="shared" ca="1" si="569"/>
        <v>-</v>
      </c>
      <c r="O131" s="411" t="str">
        <f t="shared" ca="1" si="569"/>
        <v>-</v>
      </c>
      <c r="P131" s="411" t="str">
        <f t="shared" ca="1" si="569"/>
        <v>-</v>
      </c>
      <c r="Q131" s="411" t="str">
        <f t="shared" ca="1" si="569"/>
        <v>-</v>
      </c>
      <c r="R131" s="445" t="str">
        <f t="shared" ca="1" si="569"/>
        <v>-</v>
      </c>
      <c r="S131" s="411" t="str">
        <f t="shared" ca="1" si="569"/>
        <v>-</v>
      </c>
      <c r="T131" s="411" t="str">
        <f t="shared" ca="1" si="569"/>
        <v>-</v>
      </c>
      <c r="U131" s="411" t="str">
        <f t="shared" ca="1" si="569"/>
        <v>-</v>
      </c>
      <c r="V131" s="411" t="str">
        <f t="shared" ca="1" si="569"/>
        <v>-</v>
      </c>
      <c r="W131" s="411" t="str">
        <f t="shared" ca="1" si="569"/>
        <v>-</v>
      </c>
      <c r="X131" s="411" t="str">
        <f t="shared" ca="1" si="569"/>
        <v>-</v>
      </c>
      <c r="Y131" s="445" t="str">
        <f t="shared" ca="1" si="569"/>
        <v>-</v>
      </c>
      <c r="Z131" s="411" t="str">
        <f t="shared" ca="1" si="569"/>
        <v>-</v>
      </c>
      <c r="AA131" s="411" t="str">
        <f t="shared" ca="1" si="569"/>
        <v>-</v>
      </c>
      <c r="AB131" s="411" t="str">
        <f t="shared" ca="1" si="569"/>
        <v>-</v>
      </c>
      <c r="AC131" s="411" t="str">
        <f t="shared" ca="1" si="569"/>
        <v>-</v>
      </c>
      <c r="AD131" s="411" t="str">
        <f t="shared" ca="1" si="569"/>
        <v>-</v>
      </c>
      <c r="AE131" s="411" t="str">
        <f t="shared" ca="1" si="569"/>
        <v>-</v>
      </c>
      <c r="AF131" s="445" t="str">
        <f t="shared" ca="1" si="569"/>
        <v>-</v>
      </c>
      <c r="AG131" s="411" t="str">
        <f t="shared" ca="1" si="569"/>
        <v>-</v>
      </c>
      <c r="AH131" s="411" t="str">
        <f t="shared" ca="1" si="569"/>
        <v>-</v>
      </c>
      <c r="AI131" s="411" t="str">
        <f t="shared" ca="1" si="569"/>
        <v>-</v>
      </c>
      <c r="AJ131" s="411" t="str">
        <f t="shared" ca="1" si="569"/>
        <v>-</v>
      </c>
      <c r="AK131" s="411" t="str">
        <f t="shared" ca="1" si="569"/>
        <v>-</v>
      </c>
      <c r="AL131" s="411" t="str">
        <f t="shared" ca="1" si="569"/>
        <v>-</v>
      </c>
      <c r="AM131" s="445" t="str">
        <f t="shared" ca="1" si="569"/>
        <v>-</v>
      </c>
      <c r="AN131" s="411" t="str">
        <f t="shared" ca="1" si="569"/>
        <v>-</v>
      </c>
      <c r="AO131" s="411" t="str">
        <f t="shared" ca="1" si="569"/>
        <v>-</v>
      </c>
      <c r="AP131" s="411" t="str">
        <f t="shared" ca="1" si="569"/>
        <v>-</v>
      </c>
      <c r="AQ131" s="411" t="str">
        <f t="shared" ca="1" si="569"/>
        <v>-</v>
      </c>
      <c r="AR131" s="411" t="str">
        <f t="shared" ca="1" si="569"/>
        <v>-</v>
      </c>
      <c r="AS131" s="411" t="str">
        <f t="shared" ca="1" si="569"/>
        <v>-</v>
      </c>
      <c r="AT131" s="445" t="str">
        <f t="shared" ca="1" si="569"/>
        <v>-</v>
      </c>
      <c r="AU131" s="411" t="str">
        <f t="shared" ca="1" si="569"/>
        <v>-</v>
      </c>
      <c r="AV131" s="411" t="str">
        <f t="shared" ca="1" si="569"/>
        <v>-</v>
      </c>
      <c r="AW131" s="411" t="str">
        <f t="shared" ca="1" si="569"/>
        <v>-</v>
      </c>
      <c r="AX131" s="411" t="str">
        <f t="shared" ca="1" si="569"/>
        <v>-</v>
      </c>
      <c r="AY131" s="411" t="str">
        <f t="shared" ca="1" si="569"/>
        <v>-</v>
      </c>
      <c r="AZ131" s="411" t="str">
        <f t="shared" ca="1" si="569"/>
        <v>-</v>
      </c>
      <c r="BA131" s="445" t="str">
        <f t="shared" ca="1" si="569"/>
        <v>-</v>
      </c>
      <c r="BB131" s="411" t="str">
        <f t="shared" ca="1" si="569"/>
        <v>-</v>
      </c>
      <c r="BC131" s="411" t="str">
        <f t="shared" ca="1" si="569"/>
        <v>-</v>
      </c>
      <c r="BD131" s="411" t="str">
        <f t="shared" ca="1" si="569"/>
        <v>-</v>
      </c>
      <c r="BE131" s="411" t="str">
        <f t="shared" ca="1" si="569"/>
        <v>-</v>
      </c>
      <c r="BF131" s="411" t="str">
        <f ca="1">IFERROR(BF128/(BF$116+BF$120+BF$124+BF$128),"-")</f>
        <v>-</v>
      </c>
      <c r="BG131" s="411" t="str">
        <f t="shared" ref="BG131:BV131" ca="1" si="570">IFERROR(BG128/(BG$116+BG$120+BG$124+BG$128),"-")</f>
        <v>-</v>
      </c>
      <c r="BH131" s="445" t="str">
        <f t="shared" ca="1" si="570"/>
        <v>-</v>
      </c>
      <c r="BI131" s="411" t="str">
        <f t="shared" ca="1" si="570"/>
        <v>-</v>
      </c>
      <c r="BJ131" s="411" t="str">
        <f t="shared" ca="1" si="570"/>
        <v>-</v>
      </c>
      <c r="BK131" s="411" t="str">
        <f t="shared" ca="1" si="570"/>
        <v>-</v>
      </c>
      <c r="BL131" s="411" t="str">
        <f t="shared" ca="1" si="570"/>
        <v>-</v>
      </c>
      <c r="BM131" s="411" t="str">
        <f t="shared" ca="1" si="570"/>
        <v>-</v>
      </c>
      <c r="BN131" s="411" t="str">
        <f t="shared" ca="1" si="570"/>
        <v>-</v>
      </c>
      <c r="BO131" s="445" t="str">
        <f t="shared" ca="1" si="570"/>
        <v>-</v>
      </c>
      <c r="BP131" s="411" t="str">
        <f t="shared" ca="1" si="570"/>
        <v>-</v>
      </c>
      <c r="BQ131" s="411" t="str">
        <f t="shared" ca="1" si="570"/>
        <v>-</v>
      </c>
      <c r="BR131" s="411" t="str">
        <f t="shared" ca="1" si="570"/>
        <v>-</v>
      </c>
      <c r="BS131" s="411" t="str">
        <f t="shared" ca="1" si="570"/>
        <v>-</v>
      </c>
      <c r="BT131" s="411" t="str">
        <f t="shared" ca="1" si="570"/>
        <v>-</v>
      </c>
      <c r="BU131" s="411" t="str">
        <f t="shared" ca="1" si="570"/>
        <v>-</v>
      </c>
      <c r="BV131" s="445" t="str">
        <f t="shared" ca="1" si="570"/>
        <v>-</v>
      </c>
    </row>
    <row r="132" spans="1:74" x14ac:dyDescent="0.2">
      <c r="A132" s="147" t="s">
        <v>508</v>
      </c>
      <c r="D132" s="441">
        <f t="shared" ref="D132:X132" ca="1" si="571">+D116+D120+D124+D128</f>
        <v>0</v>
      </c>
      <c r="E132" s="442">
        <f t="shared" ca="1" si="571"/>
        <v>0</v>
      </c>
      <c r="F132" s="442">
        <f t="shared" ca="1" si="571"/>
        <v>0</v>
      </c>
      <c r="G132" s="442">
        <f t="shared" ca="1" si="571"/>
        <v>0</v>
      </c>
      <c r="H132" s="442">
        <f t="shared" ca="1" si="571"/>
        <v>0</v>
      </c>
      <c r="I132" s="442">
        <f t="shared" ca="1" si="571"/>
        <v>0</v>
      </c>
      <c r="J132" s="442">
        <f t="shared" ca="1" si="571"/>
        <v>0</v>
      </c>
      <c r="K132" s="441">
        <f t="shared" ca="1" si="571"/>
        <v>0</v>
      </c>
      <c r="L132" s="442">
        <f t="shared" ca="1" si="571"/>
        <v>0</v>
      </c>
      <c r="M132" s="442">
        <f t="shared" ca="1" si="571"/>
        <v>0</v>
      </c>
      <c r="N132" s="442">
        <f t="shared" ca="1" si="571"/>
        <v>0</v>
      </c>
      <c r="O132" s="442">
        <f t="shared" ca="1" si="571"/>
        <v>0</v>
      </c>
      <c r="P132" s="442">
        <f t="shared" ca="1" si="571"/>
        <v>0</v>
      </c>
      <c r="Q132" s="442">
        <f t="shared" ca="1" si="571"/>
        <v>0</v>
      </c>
      <c r="R132" s="441">
        <f t="shared" ca="1" si="571"/>
        <v>0</v>
      </c>
      <c r="S132" s="442">
        <f t="shared" ca="1" si="571"/>
        <v>0</v>
      </c>
      <c r="T132" s="442">
        <f t="shared" ca="1" si="571"/>
        <v>0</v>
      </c>
      <c r="U132" s="442">
        <f t="shared" ca="1" si="571"/>
        <v>0</v>
      </c>
      <c r="V132" s="442">
        <f t="shared" ca="1" si="571"/>
        <v>0</v>
      </c>
      <c r="W132" s="442">
        <f t="shared" ca="1" si="571"/>
        <v>0</v>
      </c>
      <c r="X132" s="442">
        <f t="shared" ca="1" si="571"/>
        <v>0</v>
      </c>
      <c r="Y132" s="441">
        <f ca="1">+Y116+Y120+Y124+Y128</f>
        <v>0</v>
      </c>
      <c r="Z132" s="442">
        <f t="shared" ref="Z132:BV132" ca="1" si="572">+Z116+Z120+Z124+Z128</f>
        <v>0</v>
      </c>
      <c r="AA132" s="442">
        <f t="shared" ca="1" si="572"/>
        <v>0</v>
      </c>
      <c r="AB132" s="442">
        <f t="shared" ca="1" si="572"/>
        <v>0</v>
      </c>
      <c r="AC132" s="442">
        <f t="shared" ca="1" si="572"/>
        <v>0</v>
      </c>
      <c r="AD132" s="442">
        <f t="shared" ca="1" si="572"/>
        <v>0</v>
      </c>
      <c r="AE132" s="442">
        <f t="shared" ca="1" si="572"/>
        <v>0</v>
      </c>
      <c r="AF132" s="441">
        <f t="shared" ca="1" si="572"/>
        <v>0</v>
      </c>
      <c r="AG132" s="442">
        <f t="shared" ca="1" si="572"/>
        <v>0</v>
      </c>
      <c r="AH132" s="442">
        <f t="shared" ca="1" si="572"/>
        <v>0</v>
      </c>
      <c r="AI132" s="442">
        <f t="shared" ca="1" si="572"/>
        <v>0</v>
      </c>
      <c r="AJ132" s="442">
        <f t="shared" ca="1" si="572"/>
        <v>0</v>
      </c>
      <c r="AK132" s="442">
        <f t="shared" ca="1" si="572"/>
        <v>0</v>
      </c>
      <c r="AL132" s="442">
        <f t="shared" ca="1" si="572"/>
        <v>0</v>
      </c>
      <c r="AM132" s="441">
        <f t="shared" ca="1" si="572"/>
        <v>0</v>
      </c>
      <c r="AN132" s="442">
        <f t="shared" ca="1" si="572"/>
        <v>0</v>
      </c>
      <c r="AO132" s="442">
        <f t="shared" ca="1" si="572"/>
        <v>0</v>
      </c>
      <c r="AP132" s="442">
        <f t="shared" ca="1" si="572"/>
        <v>0</v>
      </c>
      <c r="AQ132" s="442">
        <f t="shared" ca="1" si="572"/>
        <v>0</v>
      </c>
      <c r="AR132" s="442">
        <f t="shared" ca="1" si="572"/>
        <v>0</v>
      </c>
      <c r="AS132" s="442">
        <f t="shared" ca="1" si="572"/>
        <v>0</v>
      </c>
      <c r="AT132" s="441">
        <f t="shared" ca="1" si="572"/>
        <v>0</v>
      </c>
      <c r="AU132" s="442">
        <f t="shared" ca="1" si="572"/>
        <v>0</v>
      </c>
      <c r="AV132" s="442">
        <f t="shared" ca="1" si="572"/>
        <v>0</v>
      </c>
      <c r="AW132" s="442">
        <f t="shared" ca="1" si="572"/>
        <v>0</v>
      </c>
      <c r="AX132" s="442">
        <f t="shared" ca="1" si="572"/>
        <v>0</v>
      </c>
      <c r="AY132" s="442">
        <f t="shared" ca="1" si="572"/>
        <v>0</v>
      </c>
      <c r="AZ132" s="442">
        <f t="shared" ca="1" si="572"/>
        <v>0</v>
      </c>
      <c r="BA132" s="441">
        <f t="shared" ca="1" si="572"/>
        <v>0</v>
      </c>
      <c r="BB132" s="442">
        <f t="shared" ca="1" si="572"/>
        <v>0</v>
      </c>
      <c r="BC132" s="442">
        <f t="shared" ca="1" si="572"/>
        <v>0</v>
      </c>
      <c r="BD132" s="442">
        <f t="shared" ca="1" si="572"/>
        <v>0</v>
      </c>
      <c r="BE132" s="442">
        <f t="shared" ca="1" si="572"/>
        <v>0</v>
      </c>
      <c r="BF132" s="442">
        <f t="shared" ca="1" si="572"/>
        <v>0</v>
      </c>
      <c r="BG132" s="442">
        <f t="shared" ca="1" si="572"/>
        <v>0</v>
      </c>
      <c r="BH132" s="441">
        <f t="shared" ca="1" si="572"/>
        <v>0</v>
      </c>
      <c r="BI132" s="442">
        <f t="shared" ca="1" si="572"/>
        <v>0</v>
      </c>
      <c r="BJ132" s="442">
        <f t="shared" ca="1" si="572"/>
        <v>0</v>
      </c>
      <c r="BK132" s="442">
        <f t="shared" ca="1" si="572"/>
        <v>0</v>
      </c>
      <c r="BL132" s="442">
        <f t="shared" ca="1" si="572"/>
        <v>0</v>
      </c>
      <c r="BM132" s="442">
        <f t="shared" ca="1" si="572"/>
        <v>0</v>
      </c>
      <c r="BN132" s="442">
        <f t="shared" ca="1" si="572"/>
        <v>0</v>
      </c>
      <c r="BO132" s="441">
        <f t="shared" ca="1" si="572"/>
        <v>0</v>
      </c>
      <c r="BP132" s="442">
        <f t="shared" ca="1" si="572"/>
        <v>0</v>
      </c>
      <c r="BQ132" s="442">
        <f t="shared" ca="1" si="572"/>
        <v>0</v>
      </c>
      <c r="BR132" s="442">
        <f t="shared" ca="1" si="572"/>
        <v>0</v>
      </c>
      <c r="BS132" s="442">
        <f t="shared" ca="1" si="572"/>
        <v>0</v>
      </c>
      <c r="BT132" s="442">
        <f t="shared" ca="1" si="572"/>
        <v>0</v>
      </c>
      <c r="BU132" s="442">
        <f t="shared" ca="1" si="572"/>
        <v>0</v>
      </c>
      <c r="BV132" s="441">
        <f t="shared" ca="1" si="572"/>
        <v>0</v>
      </c>
    </row>
    <row r="133" spans="1:74" x14ac:dyDescent="0.2">
      <c r="A133" s="11" t="s">
        <v>102</v>
      </c>
      <c r="D133" s="337" t="str">
        <f ca="1">IF(D132=0,"-",IFERROR(D132/#REF!-1,"-"))</f>
        <v>-</v>
      </c>
      <c r="E133" s="230" t="str">
        <f ca="1">IF(E132=0,"-",IFERROR(E132/#REF!-1,"-"))</f>
        <v>-</v>
      </c>
      <c r="F133" s="230" t="str">
        <f ca="1">IF(F132=0,"-",IFERROR(F132/#REF!-1,"-"))</f>
        <v>-</v>
      </c>
      <c r="G133" s="230" t="str">
        <f ca="1">IF(G132=0,"-",IFERROR(G132/#REF!-1,"-"))</f>
        <v>-</v>
      </c>
      <c r="H133" s="230" t="str">
        <f t="shared" ref="H133:AM133" ca="1" si="573">IF(H132=0,"-",IFERROR(H132/A132-1,"-"))</f>
        <v>-</v>
      </c>
      <c r="I133" s="230" t="str">
        <f t="shared" ca="1" si="573"/>
        <v>-</v>
      </c>
      <c r="J133" s="230" t="str">
        <f t="shared" ca="1" si="573"/>
        <v>-</v>
      </c>
      <c r="K133" s="337" t="str">
        <f t="shared" ca="1" si="573"/>
        <v>-</v>
      </c>
      <c r="L133" s="230" t="str">
        <f t="shared" ca="1" si="573"/>
        <v>-</v>
      </c>
      <c r="M133" s="230" t="str">
        <f t="shared" ca="1" si="573"/>
        <v>-</v>
      </c>
      <c r="N133" s="230" t="str">
        <f t="shared" ca="1" si="573"/>
        <v>-</v>
      </c>
      <c r="O133" s="230" t="str">
        <f t="shared" ca="1" si="573"/>
        <v>-</v>
      </c>
      <c r="P133" s="230" t="str">
        <f t="shared" ca="1" si="573"/>
        <v>-</v>
      </c>
      <c r="Q133" s="230" t="str">
        <f t="shared" ca="1" si="573"/>
        <v>-</v>
      </c>
      <c r="R133" s="337" t="str">
        <f t="shared" ca="1" si="573"/>
        <v>-</v>
      </c>
      <c r="S133" s="230" t="str">
        <f t="shared" ca="1" si="573"/>
        <v>-</v>
      </c>
      <c r="T133" s="230" t="str">
        <f t="shared" ca="1" si="573"/>
        <v>-</v>
      </c>
      <c r="U133" s="230" t="str">
        <f t="shared" ca="1" si="573"/>
        <v>-</v>
      </c>
      <c r="V133" s="230" t="str">
        <f t="shared" ca="1" si="573"/>
        <v>-</v>
      </c>
      <c r="W133" s="230" t="str">
        <f t="shared" ca="1" si="573"/>
        <v>-</v>
      </c>
      <c r="X133" s="230" t="str">
        <f t="shared" ca="1" si="573"/>
        <v>-</v>
      </c>
      <c r="Y133" s="337" t="str">
        <f t="shared" ca="1" si="573"/>
        <v>-</v>
      </c>
      <c r="Z133" s="230" t="str">
        <f t="shared" ca="1" si="573"/>
        <v>-</v>
      </c>
      <c r="AA133" s="230" t="str">
        <f t="shared" ca="1" si="573"/>
        <v>-</v>
      </c>
      <c r="AB133" s="230" t="str">
        <f t="shared" ca="1" si="573"/>
        <v>-</v>
      </c>
      <c r="AC133" s="230" t="str">
        <f t="shared" ca="1" si="573"/>
        <v>-</v>
      </c>
      <c r="AD133" s="230" t="str">
        <f t="shared" ca="1" si="573"/>
        <v>-</v>
      </c>
      <c r="AE133" s="230" t="str">
        <f t="shared" ca="1" si="573"/>
        <v>-</v>
      </c>
      <c r="AF133" s="337" t="str">
        <f t="shared" ca="1" si="573"/>
        <v>-</v>
      </c>
      <c r="AG133" s="230" t="str">
        <f t="shared" ca="1" si="573"/>
        <v>-</v>
      </c>
      <c r="AH133" s="230" t="str">
        <f t="shared" ca="1" si="573"/>
        <v>-</v>
      </c>
      <c r="AI133" s="230" t="str">
        <f t="shared" ca="1" si="573"/>
        <v>-</v>
      </c>
      <c r="AJ133" s="230" t="str">
        <f t="shared" ca="1" si="573"/>
        <v>-</v>
      </c>
      <c r="AK133" s="230" t="str">
        <f t="shared" ca="1" si="573"/>
        <v>-</v>
      </c>
      <c r="AL133" s="230" t="str">
        <f t="shared" ca="1" si="573"/>
        <v>-</v>
      </c>
      <c r="AM133" s="337" t="str">
        <f t="shared" ca="1" si="573"/>
        <v>-</v>
      </c>
      <c r="AN133" s="230" t="str">
        <f t="shared" ref="AN133:BS133" ca="1" si="574">IF(AN132=0,"-",IFERROR(AN132/AG132-1,"-"))</f>
        <v>-</v>
      </c>
      <c r="AO133" s="230" t="str">
        <f t="shared" ca="1" si="574"/>
        <v>-</v>
      </c>
      <c r="AP133" s="230" t="str">
        <f t="shared" ca="1" si="574"/>
        <v>-</v>
      </c>
      <c r="AQ133" s="230" t="str">
        <f t="shared" ca="1" si="574"/>
        <v>-</v>
      </c>
      <c r="AR133" s="230" t="str">
        <f t="shared" ca="1" si="574"/>
        <v>-</v>
      </c>
      <c r="AS133" s="230" t="str">
        <f t="shared" ca="1" si="574"/>
        <v>-</v>
      </c>
      <c r="AT133" s="337" t="str">
        <f t="shared" ca="1" si="574"/>
        <v>-</v>
      </c>
      <c r="AU133" s="230" t="str">
        <f t="shared" ca="1" si="574"/>
        <v>-</v>
      </c>
      <c r="AV133" s="230" t="str">
        <f t="shared" ca="1" si="574"/>
        <v>-</v>
      </c>
      <c r="AW133" s="230" t="str">
        <f t="shared" ca="1" si="574"/>
        <v>-</v>
      </c>
      <c r="AX133" s="230" t="str">
        <f t="shared" ca="1" si="574"/>
        <v>-</v>
      </c>
      <c r="AY133" s="230" t="str">
        <f t="shared" ca="1" si="574"/>
        <v>-</v>
      </c>
      <c r="AZ133" s="230" t="str">
        <f t="shared" ca="1" si="574"/>
        <v>-</v>
      </c>
      <c r="BA133" s="337" t="str">
        <f t="shared" ca="1" si="574"/>
        <v>-</v>
      </c>
      <c r="BB133" s="230" t="str">
        <f t="shared" ca="1" si="574"/>
        <v>-</v>
      </c>
      <c r="BC133" s="230" t="str">
        <f t="shared" ca="1" si="574"/>
        <v>-</v>
      </c>
      <c r="BD133" s="230" t="str">
        <f t="shared" ca="1" si="574"/>
        <v>-</v>
      </c>
      <c r="BE133" s="230" t="str">
        <f t="shared" ca="1" si="574"/>
        <v>-</v>
      </c>
      <c r="BF133" s="230" t="str">
        <f t="shared" ca="1" si="574"/>
        <v>-</v>
      </c>
      <c r="BG133" s="230" t="str">
        <f t="shared" ca="1" si="574"/>
        <v>-</v>
      </c>
      <c r="BH133" s="337" t="str">
        <f t="shared" ca="1" si="574"/>
        <v>-</v>
      </c>
      <c r="BI133" s="230" t="str">
        <f t="shared" ca="1" si="574"/>
        <v>-</v>
      </c>
      <c r="BJ133" s="230" t="str">
        <f t="shared" ca="1" si="574"/>
        <v>-</v>
      </c>
      <c r="BK133" s="230" t="str">
        <f t="shared" ca="1" si="574"/>
        <v>-</v>
      </c>
      <c r="BL133" s="230" t="str">
        <f t="shared" ca="1" si="574"/>
        <v>-</v>
      </c>
      <c r="BM133" s="230" t="str">
        <f t="shared" ca="1" si="574"/>
        <v>-</v>
      </c>
      <c r="BN133" s="230" t="str">
        <f t="shared" ca="1" si="574"/>
        <v>-</v>
      </c>
      <c r="BO133" s="337" t="str">
        <f t="shared" ca="1" si="574"/>
        <v>-</v>
      </c>
      <c r="BP133" s="230" t="str">
        <f t="shared" ca="1" si="574"/>
        <v>-</v>
      </c>
      <c r="BQ133" s="230" t="str">
        <f t="shared" ca="1" si="574"/>
        <v>-</v>
      </c>
      <c r="BR133" s="230" t="str">
        <f t="shared" ca="1" si="574"/>
        <v>-</v>
      </c>
      <c r="BS133" s="230" t="str">
        <f t="shared" ca="1" si="574"/>
        <v>-</v>
      </c>
      <c r="BT133" s="230" t="str">
        <f t="shared" ref="BT133:BV133" ca="1" si="575">IF(BT132=0,"-",IFERROR(BT132/BM132-1,"-"))</f>
        <v>-</v>
      </c>
      <c r="BU133" s="230" t="str">
        <f t="shared" ca="1" si="575"/>
        <v>-</v>
      </c>
      <c r="BV133" s="337" t="str">
        <f t="shared" ca="1" si="575"/>
        <v>-</v>
      </c>
    </row>
    <row r="134" spans="1:74" x14ac:dyDescent="0.2">
      <c r="A134" s="231" t="s">
        <v>109</v>
      </c>
      <c r="D134" s="341" t="str">
        <f t="shared" ref="D134:AI134" ca="1" si="576">IFERROR(D132/D113,"-")</f>
        <v>-</v>
      </c>
      <c r="E134" s="232" t="str">
        <f t="shared" ca="1" si="576"/>
        <v>-</v>
      </c>
      <c r="F134" s="232" t="str">
        <f t="shared" ca="1" si="576"/>
        <v>-</v>
      </c>
      <c r="G134" s="232" t="str">
        <f t="shared" ca="1" si="576"/>
        <v>-</v>
      </c>
      <c r="H134" s="232" t="str">
        <f t="shared" ca="1" si="576"/>
        <v>-</v>
      </c>
      <c r="I134" s="232" t="str">
        <f t="shared" ca="1" si="576"/>
        <v>-</v>
      </c>
      <c r="J134" s="232" t="str">
        <f t="shared" ca="1" si="576"/>
        <v>-</v>
      </c>
      <c r="K134" s="341" t="str">
        <f t="shared" ca="1" si="576"/>
        <v>-</v>
      </c>
      <c r="L134" s="232" t="str">
        <f t="shared" ca="1" si="576"/>
        <v>-</v>
      </c>
      <c r="M134" s="232" t="str">
        <f t="shared" ca="1" si="576"/>
        <v>-</v>
      </c>
      <c r="N134" s="232" t="str">
        <f t="shared" ca="1" si="576"/>
        <v>-</v>
      </c>
      <c r="O134" s="232" t="str">
        <f t="shared" ca="1" si="576"/>
        <v>-</v>
      </c>
      <c r="P134" s="232" t="str">
        <f t="shared" ca="1" si="576"/>
        <v>-</v>
      </c>
      <c r="Q134" s="232" t="str">
        <f t="shared" ca="1" si="576"/>
        <v>-</v>
      </c>
      <c r="R134" s="341" t="str">
        <f t="shared" ca="1" si="576"/>
        <v>-</v>
      </c>
      <c r="S134" s="232" t="str">
        <f t="shared" ca="1" si="576"/>
        <v>-</v>
      </c>
      <c r="T134" s="232" t="str">
        <f t="shared" ca="1" si="576"/>
        <v>-</v>
      </c>
      <c r="U134" s="232" t="str">
        <f t="shared" ca="1" si="576"/>
        <v>-</v>
      </c>
      <c r="V134" s="232" t="str">
        <f t="shared" ca="1" si="576"/>
        <v>-</v>
      </c>
      <c r="W134" s="232" t="str">
        <f t="shared" ca="1" si="576"/>
        <v>-</v>
      </c>
      <c r="X134" s="232" t="str">
        <f t="shared" ca="1" si="576"/>
        <v>-</v>
      </c>
      <c r="Y134" s="341" t="str">
        <f t="shared" ca="1" si="576"/>
        <v>-</v>
      </c>
      <c r="Z134" s="232" t="str">
        <f t="shared" ca="1" si="576"/>
        <v>-</v>
      </c>
      <c r="AA134" s="232" t="str">
        <f t="shared" ca="1" si="576"/>
        <v>-</v>
      </c>
      <c r="AB134" s="232" t="str">
        <f t="shared" ca="1" si="576"/>
        <v>-</v>
      </c>
      <c r="AC134" s="232" t="str">
        <f t="shared" ca="1" si="576"/>
        <v>-</v>
      </c>
      <c r="AD134" s="232" t="str">
        <f t="shared" ca="1" si="576"/>
        <v>-</v>
      </c>
      <c r="AE134" s="232" t="str">
        <f t="shared" ca="1" si="576"/>
        <v>-</v>
      </c>
      <c r="AF134" s="341" t="str">
        <f t="shared" ca="1" si="576"/>
        <v>-</v>
      </c>
      <c r="AG134" s="232" t="str">
        <f t="shared" ca="1" si="576"/>
        <v>-</v>
      </c>
      <c r="AH134" s="232" t="str">
        <f t="shared" ca="1" si="576"/>
        <v>-</v>
      </c>
      <c r="AI134" s="232" t="str">
        <f t="shared" ca="1" si="576"/>
        <v>-</v>
      </c>
      <c r="AJ134" s="232" t="str">
        <f t="shared" ref="AJ134:BO134" ca="1" si="577">IFERROR(AJ132/AJ113,"-")</f>
        <v>-</v>
      </c>
      <c r="AK134" s="232" t="str">
        <f t="shared" ca="1" si="577"/>
        <v>-</v>
      </c>
      <c r="AL134" s="232" t="str">
        <f t="shared" ca="1" si="577"/>
        <v>-</v>
      </c>
      <c r="AM134" s="341" t="str">
        <f t="shared" ca="1" si="577"/>
        <v>-</v>
      </c>
      <c r="AN134" s="232" t="str">
        <f t="shared" ca="1" si="577"/>
        <v>-</v>
      </c>
      <c r="AO134" s="232" t="str">
        <f t="shared" ca="1" si="577"/>
        <v>-</v>
      </c>
      <c r="AP134" s="232" t="str">
        <f t="shared" ca="1" si="577"/>
        <v>-</v>
      </c>
      <c r="AQ134" s="232" t="str">
        <f t="shared" ca="1" si="577"/>
        <v>-</v>
      </c>
      <c r="AR134" s="232" t="str">
        <f t="shared" ca="1" si="577"/>
        <v>-</v>
      </c>
      <c r="AS134" s="232" t="str">
        <f t="shared" ca="1" si="577"/>
        <v>-</v>
      </c>
      <c r="AT134" s="341" t="str">
        <f t="shared" ca="1" si="577"/>
        <v>-</v>
      </c>
      <c r="AU134" s="232" t="str">
        <f t="shared" ca="1" si="577"/>
        <v>-</v>
      </c>
      <c r="AV134" s="232" t="str">
        <f t="shared" ca="1" si="577"/>
        <v>-</v>
      </c>
      <c r="AW134" s="232" t="str">
        <f t="shared" ca="1" si="577"/>
        <v>-</v>
      </c>
      <c r="AX134" s="232" t="str">
        <f t="shared" ca="1" si="577"/>
        <v>-</v>
      </c>
      <c r="AY134" s="232" t="str">
        <f t="shared" ca="1" si="577"/>
        <v>-</v>
      </c>
      <c r="AZ134" s="232" t="str">
        <f t="shared" ca="1" si="577"/>
        <v>-</v>
      </c>
      <c r="BA134" s="341" t="str">
        <f t="shared" ca="1" si="577"/>
        <v>-</v>
      </c>
      <c r="BB134" s="232" t="str">
        <f t="shared" ca="1" si="577"/>
        <v>-</v>
      </c>
      <c r="BC134" s="232" t="str">
        <f t="shared" ca="1" si="577"/>
        <v>-</v>
      </c>
      <c r="BD134" s="232" t="str">
        <f t="shared" ca="1" si="577"/>
        <v>-</v>
      </c>
      <c r="BE134" s="232" t="str">
        <f t="shared" ca="1" si="577"/>
        <v>-</v>
      </c>
      <c r="BF134" s="232" t="str">
        <f t="shared" ca="1" si="577"/>
        <v>-</v>
      </c>
      <c r="BG134" s="232" t="str">
        <f t="shared" ca="1" si="577"/>
        <v>-</v>
      </c>
      <c r="BH134" s="341" t="str">
        <f t="shared" ca="1" si="577"/>
        <v>-</v>
      </c>
      <c r="BI134" s="232" t="str">
        <f t="shared" ca="1" si="577"/>
        <v>-</v>
      </c>
      <c r="BJ134" s="232" t="str">
        <f t="shared" ca="1" si="577"/>
        <v>-</v>
      </c>
      <c r="BK134" s="232" t="str">
        <f t="shared" ca="1" si="577"/>
        <v>-</v>
      </c>
      <c r="BL134" s="232" t="str">
        <f t="shared" ca="1" si="577"/>
        <v>-</v>
      </c>
      <c r="BM134" s="232" t="str">
        <f t="shared" ca="1" si="577"/>
        <v>-</v>
      </c>
      <c r="BN134" s="232" t="str">
        <f t="shared" ca="1" si="577"/>
        <v>-</v>
      </c>
      <c r="BO134" s="341" t="str">
        <f t="shared" ca="1" si="577"/>
        <v>-</v>
      </c>
      <c r="BP134" s="232" t="str">
        <f t="shared" ref="BP134:BV134" ca="1" si="578">IFERROR(BP132/BP113,"-")</f>
        <v>-</v>
      </c>
      <c r="BQ134" s="232" t="str">
        <f t="shared" ca="1" si="578"/>
        <v>-</v>
      </c>
      <c r="BR134" s="232" t="str">
        <f t="shared" ca="1" si="578"/>
        <v>-</v>
      </c>
      <c r="BS134" s="232" t="str">
        <f t="shared" ca="1" si="578"/>
        <v>-</v>
      </c>
      <c r="BT134" s="232" t="str">
        <f t="shared" ca="1" si="578"/>
        <v>-</v>
      </c>
      <c r="BU134" s="232" t="str">
        <f t="shared" ca="1" si="578"/>
        <v>-</v>
      </c>
      <c r="BV134" s="341" t="str">
        <f t="shared" ca="1" si="578"/>
        <v>-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Y102"/>
  <sheetViews>
    <sheetView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O49" sqref="BO49"/>
    </sheetView>
  </sheetViews>
  <sheetFormatPr defaultColWidth="9.140625" defaultRowHeight="12.75" outlineLevelRow="1" outlineLevelCol="1" x14ac:dyDescent="0.2"/>
  <cols>
    <col min="1" max="1" width="38.85546875" style="2" customWidth="1"/>
    <col min="2" max="3" width="3.7109375" style="64" customWidth="1"/>
    <col min="4" max="4" width="10" style="321" bestFit="1" customWidth="1" collapsed="1"/>
    <col min="5" max="10" width="9.140625" style="5" hidden="1" customWidth="1" outlineLevel="1"/>
    <col min="11" max="11" width="10" style="321" bestFit="1" customWidth="1" collapsed="1"/>
    <col min="12" max="17" width="9.140625" style="5" hidden="1" customWidth="1" outlineLevel="1"/>
    <col min="18" max="18" width="10" style="321" bestFit="1" customWidth="1" collapsed="1"/>
    <col min="19" max="24" width="9.140625" style="5" hidden="1" customWidth="1" outlineLevel="1"/>
    <col min="25" max="25" width="10" style="321" bestFit="1" customWidth="1" collapsed="1"/>
    <col min="26" max="31" width="9.140625" style="5" hidden="1" customWidth="1" outlineLevel="1"/>
    <col min="32" max="32" width="10" style="321" bestFit="1" customWidth="1" collapsed="1"/>
    <col min="33" max="38" width="9.140625" style="5" hidden="1" customWidth="1" outlineLevel="1"/>
    <col min="39" max="39" width="10" style="321" bestFit="1" customWidth="1" collapsed="1"/>
    <col min="40" max="45" width="9.140625" style="5" hidden="1" customWidth="1" outlineLevel="1"/>
    <col min="46" max="46" width="10" style="321" bestFit="1" customWidth="1" collapsed="1"/>
    <col min="47" max="52" width="9.140625" style="5" hidden="1" customWidth="1" outlineLevel="1"/>
    <col min="53" max="53" width="10" style="321" bestFit="1" customWidth="1" collapsed="1"/>
    <col min="54" max="59" width="9.140625" style="5" hidden="1" customWidth="1" outlineLevel="1"/>
    <col min="60" max="60" width="10" style="321" bestFit="1" customWidth="1" collapsed="1"/>
    <col min="61" max="66" width="9.140625" style="5" hidden="1" customWidth="1" outlineLevel="1"/>
    <col min="67" max="67" width="10" style="321" bestFit="1" customWidth="1" collapsed="1"/>
    <col min="68" max="73" width="9.140625" style="5" hidden="1" customWidth="1" outlineLevel="1"/>
    <col min="74" max="74" width="10" style="321" bestFit="1" customWidth="1" collapsed="1"/>
    <col min="75" max="76" width="9.140625" style="2"/>
    <col min="77" max="77" width="20.7109375" style="2" customWidth="1"/>
    <col min="78" max="16384" width="9.140625" style="2"/>
  </cols>
  <sheetData>
    <row r="1" spans="1:77" s="6" customFormat="1" ht="13.5" thickBot="1" x14ac:dyDescent="0.25">
      <c r="A1" s="84" t="s">
        <v>101</v>
      </c>
      <c r="B1" s="70"/>
      <c r="C1" s="70"/>
      <c r="D1" s="329" t="str">
        <f>+Summary!D2</f>
        <v>2010A</v>
      </c>
      <c r="E1" s="83" t="str">
        <f>+Summary!E2</f>
        <v>1Q</v>
      </c>
      <c r="F1" s="83" t="str">
        <f>+Summary!F2</f>
        <v>2Q</v>
      </c>
      <c r="G1" s="83" t="str">
        <f>+Summary!G2</f>
        <v>1H</v>
      </c>
      <c r="H1" s="83" t="str">
        <f>+Summary!H2</f>
        <v>3Q</v>
      </c>
      <c r="I1" s="83" t="str">
        <f>+Summary!I2</f>
        <v>9M</v>
      </c>
      <c r="J1" s="83" t="str">
        <f>+Summary!J2</f>
        <v>4Q</v>
      </c>
      <c r="K1" s="329" t="str">
        <f>+Summary!K2</f>
        <v>2011A</v>
      </c>
      <c r="L1" s="83" t="str">
        <f>+Summary!L2</f>
        <v>1Q</v>
      </c>
      <c r="M1" s="83" t="str">
        <f>+Summary!M2</f>
        <v>2Q</v>
      </c>
      <c r="N1" s="83" t="str">
        <f>+Summary!N2</f>
        <v>1H</v>
      </c>
      <c r="O1" s="83" t="str">
        <f>+Summary!O2</f>
        <v>3Q</v>
      </c>
      <c r="P1" s="83" t="str">
        <f>+Summary!P2</f>
        <v>9M</v>
      </c>
      <c r="Q1" s="83" t="str">
        <f>+Summary!Q2</f>
        <v>4Q</v>
      </c>
      <c r="R1" s="329" t="str">
        <f>+Summary!R2</f>
        <v>2012A</v>
      </c>
      <c r="S1" s="83" t="str">
        <f>+Summary!S2</f>
        <v>1Q</v>
      </c>
      <c r="T1" s="83" t="str">
        <f>+Summary!T2</f>
        <v>2Q</v>
      </c>
      <c r="U1" s="83" t="str">
        <f>+Summary!U2</f>
        <v>1H</v>
      </c>
      <c r="V1" s="83" t="str">
        <f>+Summary!V2</f>
        <v>3Q</v>
      </c>
      <c r="W1" s="83" t="str">
        <f>+Summary!W2</f>
        <v>9M</v>
      </c>
      <c r="X1" s="83" t="str">
        <f>+Summary!X2</f>
        <v>4Q</v>
      </c>
      <c r="Y1" s="329" t="str">
        <f>+Summary!Y2</f>
        <v>2013A</v>
      </c>
      <c r="Z1" s="83" t="str">
        <f>+Summary!Z2</f>
        <v>1Q</v>
      </c>
      <c r="AA1" s="83" t="str">
        <f>+Summary!AA2</f>
        <v>2Q</v>
      </c>
      <c r="AB1" s="83" t="str">
        <f>+Summary!AB2</f>
        <v>1H</v>
      </c>
      <c r="AC1" s="83" t="str">
        <f>+Summary!AC2</f>
        <v>3Q</v>
      </c>
      <c r="AD1" s="83" t="str">
        <f>+Summary!AD2</f>
        <v>9M</v>
      </c>
      <c r="AE1" s="83" t="str">
        <f>+Summary!AE2</f>
        <v>4Q</v>
      </c>
      <c r="AF1" s="329" t="str">
        <f>+Summary!AF2</f>
        <v>2014A</v>
      </c>
      <c r="AG1" s="83" t="str">
        <f>+Summary!AG2</f>
        <v>1Q</v>
      </c>
      <c r="AH1" s="83" t="str">
        <f>+Summary!AH2</f>
        <v>2Q</v>
      </c>
      <c r="AI1" s="83" t="str">
        <f>+Summary!AI2</f>
        <v>1H</v>
      </c>
      <c r="AJ1" s="83" t="str">
        <f>+Summary!AJ2</f>
        <v>3Q</v>
      </c>
      <c r="AK1" s="83" t="str">
        <f>+Summary!AK2</f>
        <v>9M</v>
      </c>
      <c r="AL1" s="83" t="str">
        <f>+Summary!AL2</f>
        <v>4Q</v>
      </c>
      <c r="AM1" s="329" t="str">
        <f>+Summary!AM2</f>
        <v>2015A</v>
      </c>
      <c r="AN1" s="83" t="str">
        <f>+Summary!AN2</f>
        <v>1Q</v>
      </c>
      <c r="AO1" s="83" t="str">
        <f>+Summary!AO2</f>
        <v>2Q</v>
      </c>
      <c r="AP1" s="83" t="str">
        <f>+Summary!AP2</f>
        <v>1H</v>
      </c>
      <c r="AQ1" s="83" t="str">
        <f>+Summary!AQ2</f>
        <v>3Q</v>
      </c>
      <c r="AR1" s="83" t="str">
        <f>+Summary!AR2</f>
        <v>9M</v>
      </c>
      <c r="AS1" s="83" t="str">
        <f>+Summary!AS2</f>
        <v>4Q</v>
      </c>
      <c r="AT1" s="329" t="str">
        <f>+Summary!AT2</f>
        <v>2016A</v>
      </c>
      <c r="AU1" s="83" t="str">
        <f>+Summary!AU2</f>
        <v>1Q</v>
      </c>
      <c r="AV1" s="83" t="str">
        <f>+Summary!AV2</f>
        <v>2Q</v>
      </c>
      <c r="AW1" s="83" t="str">
        <f>+Summary!AW2</f>
        <v>1H</v>
      </c>
      <c r="AX1" s="83" t="str">
        <f>+Summary!AX2</f>
        <v>3Q</v>
      </c>
      <c r="AY1" s="83" t="str">
        <f>+Summary!AY2</f>
        <v>9M</v>
      </c>
      <c r="AZ1" s="83" t="str">
        <f>+Summary!AZ2</f>
        <v>4Q</v>
      </c>
      <c r="BA1" s="329" t="str">
        <f>+Summary!BA2</f>
        <v>2017A</v>
      </c>
      <c r="BB1" s="83" t="str">
        <f>+Summary!BB2</f>
        <v>1QA</v>
      </c>
      <c r="BC1" s="83" t="str">
        <f>+Summary!BC2</f>
        <v>2QA</v>
      </c>
      <c r="BD1" s="83" t="str">
        <f>+Summary!BD2</f>
        <v>1HA</v>
      </c>
      <c r="BE1" s="83" t="str">
        <f>+Summary!BE2</f>
        <v>3QE</v>
      </c>
      <c r="BF1" s="83" t="str">
        <f>+Summary!BF2</f>
        <v>9ME</v>
      </c>
      <c r="BG1" s="83" t="str">
        <f>+Summary!BG2</f>
        <v>4QE</v>
      </c>
      <c r="BH1" s="329" t="str">
        <f ca="1">+Summary!BH2</f>
        <v>2018A</v>
      </c>
      <c r="BI1" s="83" t="str">
        <f>+Summary!BI2</f>
        <v>1Q</v>
      </c>
      <c r="BJ1" s="83" t="str">
        <f>+Summary!BJ2</f>
        <v>2Q</v>
      </c>
      <c r="BK1" s="83" t="str">
        <f>+Summary!BK2</f>
        <v>1H</v>
      </c>
      <c r="BL1" s="83" t="str">
        <f>+Summary!BL2</f>
        <v>3Q</v>
      </c>
      <c r="BM1" s="83" t="str">
        <f>+Summary!BM2</f>
        <v>9M</v>
      </c>
      <c r="BN1" s="83" t="str">
        <f>+Summary!BN2</f>
        <v>4Q</v>
      </c>
      <c r="BO1" s="329" t="str">
        <f>+Summary!BO2</f>
        <v>2019E</v>
      </c>
      <c r="BP1" s="83" t="str">
        <f>+Summary!BP2</f>
        <v>1Q</v>
      </c>
      <c r="BQ1" s="83" t="str">
        <f>+Summary!BQ2</f>
        <v>2Q</v>
      </c>
      <c r="BR1" s="83" t="str">
        <f>+Summary!BR2</f>
        <v>1H</v>
      </c>
      <c r="BS1" s="83" t="str">
        <f>+Summary!BS2</f>
        <v>3Q</v>
      </c>
      <c r="BT1" s="83" t="str">
        <f>+Summary!BT2</f>
        <v>9M</v>
      </c>
      <c r="BU1" s="83" t="str">
        <f>+Summary!BU2</f>
        <v>4Q</v>
      </c>
      <c r="BV1" s="329" t="str">
        <f>+Summary!BV2</f>
        <v>2020E</v>
      </c>
      <c r="BY1" s="86" t="s">
        <v>233</v>
      </c>
    </row>
    <row r="2" spans="1:77" s="3" customFormat="1" ht="13.5" thickBot="1" x14ac:dyDescent="0.25">
      <c r="A2" s="83" t="str">
        <f ca="1">Summary!A2</f>
        <v>Period ending Feb</v>
      </c>
      <c r="B2" s="70"/>
      <c r="C2" s="70"/>
      <c r="D2" s="320"/>
      <c r="E2" s="70"/>
      <c r="F2" s="70"/>
      <c r="G2" s="70"/>
      <c r="H2" s="70"/>
      <c r="I2" s="70"/>
      <c r="J2" s="70"/>
      <c r="K2" s="320"/>
      <c r="L2" s="70"/>
      <c r="M2" s="70"/>
      <c r="N2" s="70"/>
      <c r="O2" s="70"/>
      <c r="P2" s="70"/>
      <c r="Q2" s="70"/>
      <c r="R2" s="320"/>
      <c r="S2" s="70"/>
      <c r="T2" s="70"/>
      <c r="U2" s="70"/>
      <c r="V2" s="70"/>
      <c r="W2" s="70"/>
      <c r="X2" s="70"/>
      <c r="Y2" s="320"/>
      <c r="Z2" s="70"/>
      <c r="AA2" s="70"/>
      <c r="AB2" s="70"/>
      <c r="AC2" s="70"/>
      <c r="AD2" s="70"/>
      <c r="AE2" s="70"/>
      <c r="AF2" s="320"/>
      <c r="AG2" s="70"/>
      <c r="AH2" s="70"/>
      <c r="AI2" s="70"/>
      <c r="AJ2" s="70"/>
      <c r="AK2" s="70"/>
      <c r="AL2" s="70"/>
      <c r="AM2" s="320"/>
      <c r="AN2" s="70"/>
      <c r="AO2" s="70"/>
      <c r="AP2" s="70"/>
      <c r="AQ2" s="70"/>
      <c r="AR2" s="70"/>
      <c r="AS2" s="70"/>
      <c r="AT2" s="320"/>
      <c r="AU2" s="70"/>
      <c r="AV2" s="70"/>
      <c r="AW2" s="70"/>
      <c r="AX2" s="70"/>
      <c r="AY2" s="70"/>
      <c r="AZ2" s="70"/>
      <c r="BA2" s="320"/>
      <c r="BB2" s="70"/>
      <c r="BC2" s="70"/>
      <c r="BD2" s="70"/>
      <c r="BE2" s="70"/>
      <c r="BF2" s="70"/>
      <c r="BG2" s="70"/>
      <c r="BH2" s="320"/>
      <c r="BI2" s="70"/>
      <c r="BJ2" s="70"/>
      <c r="BK2" s="70"/>
      <c r="BL2" s="70"/>
      <c r="BM2" s="70"/>
      <c r="BN2" s="70"/>
      <c r="BO2" s="320"/>
      <c r="BP2" s="70"/>
      <c r="BQ2" s="70"/>
      <c r="BR2" s="70"/>
      <c r="BS2" s="70"/>
      <c r="BT2" s="70"/>
      <c r="BU2" s="70"/>
      <c r="BV2" s="320"/>
      <c r="BY2" s="234" t="s">
        <v>430</v>
      </c>
    </row>
    <row r="4" spans="1:77" s="21" customFormat="1" x14ac:dyDescent="0.2">
      <c r="A4" s="21" t="s">
        <v>158</v>
      </c>
      <c r="B4" s="60"/>
      <c r="C4" s="60"/>
      <c r="D4" s="323"/>
      <c r="E4" s="34"/>
      <c r="F4" s="90">
        <f t="shared" ref="F4:F14" ca="1" si="0">+G4</f>
        <v>0</v>
      </c>
      <c r="G4" s="34"/>
      <c r="H4" s="90">
        <f t="shared" ref="H4" ca="1" si="1">+I4</f>
        <v>0</v>
      </c>
      <c r="I4" s="34"/>
      <c r="J4" s="90">
        <f t="shared" ref="J4:J14" ca="1" si="2">+K4</f>
        <v>0</v>
      </c>
      <c r="K4" s="323"/>
      <c r="L4" s="34"/>
      <c r="M4" s="90">
        <f t="shared" ref="M4:M14" ca="1" si="3">+N4</f>
        <v>0</v>
      </c>
      <c r="N4" s="34"/>
      <c r="O4" s="90">
        <f t="shared" ref="O4:O14" ca="1" si="4">+P4</f>
        <v>0</v>
      </c>
      <c r="P4" s="34"/>
      <c r="Q4" s="90">
        <f t="shared" ref="Q4:Q14" ca="1" si="5">+R4</f>
        <v>0</v>
      </c>
      <c r="R4" s="323"/>
      <c r="S4" s="34"/>
      <c r="T4" s="90">
        <f t="shared" ref="T4:T10" ca="1" si="6">+U4</f>
        <v>0</v>
      </c>
      <c r="U4" s="34"/>
      <c r="V4" s="90">
        <f t="shared" ref="V4:V10" ca="1" si="7">+W4</f>
        <v>0</v>
      </c>
      <c r="W4" s="34"/>
      <c r="X4" s="90">
        <f t="shared" ref="X4:X14" ca="1" si="8">+Y4</f>
        <v>0</v>
      </c>
      <c r="Y4" s="323"/>
      <c r="Z4" s="34"/>
      <c r="AA4" s="90">
        <f t="shared" ref="AA4:AA10" ca="1" si="9">+AB4</f>
        <v>0</v>
      </c>
      <c r="AB4" s="34"/>
      <c r="AC4" s="90">
        <f t="shared" ref="AC4" ca="1" si="10">+AD4</f>
        <v>0</v>
      </c>
      <c r="AD4" s="34"/>
      <c r="AE4" s="90">
        <f t="shared" ref="AE4:AE14" ca="1" si="11">+AF4</f>
        <v>1165</v>
      </c>
      <c r="AF4" s="323">
        <v>1165</v>
      </c>
      <c r="AG4" s="34"/>
      <c r="AH4" s="90">
        <f t="shared" ref="AH4:AH10" ca="1" si="12">+AI4</f>
        <v>0</v>
      </c>
      <c r="AI4" s="34"/>
      <c r="AJ4" s="90">
        <f t="shared" ref="AJ4:AJ10" ca="1" si="13">+AK4</f>
        <v>0</v>
      </c>
      <c r="AK4" s="34"/>
      <c r="AL4" s="90">
        <f t="shared" ref="AL4:AL14" ca="1" si="14">+AM4</f>
        <v>1036</v>
      </c>
      <c r="AM4" s="323">
        <v>1036</v>
      </c>
      <c r="AN4" s="34"/>
      <c r="AO4" s="90">
        <f t="shared" ref="AO4:AO10" ca="1" si="15">+AP4</f>
        <v>0</v>
      </c>
      <c r="AP4" s="34"/>
      <c r="AQ4" s="90">
        <f t="shared" ref="AQ4" ca="1" si="16">+AR4</f>
        <v>0</v>
      </c>
      <c r="AR4" s="34"/>
      <c r="AS4" s="90">
        <f t="shared" ref="AS4:AS14" ca="1" si="17">+AT4</f>
        <v>1122</v>
      </c>
      <c r="AT4" s="323">
        <v>1122</v>
      </c>
      <c r="AU4" s="34"/>
      <c r="AV4" s="90">
        <f t="shared" ref="AV4:AV16" ca="1" si="18">+AW4</f>
        <v>0</v>
      </c>
      <c r="AW4" s="34"/>
      <c r="AX4" s="90">
        <f t="shared" ref="AX4" ca="1" si="19">+AY4</f>
        <v>0</v>
      </c>
      <c r="AY4" s="34"/>
      <c r="AZ4" s="90">
        <f t="shared" ref="AZ4:AZ14" ca="1" si="20">+BA4</f>
        <v>1096</v>
      </c>
      <c r="BA4" s="323">
        <v>1096</v>
      </c>
      <c r="BB4" s="34"/>
      <c r="BC4" s="90">
        <f t="shared" ref="BC4:BC16" ca="1" si="21">+BD4</f>
        <v>0</v>
      </c>
      <c r="BD4" s="34"/>
      <c r="BE4" s="90">
        <f t="shared" ref="BE4:BE16" ca="1" si="22">+BF4</f>
        <v>0</v>
      </c>
      <c r="BF4" s="34"/>
      <c r="BG4" s="90">
        <f t="shared" ref="BG4:BG14" ca="1" si="23">+BH4</f>
        <v>1240</v>
      </c>
      <c r="BH4" s="323">
        <v>1240</v>
      </c>
      <c r="BI4" s="34"/>
      <c r="BJ4" s="90">
        <f t="shared" ref="BJ4:BJ10" ca="1" si="24">+BK4</f>
        <v>0</v>
      </c>
      <c r="BK4" s="34"/>
      <c r="BL4" s="90">
        <f t="shared" ref="BL4:BL10" ca="1" si="25">+BM4</f>
        <v>0</v>
      </c>
      <c r="BM4" s="34"/>
      <c r="BN4" s="90">
        <f t="shared" ref="BN4:BN14" ca="1" si="26">+BO4</f>
        <v>0</v>
      </c>
      <c r="BO4" s="323"/>
      <c r="BP4" s="34"/>
      <c r="BQ4" s="90">
        <f t="shared" ref="BQ4:BQ10" ca="1" si="27">+BR4</f>
        <v>0</v>
      </c>
      <c r="BR4" s="34"/>
      <c r="BS4" s="90">
        <f t="shared" ref="BS4:BS10" ca="1" si="28">+BT4</f>
        <v>0</v>
      </c>
      <c r="BT4" s="34"/>
      <c r="BU4" s="90">
        <f t="shared" ref="BU4:BU14" ca="1" si="29">+BV4</f>
        <v>0</v>
      </c>
      <c r="BV4" s="323"/>
    </row>
    <row r="5" spans="1:77" s="21" customFormat="1" x14ac:dyDescent="0.2">
      <c r="A5" s="21" t="s">
        <v>159</v>
      </c>
      <c r="B5" s="60"/>
      <c r="C5" s="60"/>
      <c r="D5" s="323"/>
      <c r="E5" s="34"/>
      <c r="F5" s="90">
        <f t="shared" ca="1" si="0"/>
        <v>0</v>
      </c>
      <c r="G5" s="34"/>
      <c r="H5" s="90">
        <f t="shared" ref="H5" ca="1" si="30">+I5</f>
        <v>0</v>
      </c>
      <c r="I5" s="34"/>
      <c r="J5" s="90">
        <f t="shared" ca="1" si="2"/>
        <v>0</v>
      </c>
      <c r="K5" s="323"/>
      <c r="L5" s="34"/>
      <c r="M5" s="90">
        <f t="shared" ca="1" si="3"/>
        <v>0</v>
      </c>
      <c r="N5" s="34"/>
      <c r="O5" s="90">
        <f t="shared" ca="1" si="4"/>
        <v>0</v>
      </c>
      <c r="P5" s="34"/>
      <c r="Q5" s="90">
        <f t="shared" ca="1" si="5"/>
        <v>0</v>
      </c>
      <c r="R5" s="323"/>
      <c r="S5" s="34"/>
      <c r="T5" s="90">
        <f t="shared" ca="1" si="6"/>
        <v>0</v>
      </c>
      <c r="U5" s="34"/>
      <c r="V5" s="90">
        <f t="shared" ca="1" si="7"/>
        <v>0</v>
      </c>
      <c r="W5" s="34"/>
      <c r="X5" s="90">
        <f t="shared" ca="1" si="8"/>
        <v>0</v>
      </c>
      <c r="Y5" s="323"/>
      <c r="Z5" s="34"/>
      <c r="AA5" s="90">
        <f t="shared" ca="1" si="9"/>
        <v>0</v>
      </c>
      <c r="AB5" s="34"/>
      <c r="AC5" s="90">
        <f t="shared" ref="AC5" ca="1" si="31">+AD5</f>
        <v>0</v>
      </c>
      <c r="AD5" s="34"/>
      <c r="AE5" s="90">
        <f t="shared" ca="1" si="11"/>
        <v>244</v>
      </c>
      <c r="AF5" s="323">
        <v>244</v>
      </c>
      <c r="AG5" s="34"/>
      <c r="AH5" s="90">
        <f t="shared" ca="1" si="12"/>
        <v>0</v>
      </c>
      <c r="AI5" s="34"/>
      <c r="AJ5" s="90">
        <f t="shared" ca="1" si="13"/>
        <v>0</v>
      </c>
      <c r="AK5" s="34"/>
      <c r="AL5" s="90">
        <f t="shared" ca="1" si="14"/>
        <v>252</v>
      </c>
      <c r="AM5" s="323">
        <v>252</v>
      </c>
      <c r="AN5" s="34"/>
      <c r="AO5" s="90">
        <f t="shared" ca="1" si="15"/>
        <v>0</v>
      </c>
      <c r="AP5" s="34"/>
      <c r="AQ5" s="90">
        <f t="shared" ref="AQ5" ca="1" si="32">+AR5</f>
        <v>0</v>
      </c>
      <c r="AR5" s="34"/>
      <c r="AS5" s="90">
        <f t="shared" ca="1" si="17"/>
        <v>261</v>
      </c>
      <c r="AT5" s="323">
        <v>261</v>
      </c>
      <c r="AU5" s="34"/>
      <c r="AV5" s="90">
        <f t="shared" ca="1" si="18"/>
        <v>0</v>
      </c>
      <c r="AW5" s="34"/>
      <c r="AX5" s="90">
        <f t="shared" ref="AX5" ca="1" si="33">+AY5</f>
        <v>0</v>
      </c>
      <c r="AY5" s="34"/>
      <c r="AZ5" s="90">
        <f t="shared" ca="1" si="20"/>
        <v>294</v>
      </c>
      <c r="BA5" s="323">
        <v>294</v>
      </c>
      <c r="BB5" s="34"/>
      <c r="BC5" s="90">
        <f t="shared" ca="1" si="21"/>
        <v>0</v>
      </c>
      <c r="BD5" s="34"/>
      <c r="BE5" s="90">
        <f t="shared" ca="1" si="22"/>
        <v>0</v>
      </c>
      <c r="BF5" s="34"/>
      <c r="BG5" s="90">
        <f t="shared" ca="1" si="23"/>
        <v>310</v>
      </c>
      <c r="BH5" s="323">
        <v>310</v>
      </c>
      <c r="BI5" s="34"/>
      <c r="BJ5" s="90">
        <f t="shared" ca="1" si="24"/>
        <v>0</v>
      </c>
      <c r="BK5" s="34"/>
      <c r="BL5" s="90">
        <f t="shared" ca="1" si="25"/>
        <v>0</v>
      </c>
      <c r="BM5" s="34"/>
      <c r="BN5" s="90">
        <f t="shared" ca="1" si="26"/>
        <v>0</v>
      </c>
      <c r="BO5" s="323"/>
      <c r="BP5" s="34"/>
      <c r="BQ5" s="90">
        <f t="shared" ca="1" si="27"/>
        <v>0</v>
      </c>
      <c r="BR5" s="34"/>
      <c r="BS5" s="90">
        <f t="shared" ca="1" si="28"/>
        <v>0</v>
      </c>
      <c r="BT5" s="34"/>
      <c r="BU5" s="90">
        <f t="shared" ca="1" si="29"/>
        <v>0</v>
      </c>
      <c r="BV5" s="323"/>
    </row>
    <row r="6" spans="1:77" s="21" customFormat="1" x14ac:dyDescent="0.2">
      <c r="A6" s="21" t="s">
        <v>344</v>
      </c>
      <c r="B6" s="60"/>
      <c r="C6" s="60"/>
      <c r="D6" s="323"/>
      <c r="E6" s="34"/>
      <c r="F6" s="90">
        <f t="shared" ca="1" si="0"/>
        <v>0</v>
      </c>
      <c r="G6" s="34"/>
      <c r="H6" s="90">
        <f t="shared" ref="H6" ca="1" si="34">+I6</f>
        <v>0</v>
      </c>
      <c r="I6" s="34"/>
      <c r="J6" s="90">
        <f t="shared" ca="1" si="2"/>
        <v>0</v>
      </c>
      <c r="K6" s="323"/>
      <c r="L6" s="34"/>
      <c r="M6" s="90">
        <f t="shared" ca="1" si="3"/>
        <v>0</v>
      </c>
      <c r="N6" s="34"/>
      <c r="O6" s="90">
        <f t="shared" ca="1" si="4"/>
        <v>0</v>
      </c>
      <c r="P6" s="34"/>
      <c r="Q6" s="90">
        <f t="shared" ca="1" si="5"/>
        <v>0</v>
      </c>
      <c r="R6" s="323"/>
      <c r="S6" s="34"/>
      <c r="T6" s="90">
        <f t="shared" ca="1" si="6"/>
        <v>0</v>
      </c>
      <c r="U6" s="34"/>
      <c r="V6" s="90">
        <f t="shared" ca="1" si="7"/>
        <v>0</v>
      </c>
      <c r="W6" s="34"/>
      <c r="X6" s="90">
        <f t="shared" ca="1" si="8"/>
        <v>0</v>
      </c>
      <c r="Y6" s="323"/>
      <c r="Z6" s="34"/>
      <c r="AA6" s="90">
        <f t="shared" ca="1" si="9"/>
        <v>0</v>
      </c>
      <c r="AB6" s="34"/>
      <c r="AC6" s="90">
        <f t="shared" ref="AC6" ca="1" si="35">+AD6</f>
        <v>0</v>
      </c>
      <c r="AD6" s="34"/>
      <c r="AE6" s="90">
        <f t="shared" ca="1" si="11"/>
        <v>0</v>
      </c>
      <c r="AF6" s="323">
        <v>0</v>
      </c>
      <c r="AG6" s="34"/>
      <c r="AH6" s="90">
        <f t="shared" ca="1" si="12"/>
        <v>0</v>
      </c>
      <c r="AI6" s="34"/>
      <c r="AJ6" s="90">
        <f t="shared" ca="1" si="13"/>
        <v>0</v>
      </c>
      <c r="AK6" s="34"/>
      <c r="AL6" s="90">
        <f t="shared" ca="1" si="14"/>
        <v>0</v>
      </c>
      <c r="AM6" s="323">
        <v>0</v>
      </c>
      <c r="AN6" s="34"/>
      <c r="AO6" s="90">
        <f t="shared" ca="1" si="15"/>
        <v>0</v>
      </c>
      <c r="AP6" s="34"/>
      <c r="AQ6" s="90">
        <f t="shared" ref="AQ6" ca="1" si="36">+AR6</f>
        <v>0</v>
      </c>
      <c r="AR6" s="34"/>
      <c r="AS6" s="90">
        <f t="shared" ca="1" si="17"/>
        <v>0</v>
      </c>
      <c r="AT6" s="323">
        <v>0</v>
      </c>
      <c r="AU6" s="34"/>
      <c r="AV6" s="90">
        <f t="shared" ca="1" si="18"/>
        <v>0</v>
      </c>
      <c r="AW6" s="34"/>
      <c r="AX6" s="90">
        <f t="shared" ref="AX6" ca="1" si="37">+AY6</f>
        <v>0</v>
      </c>
      <c r="AY6" s="34"/>
      <c r="AZ6" s="90">
        <f t="shared" ca="1" si="20"/>
        <v>0</v>
      </c>
      <c r="BA6" s="323">
        <v>0</v>
      </c>
      <c r="BB6" s="34"/>
      <c r="BC6" s="90">
        <f t="shared" ca="1" si="21"/>
        <v>0</v>
      </c>
      <c r="BD6" s="34"/>
      <c r="BE6" s="90">
        <f t="shared" ca="1" si="22"/>
        <v>0</v>
      </c>
      <c r="BF6" s="34"/>
      <c r="BG6" s="90">
        <f t="shared" ca="1" si="23"/>
        <v>0</v>
      </c>
      <c r="BH6" s="323">
        <v>0</v>
      </c>
      <c r="BI6" s="34"/>
      <c r="BJ6" s="90">
        <f t="shared" ca="1" si="24"/>
        <v>0</v>
      </c>
      <c r="BK6" s="34"/>
      <c r="BL6" s="90">
        <f t="shared" ca="1" si="25"/>
        <v>0</v>
      </c>
      <c r="BM6" s="34"/>
      <c r="BN6" s="90">
        <f t="shared" ca="1" si="26"/>
        <v>0</v>
      </c>
      <c r="BO6" s="323"/>
      <c r="BP6" s="34"/>
      <c r="BQ6" s="90">
        <f t="shared" ca="1" si="27"/>
        <v>0</v>
      </c>
      <c r="BR6" s="34"/>
      <c r="BS6" s="90">
        <f t="shared" ca="1" si="28"/>
        <v>0</v>
      </c>
      <c r="BT6" s="34"/>
      <c r="BU6" s="90">
        <f t="shared" ca="1" si="29"/>
        <v>0</v>
      </c>
      <c r="BV6" s="323"/>
    </row>
    <row r="7" spans="1:77" s="21" customFormat="1" x14ac:dyDescent="0.2">
      <c r="A7" s="21" t="s">
        <v>330</v>
      </c>
      <c r="B7" s="60"/>
      <c r="C7" s="60"/>
      <c r="D7" s="323"/>
      <c r="E7" s="34"/>
      <c r="F7" s="90">
        <f t="shared" ca="1" si="0"/>
        <v>0</v>
      </c>
      <c r="G7" s="34"/>
      <c r="H7" s="90">
        <f t="shared" ref="H7" ca="1" si="38">+I7</f>
        <v>0</v>
      </c>
      <c r="I7" s="34"/>
      <c r="J7" s="90">
        <f ca="1">+K7</f>
        <v>0</v>
      </c>
      <c r="K7" s="323"/>
      <c r="L7" s="34"/>
      <c r="M7" s="90">
        <f t="shared" ca="1" si="3"/>
        <v>0</v>
      </c>
      <c r="N7" s="34"/>
      <c r="O7" s="90">
        <f t="shared" ca="1" si="4"/>
        <v>0</v>
      </c>
      <c r="P7" s="34"/>
      <c r="Q7" s="90">
        <f ca="1">+R7</f>
        <v>0</v>
      </c>
      <c r="R7" s="323"/>
      <c r="S7" s="34"/>
      <c r="T7" s="90"/>
      <c r="U7" s="34"/>
      <c r="V7" s="90"/>
      <c r="W7" s="34"/>
      <c r="X7" s="90">
        <f ca="1">+Y7</f>
        <v>0</v>
      </c>
      <c r="Y7" s="323"/>
      <c r="Z7" s="34"/>
      <c r="AA7" s="90"/>
      <c r="AB7" s="34"/>
      <c r="AC7" s="90"/>
      <c r="AD7" s="34"/>
      <c r="AE7" s="90">
        <f ca="1">+AF7</f>
        <v>28</v>
      </c>
      <c r="AF7" s="323">
        <v>28</v>
      </c>
      <c r="AG7" s="34"/>
      <c r="AH7" s="90"/>
      <c r="AI7" s="34"/>
      <c r="AJ7" s="90"/>
      <c r="AK7" s="34"/>
      <c r="AL7" s="90">
        <f ca="1">+AM7</f>
        <v>0</v>
      </c>
      <c r="AM7" s="323">
        <v>0</v>
      </c>
      <c r="AN7" s="34"/>
      <c r="AO7" s="90">
        <f ca="1">+AP7</f>
        <v>0</v>
      </c>
      <c r="AP7" s="34"/>
      <c r="AQ7" s="90">
        <f ca="1">+AR7</f>
        <v>0</v>
      </c>
      <c r="AR7" s="34"/>
      <c r="AS7" s="90">
        <f ca="1">+AT7</f>
        <v>0</v>
      </c>
      <c r="AT7" s="323">
        <v>0</v>
      </c>
      <c r="AU7" s="34"/>
      <c r="AV7" s="90">
        <f ca="1">+AW7</f>
        <v>0</v>
      </c>
      <c r="AW7" s="34"/>
      <c r="AX7" s="90">
        <f ca="1">+AY7</f>
        <v>0</v>
      </c>
      <c r="AY7" s="34"/>
      <c r="AZ7" s="90">
        <f ca="1">+BA7</f>
        <v>0</v>
      </c>
      <c r="BA7" s="323">
        <v>0</v>
      </c>
      <c r="BB7" s="34"/>
      <c r="BC7" s="90">
        <f t="shared" ca="1" si="21"/>
        <v>0</v>
      </c>
      <c r="BD7" s="34"/>
      <c r="BE7" s="90">
        <f t="shared" ca="1" si="22"/>
        <v>0</v>
      </c>
      <c r="BF7" s="34"/>
      <c r="BG7" s="90">
        <f ca="1">+BH7</f>
        <v>0</v>
      </c>
      <c r="BH7" s="323">
        <v>0</v>
      </c>
      <c r="BI7" s="34"/>
      <c r="BJ7" s="90">
        <f t="shared" ca="1" si="24"/>
        <v>0</v>
      </c>
      <c r="BK7" s="34"/>
      <c r="BL7" s="90">
        <f t="shared" ca="1" si="25"/>
        <v>0</v>
      </c>
      <c r="BM7" s="34"/>
      <c r="BN7" s="90">
        <f ca="1">+BO7</f>
        <v>0</v>
      </c>
      <c r="BO7" s="323"/>
      <c r="BP7" s="34"/>
      <c r="BQ7" s="90">
        <f t="shared" ca="1" si="27"/>
        <v>0</v>
      </c>
      <c r="BR7" s="34"/>
      <c r="BS7" s="90">
        <f t="shared" ca="1" si="28"/>
        <v>0</v>
      </c>
      <c r="BT7" s="34"/>
      <c r="BU7" s="90">
        <f ca="1">+BV7</f>
        <v>0</v>
      </c>
      <c r="BV7" s="323"/>
    </row>
    <row r="8" spans="1:77" s="21" customFormat="1" x14ac:dyDescent="0.2">
      <c r="A8" s="21" t="s">
        <v>156</v>
      </c>
      <c r="B8" s="60"/>
      <c r="C8" s="60"/>
      <c r="D8" s="323"/>
      <c r="E8" s="34"/>
      <c r="F8" s="90">
        <f t="shared" ca="1" si="0"/>
        <v>0</v>
      </c>
      <c r="G8" s="34"/>
      <c r="H8" s="90">
        <f t="shared" ref="H8" ca="1" si="39">+I8</f>
        <v>0</v>
      </c>
      <c r="I8" s="34"/>
      <c r="J8" s="90">
        <f t="shared" ca="1" si="2"/>
        <v>0</v>
      </c>
      <c r="K8" s="323"/>
      <c r="L8" s="34"/>
      <c r="M8" s="90">
        <f t="shared" ca="1" si="3"/>
        <v>0</v>
      </c>
      <c r="N8" s="34"/>
      <c r="O8" s="90">
        <f t="shared" ca="1" si="4"/>
        <v>0</v>
      </c>
      <c r="P8" s="34"/>
      <c r="Q8" s="90">
        <f t="shared" ca="1" si="5"/>
        <v>0</v>
      </c>
      <c r="R8" s="323"/>
      <c r="S8" s="34"/>
      <c r="T8" s="90">
        <f t="shared" ca="1" si="6"/>
        <v>0</v>
      </c>
      <c r="U8" s="34"/>
      <c r="V8" s="90">
        <f t="shared" ca="1" si="7"/>
        <v>0</v>
      </c>
      <c r="W8" s="34"/>
      <c r="X8" s="90">
        <f t="shared" ca="1" si="8"/>
        <v>0</v>
      </c>
      <c r="Y8" s="323"/>
      <c r="Z8" s="34"/>
      <c r="AA8" s="90">
        <f t="shared" ca="1" si="9"/>
        <v>0</v>
      </c>
      <c r="AB8" s="34"/>
      <c r="AC8" s="90">
        <f t="shared" ref="AC8:AC9" ca="1" si="40">+AD8</f>
        <v>0</v>
      </c>
      <c r="AD8" s="34"/>
      <c r="AE8" s="90">
        <f t="shared" ca="1" si="11"/>
        <v>0</v>
      </c>
      <c r="AF8" s="323">
        <v>0</v>
      </c>
      <c r="AG8" s="34"/>
      <c r="AH8" s="90">
        <f t="shared" ca="1" si="12"/>
        <v>0</v>
      </c>
      <c r="AI8" s="34"/>
      <c r="AJ8" s="90">
        <f t="shared" ca="1" si="13"/>
        <v>0</v>
      </c>
      <c r="AK8" s="34"/>
      <c r="AL8" s="90">
        <f t="shared" ca="1" si="14"/>
        <v>0</v>
      </c>
      <c r="AM8" s="323">
        <v>0</v>
      </c>
      <c r="AN8" s="34"/>
      <c r="AO8" s="90">
        <f t="shared" ca="1" si="15"/>
        <v>0</v>
      </c>
      <c r="AP8" s="34"/>
      <c r="AQ8" s="90">
        <f t="shared" ref="AQ8:AQ9" ca="1" si="41">+AR8</f>
        <v>0</v>
      </c>
      <c r="AR8" s="34"/>
      <c r="AS8" s="90">
        <f t="shared" ca="1" si="17"/>
        <v>0</v>
      </c>
      <c r="AT8" s="323">
        <v>0</v>
      </c>
      <c r="AU8" s="34"/>
      <c r="AV8" s="90">
        <f t="shared" ca="1" si="18"/>
        <v>0</v>
      </c>
      <c r="AW8" s="34"/>
      <c r="AX8" s="90">
        <f t="shared" ref="AX8:AX9" ca="1" si="42">+AY8</f>
        <v>0</v>
      </c>
      <c r="AY8" s="34"/>
      <c r="AZ8" s="90">
        <f t="shared" ca="1" si="20"/>
        <v>0</v>
      </c>
      <c r="BA8" s="323">
        <v>0</v>
      </c>
      <c r="BB8" s="34"/>
      <c r="BC8" s="90">
        <f t="shared" ca="1" si="21"/>
        <v>0</v>
      </c>
      <c r="BD8" s="34"/>
      <c r="BE8" s="90">
        <f t="shared" ca="1" si="22"/>
        <v>0</v>
      </c>
      <c r="BF8" s="34"/>
      <c r="BG8" s="90">
        <f t="shared" ca="1" si="23"/>
        <v>0</v>
      </c>
      <c r="BH8" s="323">
        <v>0</v>
      </c>
      <c r="BI8" s="34"/>
      <c r="BJ8" s="90">
        <f t="shared" ca="1" si="24"/>
        <v>0</v>
      </c>
      <c r="BK8" s="34"/>
      <c r="BL8" s="90">
        <f t="shared" ca="1" si="25"/>
        <v>0</v>
      </c>
      <c r="BM8" s="34"/>
      <c r="BN8" s="90">
        <f t="shared" ca="1" si="26"/>
        <v>0</v>
      </c>
      <c r="BO8" s="323"/>
      <c r="BP8" s="34"/>
      <c r="BQ8" s="90">
        <f t="shared" ca="1" si="27"/>
        <v>0</v>
      </c>
      <c r="BR8" s="34"/>
      <c r="BS8" s="90">
        <f t="shared" ca="1" si="28"/>
        <v>0</v>
      </c>
      <c r="BT8" s="34"/>
      <c r="BU8" s="90">
        <f t="shared" ca="1" si="29"/>
        <v>0</v>
      </c>
      <c r="BV8" s="323"/>
    </row>
    <row r="9" spans="1:77" s="21" customFormat="1" x14ac:dyDescent="0.2">
      <c r="A9" s="21" t="s">
        <v>160</v>
      </c>
      <c r="B9" s="60"/>
      <c r="C9" s="60"/>
      <c r="D9" s="323"/>
      <c r="E9" s="34"/>
      <c r="F9" s="90">
        <f t="shared" ca="1" si="0"/>
        <v>0</v>
      </c>
      <c r="G9" s="34"/>
      <c r="H9" s="90">
        <f t="shared" ref="H9" ca="1" si="43">+I9</f>
        <v>0</v>
      </c>
      <c r="I9" s="34"/>
      <c r="J9" s="90">
        <f ca="1">+K9</f>
        <v>0</v>
      </c>
      <c r="K9" s="323"/>
      <c r="L9" s="34"/>
      <c r="M9" s="90">
        <f t="shared" ca="1" si="3"/>
        <v>0</v>
      </c>
      <c r="N9" s="34"/>
      <c r="O9" s="90">
        <f t="shared" ca="1" si="4"/>
        <v>0</v>
      </c>
      <c r="P9" s="34"/>
      <c r="Q9" s="90">
        <f ca="1">+R9</f>
        <v>0</v>
      </c>
      <c r="R9" s="323"/>
      <c r="S9" s="34"/>
      <c r="T9" s="90">
        <f t="shared" ref="T9" ca="1" si="44">+U9</f>
        <v>0</v>
      </c>
      <c r="U9" s="34"/>
      <c r="V9" s="90">
        <f t="shared" ref="V9" ca="1" si="45">+W9</f>
        <v>0</v>
      </c>
      <c r="W9" s="34"/>
      <c r="X9" s="90">
        <f ca="1">+Y9</f>
        <v>0</v>
      </c>
      <c r="Y9" s="323"/>
      <c r="Z9" s="34"/>
      <c r="AA9" s="90">
        <f t="shared" ref="AA9" ca="1" si="46">+AB9</f>
        <v>0</v>
      </c>
      <c r="AB9" s="34"/>
      <c r="AC9" s="90">
        <f t="shared" ca="1" si="40"/>
        <v>0</v>
      </c>
      <c r="AD9" s="34"/>
      <c r="AE9" s="90">
        <f ca="1">+AF9</f>
        <v>0</v>
      </c>
      <c r="AF9" s="323">
        <v>0</v>
      </c>
      <c r="AG9" s="34"/>
      <c r="AH9" s="90">
        <f t="shared" ref="AH9" ca="1" si="47">+AI9</f>
        <v>0</v>
      </c>
      <c r="AI9" s="34"/>
      <c r="AJ9" s="90">
        <f t="shared" ref="AJ9" ca="1" si="48">+AK9</f>
        <v>0</v>
      </c>
      <c r="AK9" s="34"/>
      <c r="AL9" s="90">
        <f ca="1">+AM9</f>
        <v>0</v>
      </c>
      <c r="AM9" s="323">
        <v>0</v>
      </c>
      <c r="AN9" s="34"/>
      <c r="AO9" s="90">
        <f t="shared" ca="1" si="15"/>
        <v>0</v>
      </c>
      <c r="AP9" s="34"/>
      <c r="AQ9" s="90">
        <f t="shared" ca="1" si="41"/>
        <v>0</v>
      </c>
      <c r="AR9" s="34"/>
      <c r="AS9" s="90">
        <f ca="1">+AT9</f>
        <v>0</v>
      </c>
      <c r="AT9" s="323">
        <v>0</v>
      </c>
      <c r="AU9" s="34"/>
      <c r="AV9" s="90">
        <f t="shared" ca="1" si="18"/>
        <v>0</v>
      </c>
      <c r="AW9" s="34"/>
      <c r="AX9" s="90">
        <f t="shared" ca="1" si="42"/>
        <v>0</v>
      </c>
      <c r="AY9" s="34"/>
      <c r="AZ9" s="90">
        <f ca="1">+BA9</f>
        <v>0</v>
      </c>
      <c r="BA9" s="323">
        <v>0</v>
      </c>
      <c r="BB9" s="34"/>
      <c r="BC9" s="90">
        <f t="shared" ca="1" si="21"/>
        <v>0</v>
      </c>
      <c r="BD9" s="34"/>
      <c r="BE9" s="90">
        <f t="shared" ca="1" si="22"/>
        <v>0</v>
      </c>
      <c r="BF9" s="34"/>
      <c r="BG9" s="90">
        <f ca="1">+BH9</f>
        <v>0</v>
      </c>
      <c r="BH9" s="323">
        <v>0</v>
      </c>
      <c r="BI9" s="34"/>
      <c r="BJ9" s="90">
        <f t="shared" ca="1" si="24"/>
        <v>0</v>
      </c>
      <c r="BK9" s="34"/>
      <c r="BL9" s="90">
        <f t="shared" ca="1" si="25"/>
        <v>0</v>
      </c>
      <c r="BM9" s="34"/>
      <c r="BN9" s="90">
        <f ca="1">+BO9</f>
        <v>0</v>
      </c>
      <c r="BO9" s="323"/>
      <c r="BP9" s="34"/>
      <c r="BQ9" s="90">
        <f t="shared" ca="1" si="27"/>
        <v>0</v>
      </c>
      <c r="BR9" s="34"/>
      <c r="BS9" s="90">
        <f t="shared" ca="1" si="28"/>
        <v>0</v>
      </c>
      <c r="BT9" s="34"/>
      <c r="BU9" s="90">
        <f ca="1">+BV9</f>
        <v>0</v>
      </c>
      <c r="BV9" s="323"/>
    </row>
    <row r="10" spans="1:77" s="21" customFormat="1" x14ac:dyDescent="0.2">
      <c r="A10" s="21" t="s">
        <v>155</v>
      </c>
      <c r="B10" s="60"/>
      <c r="C10" s="60"/>
      <c r="D10" s="323"/>
      <c r="E10" s="34"/>
      <c r="F10" s="90">
        <f t="shared" ca="1" si="0"/>
        <v>0</v>
      </c>
      <c r="G10" s="34"/>
      <c r="H10" s="90">
        <f t="shared" ref="H10" ca="1" si="49">+I10</f>
        <v>0</v>
      </c>
      <c r="I10" s="34"/>
      <c r="J10" s="90">
        <f t="shared" ca="1" si="2"/>
        <v>0</v>
      </c>
      <c r="K10" s="323"/>
      <c r="L10" s="34"/>
      <c r="M10" s="90">
        <f t="shared" ca="1" si="3"/>
        <v>0</v>
      </c>
      <c r="N10" s="34"/>
      <c r="O10" s="90">
        <f t="shared" ca="1" si="4"/>
        <v>0</v>
      </c>
      <c r="P10" s="34"/>
      <c r="Q10" s="90">
        <f t="shared" ca="1" si="5"/>
        <v>0</v>
      </c>
      <c r="R10" s="323"/>
      <c r="S10" s="34"/>
      <c r="T10" s="90">
        <f t="shared" ca="1" si="6"/>
        <v>0</v>
      </c>
      <c r="U10" s="34"/>
      <c r="V10" s="90">
        <f t="shared" ca="1" si="7"/>
        <v>0</v>
      </c>
      <c r="W10" s="34"/>
      <c r="X10" s="90">
        <f t="shared" ca="1" si="8"/>
        <v>0</v>
      </c>
      <c r="Y10" s="323"/>
      <c r="Z10" s="34"/>
      <c r="AA10" s="90">
        <f t="shared" ca="1" si="9"/>
        <v>0</v>
      </c>
      <c r="AB10" s="34"/>
      <c r="AC10" s="90">
        <f t="shared" ref="AC10:AC14" ca="1" si="50">+AD10</f>
        <v>0</v>
      </c>
      <c r="AD10" s="34"/>
      <c r="AE10" s="90">
        <f t="shared" ca="1" si="11"/>
        <v>0</v>
      </c>
      <c r="AF10" s="323">
        <v>0</v>
      </c>
      <c r="AG10" s="34"/>
      <c r="AH10" s="90">
        <f t="shared" ca="1" si="12"/>
        <v>0</v>
      </c>
      <c r="AI10" s="34"/>
      <c r="AJ10" s="90">
        <f t="shared" ca="1" si="13"/>
        <v>0</v>
      </c>
      <c r="AK10" s="34"/>
      <c r="AL10" s="90">
        <f t="shared" ca="1" si="14"/>
        <v>0</v>
      </c>
      <c r="AM10" s="323">
        <v>0</v>
      </c>
      <c r="AN10" s="34"/>
      <c r="AO10" s="90">
        <f t="shared" ca="1" si="15"/>
        <v>0</v>
      </c>
      <c r="AP10" s="34"/>
      <c r="AQ10" s="90">
        <f t="shared" ref="AQ10:AQ16" ca="1" si="51">+AR10</f>
        <v>0</v>
      </c>
      <c r="AR10" s="34"/>
      <c r="AS10" s="90">
        <f t="shared" ca="1" si="17"/>
        <v>0</v>
      </c>
      <c r="AT10" s="323">
        <v>0</v>
      </c>
      <c r="AU10" s="34"/>
      <c r="AV10" s="90">
        <f t="shared" ca="1" si="18"/>
        <v>0</v>
      </c>
      <c r="AW10" s="34"/>
      <c r="AX10" s="90">
        <f t="shared" ref="AX10:AX11" ca="1" si="52">+AY10</f>
        <v>0</v>
      </c>
      <c r="AY10" s="34"/>
      <c r="AZ10" s="90">
        <f t="shared" ca="1" si="20"/>
        <v>0</v>
      </c>
      <c r="BA10" s="323">
        <v>0</v>
      </c>
      <c r="BB10" s="34"/>
      <c r="BC10" s="90">
        <f t="shared" ca="1" si="21"/>
        <v>0</v>
      </c>
      <c r="BD10" s="34"/>
      <c r="BE10" s="90">
        <f t="shared" ca="1" si="22"/>
        <v>0</v>
      </c>
      <c r="BF10" s="34"/>
      <c r="BG10" s="90">
        <f t="shared" ca="1" si="23"/>
        <v>0</v>
      </c>
      <c r="BH10" s="323">
        <v>0</v>
      </c>
      <c r="BI10" s="34"/>
      <c r="BJ10" s="90">
        <f t="shared" ca="1" si="24"/>
        <v>0</v>
      </c>
      <c r="BK10" s="34"/>
      <c r="BL10" s="90">
        <f t="shared" ca="1" si="25"/>
        <v>0</v>
      </c>
      <c r="BM10" s="34"/>
      <c r="BN10" s="90">
        <f t="shared" ca="1" si="26"/>
        <v>0</v>
      </c>
      <c r="BO10" s="323"/>
      <c r="BP10" s="34"/>
      <c r="BQ10" s="90">
        <f t="shared" ca="1" si="27"/>
        <v>0</v>
      </c>
      <c r="BR10" s="34"/>
      <c r="BS10" s="90">
        <f t="shared" ca="1" si="28"/>
        <v>0</v>
      </c>
      <c r="BT10" s="34"/>
      <c r="BU10" s="90">
        <f t="shared" ca="1" si="29"/>
        <v>0</v>
      </c>
      <c r="BV10" s="323"/>
    </row>
    <row r="11" spans="1:77" s="21" customFormat="1" x14ac:dyDescent="0.2">
      <c r="A11" s="21" t="s">
        <v>431</v>
      </c>
      <c r="B11" s="60"/>
      <c r="C11" s="60"/>
      <c r="D11" s="323"/>
      <c r="E11" s="34"/>
      <c r="F11" s="90"/>
      <c r="G11" s="34"/>
      <c r="H11" s="90"/>
      <c r="I11" s="34"/>
      <c r="J11" s="90">
        <f t="shared" ca="1" si="2"/>
        <v>0</v>
      </c>
      <c r="K11" s="323"/>
      <c r="L11" s="34"/>
      <c r="M11" s="90"/>
      <c r="N11" s="34"/>
      <c r="O11" s="90"/>
      <c r="P11" s="34"/>
      <c r="Q11" s="90">
        <f t="shared" ca="1" si="5"/>
        <v>0</v>
      </c>
      <c r="R11" s="323"/>
      <c r="S11" s="34"/>
      <c r="T11" s="90">
        <f t="shared" ref="T11:T14" ca="1" si="53">+U11</f>
        <v>0</v>
      </c>
      <c r="U11" s="34"/>
      <c r="V11" s="90">
        <f t="shared" ref="V11:V14" ca="1" si="54">+W11</f>
        <v>0</v>
      </c>
      <c r="W11" s="34"/>
      <c r="X11" s="90">
        <f t="shared" ca="1" si="8"/>
        <v>0</v>
      </c>
      <c r="Y11" s="323"/>
      <c r="Z11" s="34"/>
      <c r="AA11" s="90">
        <f t="shared" ref="AA11:AA14" ca="1" si="55">+AB11</f>
        <v>0</v>
      </c>
      <c r="AB11" s="34"/>
      <c r="AC11" s="90">
        <f t="shared" ca="1" si="50"/>
        <v>0</v>
      </c>
      <c r="AD11" s="34"/>
      <c r="AE11" s="90">
        <f t="shared" ca="1" si="11"/>
        <v>0</v>
      </c>
      <c r="AF11" s="323">
        <v>0</v>
      </c>
      <c r="AG11" s="34"/>
      <c r="AH11" s="90">
        <f t="shared" ref="AH11:AH14" ca="1" si="56">+AI11</f>
        <v>0</v>
      </c>
      <c r="AI11" s="34"/>
      <c r="AJ11" s="90">
        <f t="shared" ref="AJ11:AJ14" ca="1" si="57">+AK11</f>
        <v>0</v>
      </c>
      <c r="AK11" s="34"/>
      <c r="AL11" s="90">
        <f t="shared" ca="1" si="14"/>
        <v>0</v>
      </c>
      <c r="AM11" s="323">
        <v>0</v>
      </c>
      <c r="AN11" s="34"/>
      <c r="AO11" s="90">
        <f t="shared" ref="AO11:AO16" ca="1" si="58">+AP11</f>
        <v>0</v>
      </c>
      <c r="AP11" s="34"/>
      <c r="AQ11" s="90">
        <f t="shared" ca="1" si="51"/>
        <v>0</v>
      </c>
      <c r="AR11" s="34"/>
      <c r="AS11" s="90">
        <f t="shared" ca="1" si="17"/>
        <v>0</v>
      </c>
      <c r="AT11" s="323">
        <v>0</v>
      </c>
      <c r="AU11" s="34"/>
      <c r="AV11" s="90">
        <f t="shared" ca="1" si="18"/>
        <v>0</v>
      </c>
      <c r="AW11" s="34"/>
      <c r="AX11" s="90">
        <f t="shared" ca="1" si="52"/>
        <v>0</v>
      </c>
      <c r="AY11" s="34"/>
      <c r="AZ11" s="90">
        <f t="shared" ca="1" si="20"/>
        <v>0</v>
      </c>
      <c r="BA11" s="323">
        <v>0</v>
      </c>
      <c r="BB11" s="34"/>
      <c r="BC11" s="90">
        <f ca="1">+BD11</f>
        <v>0</v>
      </c>
      <c r="BD11" s="34"/>
      <c r="BE11" s="90">
        <f ca="1">+BF11</f>
        <v>0</v>
      </c>
      <c r="BF11" s="34"/>
      <c r="BG11" s="90">
        <f t="shared" ca="1" si="23"/>
        <v>0</v>
      </c>
      <c r="BH11" s="323">
        <v>0</v>
      </c>
      <c r="BI11" s="34"/>
      <c r="BJ11" s="90">
        <f ca="1">+BK11</f>
        <v>0</v>
      </c>
      <c r="BK11" s="34"/>
      <c r="BL11" s="90">
        <f ca="1">+BM11</f>
        <v>0</v>
      </c>
      <c r="BM11" s="34"/>
      <c r="BN11" s="90">
        <f t="shared" ca="1" si="26"/>
        <v>0</v>
      </c>
      <c r="BO11" s="323"/>
      <c r="BP11" s="34"/>
      <c r="BQ11" s="90">
        <f ca="1">+BR11</f>
        <v>0</v>
      </c>
      <c r="BR11" s="34"/>
      <c r="BS11" s="90">
        <f ca="1">+BT11</f>
        <v>0</v>
      </c>
      <c r="BT11" s="34"/>
      <c r="BU11" s="90">
        <f t="shared" ca="1" si="29"/>
        <v>0</v>
      </c>
      <c r="BV11" s="323"/>
    </row>
    <row r="12" spans="1:77" s="21" customFormat="1" x14ac:dyDescent="0.2">
      <c r="A12" s="21" t="s">
        <v>215</v>
      </c>
      <c r="B12" s="60"/>
      <c r="C12" s="60"/>
      <c r="D12" s="323"/>
      <c r="E12" s="34"/>
      <c r="F12" s="90">
        <f t="shared" ca="1" si="0"/>
        <v>0</v>
      </c>
      <c r="G12" s="34"/>
      <c r="H12" s="90">
        <f t="shared" ref="H12" ca="1" si="59">+I12</f>
        <v>0</v>
      </c>
      <c r="I12" s="34"/>
      <c r="J12" s="90">
        <f t="shared" ca="1" si="2"/>
        <v>0</v>
      </c>
      <c r="K12" s="323"/>
      <c r="L12" s="34"/>
      <c r="M12" s="90">
        <f t="shared" ca="1" si="3"/>
        <v>0</v>
      </c>
      <c r="N12" s="34"/>
      <c r="O12" s="90">
        <f t="shared" ca="1" si="4"/>
        <v>0</v>
      </c>
      <c r="P12" s="34"/>
      <c r="Q12" s="90">
        <f t="shared" ca="1" si="5"/>
        <v>0</v>
      </c>
      <c r="R12" s="323"/>
      <c r="S12" s="34"/>
      <c r="T12" s="90">
        <f t="shared" ca="1" si="53"/>
        <v>0</v>
      </c>
      <c r="U12" s="34"/>
      <c r="V12" s="90">
        <f t="shared" ca="1" si="54"/>
        <v>0</v>
      </c>
      <c r="W12" s="34"/>
      <c r="X12" s="90">
        <f t="shared" ca="1" si="8"/>
        <v>0</v>
      </c>
      <c r="Y12" s="323"/>
      <c r="Z12" s="34"/>
      <c r="AA12" s="90">
        <f t="shared" ca="1" si="55"/>
        <v>0</v>
      </c>
      <c r="AB12" s="34"/>
      <c r="AC12" s="90">
        <f t="shared" ca="1" si="50"/>
        <v>0</v>
      </c>
      <c r="AD12" s="34"/>
      <c r="AE12" s="90">
        <f t="shared" ca="1" si="11"/>
        <v>0</v>
      </c>
      <c r="AF12" s="323">
        <v>0</v>
      </c>
      <c r="AG12" s="34"/>
      <c r="AH12" s="90">
        <f t="shared" ca="1" si="56"/>
        <v>0</v>
      </c>
      <c r="AI12" s="34"/>
      <c r="AJ12" s="90">
        <f t="shared" ca="1" si="57"/>
        <v>0</v>
      </c>
      <c r="AK12" s="34"/>
      <c r="AL12" s="90">
        <f t="shared" ca="1" si="14"/>
        <v>0</v>
      </c>
      <c r="AM12" s="323">
        <v>0</v>
      </c>
      <c r="AN12" s="34"/>
      <c r="AO12" s="90">
        <f t="shared" ca="1" si="58"/>
        <v>0</v>
      </c>
      <c r="AP12" s="34"/>
      <c r="AQ12" s="90">
        <f t="shared" ca="1" si="51"/>
        <v>0</v>
      </c>
      <c r="AR12" s="34"/>
      <c r="AS12" s="90">
        <f t="shared" ca="1" si="17"/>
        <v>0</v>
      </c>
      <c r="AT12" s="323">
        <v>0</v>
      </c>
      <c r="AU12" s="34"/>
      <c r="AV12" s="90">
        <f t="shared" ca="1" si="18"/>
        <v>0</v>
      </c>
      <c r="AW12" s="34"/>
      <c r="AX12" s="90">
        <f t="shared" ref="AX12:AX13" ca="1" si="60">+AY12</f>
        <v>0</v>
      </c>
      <c r="AY12" s="34"/>
      <c r="AZ12" s="90">
        <f t="shared" ca="1" si="20"/>
        <v>0</v>
      </c>
      <c r="BA12" s="323">
        <v>0</v>
      </c>
      <c r="BB12" s="34"/>
      <c r="BC12" s="90">
        <f t="shared" ca="1" si="21"/>
        <v>0</v>
      </c>
      <c r="BD12" s="34"/>
      <c r="BE12" s="90">
        <f t="shared" ca="1" si="22"/>
        <v>0</v>
      </c>
      <c r="BF12" s="34"/>
      <c r="BG12" s="90">
        <f t="shared" ca="1" si="23"/>
        <v>0</v>
      </c>
      <c r="BH12" s="323">
        <v>0</v>
      </c>
      <c r="BI12" s="34"/>
      <c r="BJ12" s="90">
        <f t="shared" ref="BJ12:BJ14" ca="1" si="61">+BK12</f>
        <v>0</v>
      </c>
      <c r="BK12" s="34"/>
      <c r="BL12" s="90">
        <f t="shared" ref="BL12:BL14" ca="1" si="62">+BM12</f>
        <v>0</v>
      </c>
      <c r="BM12" s="34"/>
      <c r="BN12" s="90">
        <f t="shared" ca="1" si="26"/>
        <v>0</v>
      </c>
      <c r="BO12" s="323"/>
      <c r="BP12" s="34"/>
      <c r="BQ12" s="90">
        <f t="shared" ref="BQ12:BQ14" ca="1" si="63">+BR12</f>
        <v>0</v>
      </c>
      <c r="BR12" s="34"/>
      <c r="BS12" s="90">
        <f t="shared" ref="BS12:BS14" ca="1" si="64">+BT12</f>
        <v>0</v>
      </c>
      <c r="BT12" s="34"/>
      <c r="BU12" s="90">
        <f t="shared" ca="1" si="29"/>
        <v>0</v>
      </c>
      <c r="BV12" s="323"/>
    </row>
    <row r="13" spans="1:77" s="21" customFormat="1" x14ac:dyDescent="0.2">
      <c r="A13" s="21" t="s">
        <v>490</v>
      </c>
      <c r="B13" s="60"/>
      <c r="C13" s="60"/>
      <c r="D13" s="323"/>
      <c r="E13" s="34"/>
      <c r="F13" s="90"/>
      <c r="G13" s="34"/>
      <c r="H13" s="90"/>
      <c r="I13" s="34"/>
      <c r="J13" s="90">
        <f ca="1">+K13</f>
        <v>0</v>
      </c>
      <c r="K13" s="323"/>
      <c r="L13" s="34"/>
      <c r="M13" s="90"/>
      <c r="N13" s="34"/>
      <c r="O13" s="90"/>
      <c r="P13" s="34"/>
      <c r="Q13" s="90">
        <f ca="1">+R13</f>
        <v>0</v>
      </c>
      <c r="R13" s="323"/>
      <c r="S13" s="34"/>
      <c r="T13" s="90"/>
      <c r="U13" s="34"/>
      <c r="V13" s="90"/>
      <c r="W13" s="34"/>
      <c r="X13" s="90">
        <f ca="1">+Y13</f>
        <v>0</v>
      </c>
      <c r="Y13" s="323"/>
      <c r="Z13" s="34"/>
      <c r="AA13" s="90"/>
      <c r="AB13" s="34"/>
      <c r="AC13" s="90"/>
      <c r="AD13" s="34"/>
      <c r="AE13" s="90">
        <f ca="1">+AF13</f>
        <v>0</v>
      </c>
      <c r="AF13" s="323">
        <v>0</v>
      </c>
      <c r="AG13" s="34"/>
      <c r="AH13" s="90"/>
      <c r="AI13" s="34"/>
      <c r="AJ13" s="90"/>
      <c r="AK13" s="34"/>
      <c r="AL13" s="90">
        <f ca="1">+AM13</f>
        <v>0</v>
      </c>
      <c r="AM13" s="323">
        <v>0</v>
      </c>
      <c r="AN13" s="34"/>
      <c r="AO13" s="90">
        <f t="shared" ca="1" si="58"/>
        <v>0</v>
      </c>
      <c r="AP13" s="34"/>
      <c r="AQ13" s="90">
        <f t="shared" ca="1" si="51"/>
        <v>0</v>
      </c>
      <c r="AR13" s="34"/>
      <c r="AS13" s="90">
        <f ca="1">+AT13</f>
        <v>0</v>
      </c>
      <c r="AT13" s="323">
        <v>0</v>
      </c>
      <c r="AU13" s="34"/>
      <c r="AV13" s="90">
        <f ca="1">+AW13</f>
        <v>0</v>
      </c>
      <c r="AW13" s="34"/>
      <c r="AX13" s="90">
        <f t="shared" ca="1" si="60"/>
        <v>0</v>
      </c>
      <c r="AY13" s="34"/>
      <c r="AZ13" s="90">
        <f ca="1">+BA13</f>
        <v>0</v>
      </c>
      <c r="BA13" s="323">
        <v>0</v>
      </c>
      <c r="BB13" s="34"/>
      <c r="BC13" s="90">
        <f t="shared" ca="1" si="21"/>
        <v>0</v>
      </c>
      <c r="BD13" s="34"/>
      <c r="BE13" s="90">
        <f t="shared" ca="1" si="22"/>
        <v>0</v>
      </c>
      <c r="BF13" s="34"/>
      <c r="BG13" s="90">
        <f ca="1">+BH13</f>
        <v>0</v>
      </c>
      <c r="BH13" s="323">
        <v>0</v>
      </c>
      <c r="BI13" s="34"/>
      <c r="BJ13" s="90"/>
      <c r="BK13" s="34"/>
      <c r="BL13" s="90"/>
      <c r="BM13" s="34"/>
      <c r="BN13" s="90">
        <f ca="1">+BO13</f>
        <v>0</v>
      </c>
      <c r="BO13" s="323"/>
      <c r="BP13" s="34"/>
      <c r="BQ13" s="90"/>
      <c r="BR13" s="34"/>
      <c r="BS13" s="90"/>
      <c r="BT13" s="34"/>
      <c r="BU13" s="90">
        <f ca="1">+BV13</f>
        <v>0</v>
      </c>
      <c r="BV13" s="323"/>
    </row>
    <row r="14" spans="1:77" s="21" customFormat="1" x14ac:dyDescent="0.2">
      <c r="A14" s="21" t="s">
        <v>329</v>
      </c>
      <c r="B14" s="60"/>
      <c r="C14" s="60"/>
      <c r="D14" s="323"/>
      <c r="E14" s="34"/>
      <c r="F14" s="90">
        <f t="shared" ca="1" si="0"/>
        <v>0</v>
      </c>
      <c r="G14" s="34"/>
      <c r="H14" s="90">
        <f t="shared" ref="H14" ca="1" si="65">+I14</f>
        <v>0</v>
      </c>
      <c r="I14" s="34"/>
      <c r="J14" s="90">
        <f t="shared" ca="1" si="2"/>
        <v>0</v>
      </c>
      <c r="K14" s="323"/>
      <c r="L14" s="34"/>
      <c r="M14" s="90">
        <f t="shared" ca="1" si="3"/>
        <v>0</v>
      </c>
      <c r="N14" s="34"/>
      <c r="O14" s="90">
        <f t="shared" ca="1" si="4"/>
        <v>0</v>
      </c>
      <c r="P14" s="34"/>
      <c r="Q14" s="90">
        <f t="shared" ca="1" si="5"/>
        <v>0</v>
      </c>
      <c r="R14" s="323"/>
      <c r="S14" s="34"/>
      <c r="T14" s="90">
        <f t="shared" ca="1" si="53"/>
        <v>0</v>
      </c>
      <c r="U14" s="34"/>
      <c r="V14" s="90">
        <f t="shared" ca="1" si="54"/>
        <v>0</v>
      </c>
      <c r="W14" s="34"/>
      <c r="X14" s="90">
        <f t="shared" ca="1" si="8"/>
        <v>0</v>
      </c>
      <c r="Y14" s="323"/>
      <c r="Z14" s="34"/>
      <c r="AA14" s="90">
        <f t="shared" ca="1" si="55"/>
        <v>0</v>
      </c>
      <c r="AB14" s="34"/>
      <c r="AC14" s="90">
        <f t="shared" ca="1" si="50"/>
        <v>0</v>
      </c>
      <c r="AD14" s="34"/>
      <c r="AE14" s="90">
        <f t="shared" ca="1" si="11"/>
        <v>194</v>
      </c>
      <c r="AF14" s="323">
        <v>194</v>
      </c>
      <c r="AG14" s="34"/>
      <c r="AH14" s="90">
        <f t="shared" ca="1" si="56"/>
        <v>0</v>
      </c>
      <c r="AI14" s="34"/>
      <c r="AJ14" s="90">
        <f t="shared" ca="1" si="57"/>
        <v>0</v>
      </c>
      <c r="AK14" s="34"/>
      <c r="AL14" s="90">
        <f t="shared" ca="1" si="14"/>
        <v>230</v>
      </c>
      <c r="AM14" s="323">
        <v>230</v>
      </c>
      <c r="AN14" s="34"/>
      <c r="AO14" s="90">
        <f t="shared" ca="1" si="58"/>
        <v>0</v>
      </c>
      <c r="AP14" s="34"/>
      <c r="AQ14" s="90">
        <f t="shared" ca="1" si="51"/>
        <v>0</v>
      </c>
      <c r="AR14" s="34"/>
      <c r="AS14" s="90">
        <f t="shared" ca="1" si="17"/>
        <v>225</v>
      </c>
      <c r="AT14" s="323">
        <v>225</v>
      </c>
      <c r="AU14" s="34"/>
      <c r="AV14" s="90">
        <f t="shared" ca="1" si="18"/>
        <v>0</v>
      </c>
      <c r="AW14" s="34"/>
      <c r="AX14" s="90">
        <f t="shared" ref="AX14:AX16" ca="1" si="66">+AY14</f>
        <v>0</v>
      </c>
      <c r="AY14" s="34"/>
      <c r="AZ14" s="90">
        <f t="shared" ca="1" si="20"/>
        <v>141</v>
      </c>
      <c r="BA14" s="323">
        <v>141</v>
      </c>
      <c r="BB14" s="34"/>
      <c r="BC14" s="90">
        <f t="shared" ca="1" si="21"/>
        <v>0</v>
      </c>
      <c r="BD14" s="34"/>
      <c r="BE14" s="90">
        <f t="shared" ca="1" si="22"/>
        <v>0</v>
      </c>
      <c r="BF14" s="34"/>
      <c r="BG14" s="90">
        <f t="shared" ca="1" si="23"/>
        <v>228</v>
      </c>
      <c r="BH14" s="323">
        <v>228</v>
      </c>
      <c r="BI14" s="34"/>
      <c r="BJ14" s="90">
        <f t="shared" ca="1" si="61"/>
        <v>0</v>
      </c>
      <c r="BK14" s="34"/>
      <c r="BL14" s="90">
        <f t="shared" ca="1" si="62"/>
        <v>0</v>
      </c>
      <c r="BM14" s="34"/>
      <c r="BN14" s="90">
        <f t="shared" ca="1" si="26"/>
        <v>0</v>
      </c>
      <c r="BO14" s="323"/>
      <c r="BP14" s="34"/>
      <c r="BQ14" s="90">
        <f t="shared" ca="1" si="63"/>
        <v>0</v>
      </c>
      <c r="BR14" s="34"/>
      <c r="BS14" s="90">
        <f t="shared" ca="1" si="64"/>
        <v>0</v>
      </c>
      <c r="BT14" s="34"/>
      <c r="BU14" s="90">
        <f t="shared" ca="1" si="29"/>
        <v>0</v>
      </c>
      <c r="BV14" s="323"/>
    </row>
    <row r="15" spans="1:77" s="21" customFormat="1" x14ac:dyDescent="0.2">
      <c r="A15" s="93" t="s">
        <v>161</v>
      </c>
      <c r="B15" s="94"/>
      <c r="C15" s="94"/>
      <c r="D15" s="330"/>
      <c r="E15" s="95"/>
      <c r="F15" s="95"/>
      <c r="G15" s="95"/>
      <c r="H15" s="95"/>
      <c r="I15" s="95"/>
      <c r="J15" s="95">
        <f ca="1">+K15</f>
        <v>0</v>
      </c>
      <c r="K15" s="330"/>
      <c r="L15" s="95"/>
      <c r="M15" s="95"/>
      <c r="N15" s="95"/>
      <c r="O15" s="95"/>
      <c r="P15" s="95"/>
      <c r="Q15" s="95">
        <f ca="1">+R15</f>
        <v>0</v>
      </c>
      <c r="R15" s="330"/>
      <c r="S15" s="95"/>
      <c r="T15" s="95"/>
      <c r="U15" s="95"/>
      <c r="V15" s="95"/>
      <c r="W15" s="95"/>
      <c r="X15" s="95">
        <f ca="1">+Y15</f>
        <v>0</v>
      </c>
      <c r="Y15" s="330"/>
      <c r="Z15" s="95"/>
      <c r="AA15" s="95"/>
      <c r="AB15" s="95"/>
      <c r="AC15" s="95"/>
      <c r="AD15" s="95"/>
      <c r="AE15" s="95">
        <f ca="1">+AF15</f>
        <v>1519</v>
      </c>
      <c r="AF15" s="330">
        <v>1519</v>
      </c>
      <c r="AG15" s="95"/>
      <c r="AH15" s="95"/>
      <c r="AI15" s="95"/>
      <c r="AJ15" s="95"/>
      <c r="AK15" s="95"/>
      <c r="AL15" s="95">
        <f ca="1">+AM15</f>
        <v>1681</v>
      </c>
      <c r="AM15" s="330">
        <v>1681</v>
      </c>
      <c r="AN15" s="95"/>
      <c r="AO15" s="95">
        <f t="shared" ca="1" si="58"/>
        <v>0</v>
      </c>
      <c r="AP15" s="95"/>
      <c r="AQ15" s="95">
        <f t="shared" ca="1" si="51"/>
        <v>0</v>
      </c>
      <c r="AR15" s="95"/>
      <c r="AS15" s="95">
        <f ca="1">+AT15</f>
        <v>2548</v>
      </c>
      <c r="AT15" s="330">
        <v>2548</v>
      </c>
      <c r="AU15" s="95"/>
      <c r="AV15" s="95">
        <f t="shared" ca="1" si="18"/>
        <v>0</v>
      </c>
      <c r="AW15" s="95"/>
      <c r="AX15" s="95">
        <f t="shared" ca="1" si="66"/>
        <v>0</v>
      </c>
      <c r="AY15" s="95"/>
      <c r="AZ15" s="95">
        <f ca="1">+BA15</f>
        <v>1934</v>
      </c>
      <c r="BA15" s="330">
        <v>1934</v>
      </c>
      <c r="BB15" s="95"/>
      <c r="BC15" s="95">
        <f t="shared" ca="1" si="21"/>
        <v>0</v>
      </c>
      <c r="BD15" s="95"/>
      <c r="BE15" s="95">
        <f t="shared" ca="1" si="22"/>
        <v>0</v>
      </c>
      <c r="BF15" s="95"/>
      <c r="BG15" s="95">
        <f ca="1">+BH15</f>
        <v>1515</v>
      </c>
      <c r="BH15" s="330">
        <v>1515</v>
      </c>
      <c r="BI15" s="95"/>
      <c r="BJ15" s="95"/>
      <c r="BK15" s="95"/>
      <c r="BL15" s="95"/>
      <c r="BM15" s="95"/>
      <c r="BN15" s="95">
        <f ca="1">+BO15</f>
        <v>0</v>
      </c>
      <c r="BO15" s="330"/>
      <c r="BP15" s="95"/>
      <c r="BQ15" s="95"/>
      <c r="BR15" s="95"/>
      <c r="BS15" s="95"/>
      <c r="BT15" s="95"/>
      <c r="BU15" s="95">
        <f ca="1">+BV15</f>
        <v>0</v>
      </c>
      <c r="BV15" s="330"/>
    </row>
    <row r="16" spans="1:77" s="21" customFormat="1" x14ac:dyDescent="0.2">
      <c r="A16" s="92" t="s">
        <v>211</v>
      </c>
      <c r="B16" s="61"/>
      <c r="C16" s="61"/>
      <c r="D16" s="331"/>
      <c r="E16" s="91"/>
      <c r="F16" s="91"/>
      <c r="G16" s="91"/>
      <c r="H16" s="91"/>
      <c r="I16" s="91"/>
      <c r="J16" s="91">
        <f>+K16</f>
        <v>0</v>
      </c>
      <c r="K16" s="331"/>
      <c r="L16" s="91"/>
      <c r="M16" s="91"/>
      <c r="N16" s="91"/>
      <c r="O16" s="91"/>
      <c r="P16" s="91"/>
      <c r="Q16" s="91">
        <f>+R16</f>
        <v>0</v>
      </c>
      <c r="R16" s="331"/>
      <c r="S16" s="91"/>
      <c r="T16" s="91"/>
      <c r="U16" s="91"/>
      <c r="V16" s="91"/>
      <c r="W16" s="91"/>
      <c r="X16" s="91">
        <f ca="1">+Y16</f>
        <v>0</v>
      </c>
      <c r="Y16" s="331"/>
      <c r="Z16" s="91"/>
      <c r="AA16" s="91"/>
      <c r="AB16" s="91"/>
      <c r="AC16" s="91"/>
      <c r="AD16" s="91"/>
      <c r="AE16" s="91">
        <f ca="1">+AF16</f>
        <v>0</v>
      </c>
      <c r="AF16" s="331">
        <v>0</v>
      </c>
      <c r="AG16" s="91"/>
      <c r="AH16" s="91"/>
      <c r="AI16" s="91"/>
      <c r="AJ16" s="91"/>
      <c r="AK16" s="91"/>
      <c r="AL16" s="91">
        <f ca="1">+AM16</f>
        <v>0</v>
      </c>
      <c r="AM16" s="331">
        <v>0</v>
      </c>
      <c r="AN16" s="91"/>
      <c r="AO16" s="91">
        <f t="shared" ca="1" si="58"/>
        <v>0</v>
      </c>
      <c r="AP16" s="91"/>
      <c r="AQ16" s="91">
        <f t="shared" ca="1" si="51"/>
        <v>0</v>
      </c>
      <c r="AR16" s="91"/>
      <c r="AS16" s="91">
        <f ca="1">+AT16</f>
        <v>0</v>
      </c>
      <c r="AT16" s="331">
        <v>0</v>
      </c>
      <c r="AU16" s="91"/>
      <c r="AV16" s="91">
        <f t="shared" ca="1" si="18"/>
        <v>0</v>
      </c>
      <c r="AW16" s="91"/>
      <c r="AX16" s="91">
        <f t="shared" ca="1" si="66"/>
        <v>0</v>
      </c>
      <c r="AY16" s="91"/>
      <c r="AZ16" s="91">
        <f>+BA16</f>
        <v>0</v>
      </c>
      <c r="BA16" s="331">
        <v>0</v>
      </c>
      <c r="BB16" s="91"/>
      <c r="BC16" s="91">
        <f t="shared" ca="1" si="21"/>
        <v>0</v>
      </c>
      <c r="BD16" s="91"/>
      <c r="BE16" s="91">
        <f t="shared" ca="1" si="22"/>
        <v>0</v>
      </c>
      <c r="BF16" s="91"/>
      <c r="BG16" s="91">
        <f ca="1">+BH16</f>
        <v>0</v>
      </c>
      <c r="BH16" s="331">
        <v>0</v>
      </c>
      <c r="BI16" s="91"/>
      <c r="BJ16" s="91"/>
      <c r="BK16" s="91"/>
      <c r="BL16" s="91"/>
      <c r="BM16" s="91"/>
      <c r="BN16" s="91">
        <f>+BO16</f>
        <v>0</v>
      </c>
      <c r="BO16" s="331"/>
      <c r="BP16" s="91"/>
      <c r="BQ16" s="91"/>
      <c r="BR16" s="91"/>
      <c r="BS16" s="91"/>
      <c r="BT16" s="91"/>
      <c r="BU16" s="91">
        <f>+BV16</f>
        <v>0</v>
      </c>
      <c r="BV16" s="331"/>
    </row>
    <row r="17" spans="1:74" s="20" customFormat="1" x14ac:dyDescent="0.2">
      <c r="A17" s="17" t="s">
        <v>71</v>
      </c>
      <c r="B17" s="48"/>
      <c r="C17" s="48"/>
      <c r="D17" s="324">
        <f t="shared" ref="D17:AR17" ca="1" si="67">SUM(D4:D16)</f>
        <v>0</v>
      </c>
      <c r="E17" s="18">
        <f t="shared" ca="1" si="67"/>
        <v>0</v>
      </c>
      <c r="F17" s="18">
        <f t="shared" ca="1" si="67"/>
        <v>0</v>
      </c>
      <c r="G17" s="18">
        <f t="shared" ca="1" si="67"/>
        <v>0</v>
      </c>
      <c r="H17" s="18">
        <f t="shared" ca="1" si="67"/>
        <v>0</v>
      </c>
      <c r="I17" s="18">
        <f t="shared" ca="1" si="67"/>
        <v>0</v>
      </c>
      <c r="J17" s="18">
        <f t="shared" ref="J17" ca="1" si="68">SUM(J4:J16)</f>
        <v>0</v>
      </c>
      <c r="K17" s="324">
        <f t="shared" ca="1" si="67"/>
        <v>0</v>
      </c>
      <c r="L17" s="18">
        <f t="shared" ca="1" si="67"/>
        <v>0</v>
      </c>
      <c r="M17" s="18">
        <f t="shared" ca="1" si="67"/>
        <v>0</v>
      </c>
      <c r="N17" s="18">
        <f t="shared" ca="1" si="67"/>
        <v>0</v>
      </c>
      <c r="O17" s="18">
        <f t="shared" ca="1" si="67"/>
        <v>0</v>
      </c>
      <c r="P17" s="18">
        <f t="shared" ca="1" si="67"/>
        <v>0</v>
      </c>
      <c r="Q17" s="18">
        <f t="shared" ref="Q17" ca="1" si="69">SUM(Q4:Q16)</f>
        <v>0</v>
      </c>
      <c r="R17" s="324">
        <f t="shared" ca="1" si="67"/>
        <v>0</v>
      </c>
      <c r="S17" s="18">
        <f t="shared" ca="1" si="67"/>
        <v>0</v>
      </c>
      <c r="T17" s="18">
        <f t="shared" ca="1" si="67"/>
        <v>0</v>
      </c>
      <c r="U17" s="18">
        <f t="shared" ca="1" si="67"/>
        <v>0</v>
      </c>
      <c r="V17" s="18">
        <f t="shared" ca="1" si="67"/>
        <v>0</v>
      </c>
      <c r="W17" s="18">
        <f t="shared" ca="1" si="67"/>
        <v>0</v>
      </c>
      <c r="X17" s="18">
        <f t="shared" ref="X17" ca="1" si="70">SUM(X4:X16)</f>
        <v>0</v>
      </c>
      <c r="Y17" s="324">
        <f t="shared" ca="1" si="67"/>
        <v>0</v>
      </c>
      <c r="Z17" s="18">
        <f t="shared" ca="1" si="67"/>
        <v>0</v>
      </c>
      <c r="AA17" s="18">
        <f t="shared" ca="1" si="67"/>
        <v>0</v>
      </c>
      <c r="AB17" s="18">
        <f t="shared" ca="1" si="67"/>
        <v>0</v>
      </c>
      <c r="AC17" s="18">
        <f t="shared" ca="1" si="67"/>
        <v>0</v>
      </c>
      <c r="AD17" s="18">
        <f t="shared" ca="1" si="67"/>
        <v>0</v>
      </c>
      <c r="AE17" s="18">
        <f t="shared" ref="AE17" ca="1" si="71">SUM(AE4:AE16)</f>
        <v>3150</v>
      </c>
      <c r="AF17" s="324">
        <f t="shared" ca="1" si="67"/>
        <v>3150</v>
      </c>
      <c r="AG17" s="18">
        <f t="shared" ca="1" si="67"/>
        <v>0</v>
      </c>
      <c r="AH17" s="18">
        <f t="shared" ca="1" si="67"/>
        <v>0</v>
      </c>
      <c r="AI17" s="18">
        <f t="shared" ca="1" si="67"/>
        <v>0</v>
      </c>
      <c r="AJ17" s="18">
        <f t="shared" ca="1" si="67"/>
        <v>0</v>
      </c>
      <c r="AK17" s="18">
        <f t="shared" ca="1" si="67"/>
        <v>0</v>
      </c>
      <c r="AL17" s="18">
        <f t="shared" ref="AL17" ca="1" si="72">SUM(AL4:AL16)</f>
        <v>3199</v>
      </c>
      <c r="AM17" s="324">
        <f t="shared" ca="1" si="67"/>
        <v>3199</v>
      </c>
      <c r="AN17" s="18">
        <f t="shared" ca="1" si="67"/>
        <v>0</v>
      </c>
      <c r="AO17" s="18">
        <f t="shared" ca="1" si="67"/>
        <v>0</v>
      </c>
      <c r="AP17" s="18">
        <f t="shared" ca="1" si="67"/>
        <v>0</v>
      </c>
      <c r="AQ17" s="18">
        <f t="shared" ca="1" si="67"/>
        <v>0</v>
      </c>
      <c r="AR17" s="18">
        <f t="shared" ca="1" si="67"/>
        <v>0</v>
      </c>
      <c r="AS17" s="18">
        <f t="shared" ref="AS17" ca="1" si="73">SUM(AS4:AS16)</f>
        <v>4156</v>
      </c>
      <c r="AT17" s="324">
        <f ca="1">SUM(AT4:AT16)</f>
        <v>4156</v>
      </c>
      <c r="AU17" s="18">
        <f t="shared" ref="AU17:BV17" ca="1" si="74">SUM(AU4:AU16)</f>
        <v>0</v>
      </c>
      <c r="AV17" s="18">
        <f t="shared" ca="1" si="74"/>
        <v>0</v>
      </c>
      <c r="AW17" s="18">
        <f t="shared" ca="1" si="74"/>
        <v>0</v>
      </c>
      <c r="AX17" s="18">
        <f t="shared" ca="1" si="74"/>
        <v>0</v>
      </c>
      <c r="AY17" s="18">
        <f t="shared" ca="1" si="74"/>
        <v>0</v>
      </c>
      <c r="AZ17" s="18">
        <f t="shared" ca="1" si="74"/>
        <v>3465</v>
      </c>
      <c r="BA17" s="324">
        <f t="shared" ca="1" si="74"/>
        <v>3465</v>
      </c>
      <c r="BB17" s="18">
        <f t="shared" ca="1" si="74"/>
        <v>0</v>
      </c>
      <c r="BC17" s="18">
        <f t="shared" ca="1" si="74"/>
        <v>0</v>
      </c>
      <c r="BD17" s="18">
        <f t="shared" ca="1" si="74"/>
        <v>0</v>
      </c>
      <c r="BE17" s="18">
        <f t="shared" ca="1" si="74"/>
        <v>0</v>
      </c>
      <c r="BF17" s="18">
        <f t="shared" ca="1" si="74"/>
        <v>0</v>
      </c>
      <c r="BG17" s="18">
        <f t="shared" ref="BG17" ca="1" si="75">SUM(BG4:BG16)</f>
        <v>3293</v>
      </c>
      <c r="BH17" s="324">
        <f t="shared" ca="1" si="74"/>
        <v>3293</v>
      </c>
      <c r="BI17" s="18">
        <f t="shared" ca="1" si="74"/>
        <v>0</v>
      </c>
      <c r="BJ17" s="18">
        <f t="shared" ca="1" si="74"/>
        <v>0</v>
      </c>
      <c r="BK17" s="18">
        <f t="shared" ca="1" si="74"/>
        <v>0</v>
      </c>
      <c r="BL17" s="18">
        <f t="shared" ca="1" si="74"/>
        <v>0</v>
      </c>
      <c r="BM17" s="18">
        <f t="shared" ca="1" si="74"/>
        <v>0</v>
      </c>
      <c r="BN17" s="18">
        <f t="shared" ref="BN17" ca="1" si="76">SUM(BN4:BN16)</f>
        <v>0</v>
      </c>
      <c r="BO17" s="324">
        <f t="shared" ca="1" si="74"/>
        <v>0</v>
      </c>
      <c r="BP17" s="18">
        <f t="shared" ca="1" si="74"/>
        <v>0</v>
      </c>
      <c r="BQ17" s="18">
        <f t="shared" ca="1" si="74"/>
        <v>0</v>
      </c>
      <c r="BR17" s="18">
        <f t="shared" ca="1" si="74"/>
        <v>0</v>
      </c>
      <c r="BS17" s="18">
        <f t="shared" ca="1" si="74"/>
        <v>0</v>
      </c>
      <c r="BT17" s="18">
        <f t="shared" ca="1" si="74"/>
        <v>0</v>
      </c>
      <c r="BU17" s="18">
        <f t="shared" ref="BU17" ca="1" si="77">SUM(BU4:BU16)</f>
        <v>0</v>
      </c>
      <c r="BV17" s="324">
        <f t="shared" ca="1" si="74"/>
        <v>0</v>
      </c>
    </row>
    <row r="19" spans="1:74" s="21" customFormat="1" x14ac:dyDescent="0.2">
      <c r="A19" s="21" t="s">
        <v>151</v>
      </c>
      <c r="B19" s="60"/>
      <c r="C19" s="60"/>
      <c r="D19" s="323"/>
      <c r="E19" s="34"/>
      <c r="F19" s="90">
        <f ca="1">+G19</f>
        <v>0</v>
      </c>
      <c r="G19" s="34"/>
      <c r="H19" s="90">
        <f ca="1">+I19</f>
        <v>0</v>
      </c>
      <c r="I19" s="34"/>
      <c r="J19" s="90">
        <f ca="1">+K19</f>
        <v>0</v>
      </c>
      <c r="K19" s="323"/>
      <c r="L19" s="34"/>
      <c r="M19" s="90">
        <f ca="1">+N19</f>
        <v>0</v>
      </c>
      <c r="N19" s="34"/>
      <c r="O19" s="90">
        <f ca="1">+P19</f>
        <v>0</v>
      </c>
      <c r="P19" s="34"/>
      <c r="Q19" s="90">
        <f ca="1">+R19</f>
        <v>0</v>
      </c>
      <c r="R19" s="323"/>
      <c r="S19" s="34"/>
      <c r="T19" s="90">
        <f ca="1">+U19</f>
        <v>0</v>
      </c>
      <c r="U19" s="34"/>
      <c r="V19" s="90">
        <f ca="1">+W19</f>
        <v>0</v>
      </c>
      <c r="W19" s="34"/>
      <c r="X19" s="90">
        <f ca="1">+Y19</f>
        <v>0</v>
      </c>
      <c r="Y19" s="323"/>
      <c r="Z19" s="34"/>
      <c r="AA19" s="90">
        <f ca="1">+AB19</f>
        <v>0</v>
      </c>
      <c r="AB19" s="34"/>
      <c r="AC19" s="90">
        <f ca="1">+AD19</f>
        <v>0</v>
      </c>
      <c r="AD19" s="34"/>
      <c r="AE19" s="90">
        <f ca="1">+AF19</f>
        <v>1318</v>
      </c>
      <c r="AF19" s="323">
        <v>1318</v>
      </c>
      <c r="AG19" s="34"/>
      <c r="AH19" s="90">
        <f ca="1">+AI19</f>
        <v>0</v>
      </c>
      <c r="AI19" s="34"/>
      <c r="AJ19" s="90">
        <f ca="1">+AK19</f>
        <v>0</v>
      </c>
      <c r="AK19" s="34"/>
      <c r="AL19" s="90">
        <f ca="1">+AM19</f>
        <v>1318</v>
      </c>
      <c r="AM19" s="323">
        <v>1318</v>
      </c>
      <c r="AN19" s="34"/>
      <c r="AO19" s="90">
        <f ca="1">+AP19</f>
        <v>0</v>
      </c>
      <c r="AP19" s="34"/>
      <c r="AQ19" s="90">
        <f ca="1">+AR19</f>
        <v>0</v>
      </c>
      <c r="AR19" s="34"/>
      <c r="AS19" s="90">
        <f ca="1">+AT19</f>
        <v>1318</v>
      </c>
      <c r="AT19" s="323">
        <v>1318</v>
      </c>
      <c r="AU19" s="34"/>
      <c r="AV19" s="90">
        <f ca="1">+AW19</f>
        <v>0</v>
      </c>
      <c r="AW19" s="34"/>
      <c r="AX19" s="90">
        <f ca="1">+AY19</f>
        <v>0</v>
      </c>
      <c r="AY19" s="34"/>
      <c r="AZ19" s="90">
        <f ca="1">+BA19</f>
        <v>1348</v>
      </c>
      <c r="BA19" s="323">
        <v>1348</v>
      </c>
      <c r="BB19" s="34"/>
      <c r="BC19" s="90">
        <f ca="1">+BD19</f>
        <v>0</v>
      </c>
      <c r="BD19" s="34"/>
      <c r="BE19" s="90">
        <f ca="1">+BF19</f>
        <v>0</v>
      </c>
      <c r="BF19" s="34"/>
      <c r="BG19" s="90">
        <f ca="1">+BH19</f>
        <v>1348</v>
      </c>
      <c r="BH19" s="323">
        <v>1348</v>
      </c>
      <c r="BI19" s="34"/>
      <c r="BJ19" s="90">
        <f ca="1">+BK19</f>
        <v>0</v>
      </c>
      <c r="BK19" s="34"/>
      <c r="BL19" s="90">
        <f ca="1">+BM19</f>
        <v>0</v>
      </c>
      <c r="BM19" s="34"/>
      <c r="BN19" s="90">
        <f ca="1">+BO19</f>
        <v>0</v>
      </c>
      <c r="BO19" s="323"/>
      <c r="BP19" s="34"/>
      <c r="BQ19" s="90">
        <f ca="1">+BR19</f>
        <v>0</v>
      </c>
      <c r="BR19" s="34"/>
      <c r="BS19" s="90">
        <f ca="1">+BT19</f>
        <v>0</v>
      </c>
      <c r="BT19" s="34"/>
      <c r="BU19" s="90">
        <f ca="1">+BV19</f>
        <v>0</v>
      </c>
      <c r="BV19" s="323"/>
    </row>
    <row r="20" spans="1:74" s="21" customFormat="1" x14ac:dyDescent="0.2">
      <c r="A20" s="21" t="s">
        <v>152</v>
      </c>
      <c r="B20" s="60"/>
      <c r="C20" s="60"/>
      <c r="D20" s="323"/>
      <c r="E20" s="34"/>
      <c r="F20" s="90">
        <f t="shared" ref="F20:F29" ca="1" si="78">+G20</f>
        <v>0</v>
      </c>
      <c r="G20" s="34"/>
      <c r="H20" s="90">
        <f t="shared" ref="H20" ca="1" si="79">+I20</f>
        <v>0</v>
      </c>
      <c r="I20" s="34"/>
      <c r="J20" s="90">
        <f t="shared" ref="J20:J29" ca="1" si="80">+K20</f>
        <v>0</v>
      </c>
      <c r="K20" s="323"/>
      <c r="L20" s="34"/>
      <c r="M20" s="90">
        <f t="shared" ref="M20:M29" ca="1" si="81">+N20</f>
        <v>0</v>
      </c>
      <c r="N20" s="34"/>
      <c r="O20" s="90">
        <f t="shared" ref="O20:O29" ca="1" si="82">+P20</f>
        <v>0</v>
      </c>
      <c r="P20" s="34"/>
      <c r="Q20" s="90">
        <f t="shared" ref="Q20:Q29" ca="1" si="83">+R20</f>
        <v>0</v>
      </c>
      <c r="R20" s="323"/>
      <c r="S20" s="34"/>
      <c r="T20" s="90">
        <f t="shared" ref="T20:T27" ca="1" si="84">+U20</f>
        <v>0</v>
      </c>
      <c r="U20" s="34"/>
      <c r="V20" s="90">
        <f t="shared" ref="V20:V27" ca="1" si="85">+W20</f>
        <v>0</v>
      </c>
      <c r="W20" s="34"/>
      <c r="X20" s="90">
        <f t="shared" ref="X20:X29" ca="1" si="86">+Y20</f>
        <v>0</v>
      </c>
      <c r="Y20" s="323"/>
      <c r="Z20" s="34"/>
      <c r="AA20" s="90">
        <f t="shared" ref="AA20:AA27" ca="1" si="87">+AB20</f>
        <v>0</v>
      </c>
      <c r="AB20" s="34"/>
      <c r="AC20" s="90">
        <f t="shared" ref="AC20" ca="1" si="88">+AD20</f>
        <v>0</v>
      </c>
      <c r="AD20" s="34"/>
      <c r="AE20" s="90">
        <f t="shared" ref="AE20:AE29" ca="1" si="89">+AF20</f>
        <v>411</v>
      </c>
      <c r="AF20" s="323">
        <v>411</v>
      </c>
      <c r="AG20" s="34"/>
      <c r="AH20" s="90">
        <f t="shared" ref="AH20:AH27" ca="1" si="90">+AI20</f>
        <v>0</v>
      </c>
      <c r="AI20" s="34"/>
      <c r="AJ20" s="90">
        <f t="shared" ref="AJ20:AJ27" ca="1" si="91">+AK20</f>
        <v>0</v>
      </c>
      <c r="AK20" s="34"/>
      <c r="AL20" s="90">
        <f t="shared" ref="AL20:AL29" ca="1" si="92">+AM20</f>
        <v>411</v>
      </c>
      <c r="AM20" s="323">
        <v>411</v>
      </c>
      <c r="AN20" s="34"/>
      <c r="AO20" s="90">
        <f t="shared" ref="AO20:AO28" ca="1" si="93">+AP20</f>
        <v>0</v>
      </c>
      <c r="AP20" s="34"/>
      <c r="AQ20" s="90">
        <f t="shared" ref="AQ20" ca="1" si="94">+AR20</f>
        <v>0</v>
      </c>
      <c r="AR20" s="34"/>
      <c r="AS20" s="90">
        <f t="shared" ref="AS20:AS29" ca="1" si="95">+AT20</f>
        <v>411</v>
      </c>
      <c r="AT20" s="323">
        <v>411</v>
      </c>
      <c r="AU20" s="34"/>
      <c r="AV20" s="90">
        <f t="shared" ref="AV20:AV29" ca="1" si="96">+AW20</f>
        <v>0</v>
      </c>
      <c r="AW20" s="34"/>
      <c r="AX20" s="90">
        <f t="shared" ref="AX20" ca="1" si="97">+AY20</f>
        <v>0</v>
      </c>
      <c r="AY20" s="34"/>
      <c r="AZ20" s="90">
        <f t="shared" ref="AZ20:AZ29" ca="1" si="98">+BA20</f>
        <v>411</v>
      </c>
      <c r="BA20" s="323">
        <v>411</v>
      </c>
      <c r="BB20" s="34"/>
      <c r="BC20" s="90">
        <f t="shared" ref="BC20:BC29" ca="1" si="99">+BD20</f>
        <v>0</v>
      </c>
      <c r="BD20" s="34"/>
      <c r="BE20" s="90">
        <f t="shared" ref="BE20:BE29" ca="1" si="100">+BF20</f>
        <v>0</v>
      </c>
      <c r="BF20" s="34"/>
      <c r="BG20" s="90">
        <f t="shared" ref="BG20:BG29" ca="1" si="101">+BH20</f>
        <v>411</v>
      </c>
      <c r="BH20" s="323">
        <v>411</v>
      </c>
      <c r="BI20" s="34"/>
      <c r="BJ20" s="90">
        <f t="shared" ref="BJ20:BJ29" ca="1" si="102">+BK20</f>
        <v>0</v>
      </c>
      <c r="BK20" s="34"/>
      <c r="BL20" s="90">
        <f t="shared" ref="BL20:BL29" ca="1" si="103">+BM20</f>
        <v>0</v>
      </c>
      <c r="BM20" s="34"/>
      <c r="BN20" s="90">
        <f t="shared" ref="BN20:BN29" ca="1" si="104">+BO20</f>
        <v>0</v>
      </c>
      <c r="BO20" s="323"/>
      <c r="BP20" s="34"/>
      <c r="BQ20" s="90">
        <f t="shared" ref="BQ20:BQ29" ca="1" si="105">+BR20</f>
        <v>0</v>
      </c>
      <c r="BR20" s="34"/>
      <c r="BS20" s="90">
        <f t="shared" ref="BS20:BS29" ca="1" si="106">+BT20</f>
        <v>0</v>
      </c>
      <c r="BT20" s="34"/>
      <c r="BU20" s="90">
        <f t="shared" ref="BU20:BU29" ca="1" si="107">+BV20</f>
        <v>0</v>
      </c>
      <c r="BV20" s="323"/>
    </row>
    <row r="21" spans="1:74" s="21" customFormat="1" x14ac:dyDescent="0.2">
      <c r="A21" s="21" t="s">
        <v>153</v>
      </c>
      <c r="B21" s="60"/>
      <c r="C21" s="60"/>
      <c r="D21" s="323"/>
      <c r="E21" s="34"/>
      <c r="F21" s="90">
        <f t="shared" ca="1" si="78"/>
        <v>0</v>
      </c>
      <c r="G21" s="34"/>
      <c r="H21" s="90">
        <f t="shared" ref="H21" ca="1" si="108">+I21</f>
        <v>0</v>
      </c>
      <c r="I21" s="34"/>
      <c r="J21" s="90">
        <f t="shared" ca="1" si="80"/>
        <v>0</v>
      </c>
      <c r="K21" s="323"/>
      <c r="L21" s="34"/>
      <c r="M21" s="90">
        <f t="shared" ca="1" si="81"/>
        <v>0</v>
      </c>
      <c r="N21" s="34"/>
      <c r="O21" s="90">
        <f t="shared" ca="1" si="82"/>
        <v>0</v>
      </c>
      <c r="P21" s="34"/>
      <c r="Q21" s="90">
        <f t="shared" ca="1" si="83"/>
        <v>0</v>
      </c>
      <c r="R21" s="323"/>
      <c r="S21" s="34"/>
      <c r="T21" s="90">
        <f t="shared" ca="1" si="84"/>
        <v>0</v>
      </c>
      <c r="U21" s="34"/>
      <c r="V21" s="90">
        <f t="shared" ca="1" si="85"/>
        <v>0</v>
      </c>
      <c r="W21" s="34"/>
      <c r="X21" s="90">
        <f t="shared" ca="1" si="86"/>
        <v>0</v>
      </c>
      <c r="Y21" s="323"/>
      <c r="Z21" s="34"/>
      <c r="AA21" s="90">
        <f t="shared" ca="1" si="87"/>
        <v>0</v>
      </c>
      <c r="AB21" s="34"/>
      <c r="AC21" s="90">
        <f t="shared" ref="AC21" ca="1" si="109">+AD21</f>
        <v>0</v>
      </c>
      <c r="AD21" s="34"/>
      <c r="AE21" s="90">
        <f t="shared" ca="1" si="89"/>
        <v>2045</v>
      </c>
      <c r="AF21" s="323">
        <v>2045</v>
      </c>
      <c r="AG21" s="34"/>
      <c r="AH21" s="90">
        <f t="shared" ca="1" si="90"/>
        <v>0</v>
      </c>
      <c r="AI21" s="34"/>
      <c r="AJ21" s="90">
        <f t="shared" ca="1" si="91"/>
        <v>0</v>
      </c>
      <c r="AK21" s="34"/>
      <c r="AL21" s="90">
        <f t="shared" ca="1" si="92"/>
        <v>2277</v>
      </c>
      <c r="AM21" s="323">
        <v>2277</v>
      </c>
      <c r="AN21" s="34"/>
      <c r="AO21" s="90">
        <f ca="1">+AP21</f>
        <v>0</v>
      </c>
      <c r="AP21" s="34"/>
      <c r="AQ21" s="90">
        <f t="shared" ref="AQ21" ca="1" si="110">+AR21</f>
        <v>0</v>
      </c>
      <c r="AR21" s="34"/>
      <c r="AS21" s="90">
        <f t="shared" ca="1" si="95"/>
        <v>2330</v>
      </c>
      <c r="AT21" s="323">
        <v>2330</v>
      </c>
      <c r="AU21" s="34"/>
      <c r="AV21" s="90">
        <f t="shared" ca="1" si="96"/>
        <v>0</v>
      </c>
      <c r="AW21" s="34"/>
      <c r="AX21" s="90">
        <f t="shared" ref="AX21" ca="1" si="111">+AY21</f>
        <v>0</v>
      </c>
      <c r="AY21" s="34"/>
      <c r="AZ21" s="90">
        <f t="shared" ca="1" si="98"/>
        <v>2741</v>
      </c>
      <c r="BA21" s="323">
        <v>2741</v>
      </c>
      <c r="BB21" s="34"/>
      <c r="BC21" s="90">
        <f t="shared" ca="1" si="99"/>
        <v>0</v>
      </c>
      <c r="BD21" s="34"/>
      <c r="BE21" s="90">
        <f t="shared" ca="1" si="100"/>
        <v>0</v>
      </c>
      <c r="BF21" s="34"/>
      <c r="BG21" s="90">
        <f t="shared" ca="1" si="101"/>
        <v>2893</v>
      </c>
      <c r="BH21" s="323">
        <v>2893</v>
      </c>
      <c r="BI21" s="34"/>
      <c r="BJ21" s="90">
        <f t="shared" ca="1" si="102"/>
        <v>0</v>
      </c>
      <c r="BK21" s="34"/>
      <c r="BL21" s="90">
        <f t="shared" ca="1" si="103"/>
        <v>0</v>
      </c>
      <c r="BM21" s="34"/>
      <c r="BN21" s="90">
        <f t="shared" ca="1" si="104"/>
        <v>0</v>
      </c>
      <c r="BO21" s="323"/>
      <c r="BP21" s="34"/>
      <c r="BQ21" s="90">
        <f t="shared" ca="1" si="105"/>
        <v>0</v>
      </c>
      <c r="BR21" s="34"/>
      <c r="BS21" s="90">
        <f t="shared" ca="1" si="106"/>
        <v>0</v>
      </c>
      <c r="BT21" s="34"/>
      <c r="BU21" s="90">
        <f t="shared" ca="1" si="107"/>
        <v>0</v>
      </c>
      <c r="BV21" s="323"/>
    </row>
    <row r="22" spans="1:74" s="21" customFormat="1" x14ac:dyDescent="0.2">
      <c r="A22" s="21" t="s">
        <v>212</v>
      </c>
      <c r="B22" s="60"/>
      <c r="C22" s="60"/>
      <c r="D22" s="323"/>
      <c r="E22" s="34"/>
      <c r="F22" s="90">
        <f t="shared" ca="1" si="78"/>
        <v>0</v>
      </c>
      <c r="G22" s="34"/>
      <c r="H22" s="90">
        <f t="shared" ref="H22" ca="1" si="112">+I22</f>
        <v>0</v>
      </c>
      <c r="I22" s="34"/>
      <c r="J22" s="90">
        <f t="shared" ca="1" si="80"/>
        <v>0</v>
      </c>
      <c r="K22" s="323"/>
      <c r="L22" s="34"/>
      <c r="M22" s="90">
        <f t="shared" ca="1" si="81"/>
        <v>0</v>
      </c>
      <c r="N22" s="34"/>
      <c r="O22" s="90">
        <f t="shared" ca="1" si="82"/>
        <v>0</v>
      </c>
      <c r="P22" s="34"/>
      <c r="Q22" s="90">
        <f t="shared" ca="1" si="83"/>
        <v>0</v>
      </c>
      <c r="R22" s="323"/>
      <c r="S22" s="34"/>
      <c r="T22" s="90">
        <f ca="1">+U22</f>
        <v>0</v>
      </c>
      <c r="U22" s="34"/>
      <c r="V22" s="90">
        <f ca="1">+W22</f>
        <v>0</v>
      </c>
      <c r="W22" s="34"/>
      <c r="X22" s="90">
        <f t="shared" ca="1" si="86"/>
        <v>0</v>
      </c>
      <c r="Y22" s="323"/>
      <c r="Z22" s="34"/>
      <c r="AA22" s="90">
        <f ca="1">+AB22</f>
        <v>0</v>
      </c>
      <c r="AB22" s="34"/>
      <c r="AC22" s="90">
        <f ca="1">+AD22</f>
        <v>0</v>
      </c>
      <c r="AD22" s="34"/>
      <c r="AE22" s="90">
        <f t="shared" ca="1" si="89"/>
        <v>0</v>
      </c>
      <c r="AF22" s="323">
        <v>0</v>
      </c>
      <c r="AG22" s="34"/>
      <c r="AH22" s="90">
        <f ca="1">+AI22</f>
        <v>0</v>
      </c>
      <c r="AI22" s="34"/>
      <c r="AJ22" s="90">
        <f ca="1">+AK22</f>
        <v>0</v>
      </c>
      <c r="AK22" s="34"/>
      <c r="AL22" s="90">
        <f t="shared" ca="1" si="92"/>
        <v>0</v>
      </c>
      <c r="AM22" s="323">
        <v>0</v>
      </c>
      <c r="AN22" s="34"/>
      <c r="AO22" s="90">
        <f ca="1">+AP22</f>
        <v>0</v>
      </c>
      <c r="AP22" s="34"/>
      <c r="AQ22" s="90">
        <f ca="1">+AR22</f>
        <v>0</v>
      </c>
      <c r="AR22" s="34"/>
      <c r="AS22" s="90">
        <f t="shared" ca="1" si="95"/>
        <v>0</v>
      </c>
      <c r="AT22" s="323">
        <v>0</v>
      </c>
      <c r="AU22" s="34"/>
      <c r="AV22" s="90">
        <f t="shared" ca="1" si="96"/>
        <v>0</v>
      </c>
      <c r="AW22" s="34"/>
      <c r="AX22" s="90">
        <f t="shared" ref="AX22" ca="1" si="113">+AY22</f>
        <v>0</v>
      </c>
      <c r="AY22" s="34"/>
      <c r="AZ22" s="90">
        <f t="shared" ca="1" si="98"/>
        <v>0</v>
      </c>
      <c r="BA22" s="323">
        <v>0</v>
      </c>
      <c r="BB22" s="34"/>
      <c r="BC22" s="90">
        <f t="shared" ca="1" si="99"/>
        <v>0</v>
      </c>
      <c r="BD22" s="34"/>
      <c r="BE22" s="90">
        <f t="shared" ca="1" si="100"/>
        <v>0</v>
      </c>
      <c r="BF22" s="34"/>
      <c r="BG22" s="90">
        <f t="shared" ca="1" si="101"/>
        <v>0</v>
      </c>
      <c r="BH22" s="323">
        <v>0</v>
      </c>
      <c r="BI22" s="34"/>
      <c r="BJ22" s="90">
        <f t="shared" ca="1" si="102"/>
        <v>0</v>
      </c>
      <c r="BK22" s="34"/>
      <c r="BL22" s="90">
        <f t="shared" ca="1" si="103"/>
        <v>0</v>
      </c>
      <c r="BM22" s="34"/>
      <c r="BN22" s="90">
        <f t="shared" ca="1" si="104"/>
        <v>0</v>
      </c>
      <c r="BO22" s="323"/>
      <c r="BP22" s="34"/>
      <c r="BQ22" s="90">
        <f t="shared" ca="1" si="105"/>
        <v>0</v>
      </c>
      <c r="BR22" s="34"/>
      <c r="BS22" s="90">
        <f t="shared" ca="1" si="106"/>
        <v>0</v>
      </c>
      <c r="BT22" s="34"/>
      <c r="BU22" s="90">
        <f t="shared" ca="1" si="107"/>
        <v>0</v>
      </c>
      <c r="BV22" s="323"/>
    </row>
    <row r="23" spans="1:74" s="21" customFormat="1" x14ac:dyDescent="0.2">
      <c r="A23" s="21" t="s">
        <v>154</v>
      </c>
      <c r="B23" s="60"/>
      <c r="C23" s="60"/>
      <c r="D23" s="323"/>
      <c r="E23" s="34"/>
      <c r="F23" s="90">
        <f t="shared" ca="1" si="78"/>
        <v>0</v>
      </c>
      <c r="G23" s="34"/>
      <c r="H23" s="90">
        <f t="shared" ref="H23" ca="1" si="114">+I23</f>
        <v>0</v>
      </c>
      <c r="I23" s="34"/>
      <c r="J23" s="90">
        <f t="shared" ca="1" si="80"/>
        <v>0</v>
      </c>
      <c r="K23" s="323"/>
      <c r="L23" s="34"/>
      <c r="M23" s="90">
        <f t="shared" ca="1" si="81"/>
        <v>0</v>
      </c>
      <c r="N23" s="34"/>
      <c r="O23" s="90">
        <f t="shared" ca="1" si="82"/>
        <v>0</v>
      </c>
      <c r="P23" s="34"/>
      <c r="Q23" s="90">
        <f t="shared" ca="1" si="83"/>
        <v>0</v>
      </c>
      <c r="R23" s="323"/>
      <c r="S23" s="34"/>
      <c r="T23" s="90">
        <f ca="1">+U23</f>
        <v>0</v>
      </c>
      <c r="U23" s="34"/>
      <c r="V23" s="90">
        <f ca="1">+W23</f>
        <v>0</v>
      </c>
      <c r="W23" s="34"/>
      <c r="X23" s="90">
        <f t="shared" ca="1" si="86"/>
        <v>0</v>
      </c>
      <c r="Y23" s="323"/>
      <c r="Z23" s="34"/>
      <c r="AA23" s="90">
        <f ca="1">+AB23</f>
        <v>0</v>
      </c>
      <c r="AB23" s="34"/>
      <c r="AC23" s="90">
        <f ca="1">+AD23</f>
        <v>0</v>
      </c>
      <c r="AD23" s="34"/>
      <c r="AE23" s="90">
        <f t="shared" ca="1" si="89"/>
        <v>0</v>
      </c>
      <c r="AF23" s="323">
        <v>0</v>
      </c>
      <c r="AG23" s="34"/>
      <c r="AH23" s="90">
        <f ca="1">+AI23</f>
        <v>0</v>
      </c>
      <c r="AI23" s="34"/>
      <c r="AJ23" s="90">
        <f ca="1">+AK23</f>
        <v>0</v>
      </c>
      <c r="AK23" s="34"/>
      <c r="AL23" s="90">
        <f t="shared" ca="1" si="92"/>
        <v>0</v>
      </c>
      <c r="AM23" s="323">
        <v>0</v>
      </c>
      <c r="AN23" s="34"/>
      <c r="AO23" s="90">
        <f ca="1">+AP23</f>
        <v>0</v>
      </c>
      <c r="AP23" s="34"/>
      <c r="AQ23" s="90">
        <f ca="1">+AR23</f>
        <v>0</v>
      </c>
      <c r="AR23" s="34"/>
      <c r="AS23" s="90">
        <f t="shared" ca="1" si="95"/>
        <v>0</v>
      </c>
      <c r="AT23" s="323">
        <v>0</v>
      </c>
      <c r="AU23" s="34"/>
      <c r="AV23" s="90">
        <f t="shared" ca="1" si="96"/>
        <v>0</v>
      </c>
      <c r="AW23" s="34"/>
      <c r="AX23" s="90">
        <f t="shared" ref="AX23" ca="1" si="115">+AY23</f>
        <v>0</v>
      </c>
      <c r="AY23" s="34"/>
      <c r="AZ23" s="90">
        <f t="shared" ca="1" si="98"/>
        <v>0</v>
      </c>
      <c r="BA23" s="323">
        <v>0</v>
      </c>
      <c r="BB23" s="34"/>
      <c r="BC23" s="90">
        <f t="shared" ca="1" si="99"/>
        <v>0</v>
      </c>
      <c r="BD23" s="34"/>
      <c r="BE23" s="90">
        <f t="shared" ca="1" si="100"/>
        <v>0</v>
      </c>
      <c r="BF23" s="34"/>
      <c r="BG23" s="90">
        <f t="shared" ca="1" si="101"/>
        <v>0</v>
      </c>
      <c r="BH23" s="323">
        <v>0</v>
      </c>
      <c r="BI23" s="34"/>
      <c r="BJ23" s="90">
        <f t="shared" ca="1" si="102"/>
        <v>0</v>
      </c>
      <c r="BK23" s="34"/>
      <c r="BL23" s="90">
        <f t="shared" ca="1" si="103"/>
        <v>0</v>
      </c>
      <c r="BM23" s="34"/>
      <c r="BN23" s="90">
        <f t="shared" ca="1" si="104"/>
        <v>0</v>
      </c>
      <c r="BO23" s="323"/>
      <c r="BP23" s="34"/>
      <c r="BQ23" s="90">
        <f t="shared" ca="1" si="105"/>
        <v>0</v>
      </c>
      <c r="BR23" s="34"/>
      <c r="BS23" s="90">
        <f t="shared" ca="1" si="106"/>
        <v>0</v>
      </c>
      <c r="BT23" s="34"/>
      <c r="BU23" s="90">
        <f t="shared" ca="1" si="107"/>
        <v>0</v>
      </c>
      <c r="BV23" s="323"/>
    </row>
    <row r="24" spans="1:74" s="21" customFormat="1" x14ac:dyDescent="0.2">
      <c r="A24" s="21" t="s">
        <v>155</v>
      </c>
      <c r="B24" s="60"/>
      <c r="C24" s="60"/>
      <c r="D24" s="323"/>
      <c r="E24" s="34"/>
      <c r="F24" s="90">
        <f t="shared" ca="1" si="78"/>
        <v>0</v>
      </c>
      <c r="G24" s="34"/>
      <c r="H24" s="90">
        <f t="shared" ref="H24" ca="1" si="116">+I24</f>
        <v>0</v>
      </c>
      <c r="I24" s="34"/>
      <c r="J24" s="90">
        <f t="shared" ca="1" si="80"/>
        <v>0</v>
      </c>
      <c r="K24" s="323"/>
      <c r="L24" s="34"/>
      <c r="M24" s="90">
        <f t="shared" ca="1" si="81"/>
        <v>0</v>
      </c>
      <c r="N24" s="34"/>
      <c r="O24" s="90">
        <f t="shared" ca="1" si="82"/>
        <v>0</v>
      </c>
      <c r="P24" s="34"/>
      <c r="Q24" s="90">
        <f t="shared" ca="1" si="83"/>
        <v>0</v>
      </c>
      <c r="R24" s="323"/>
      <c r="S24" s="34"/>
      <c r="T24" s="90">
        <f t="shared" ca="1" si="84"/>
        <v>0</v>
      </c>
      <c r="U24" s="34"/>
      <c r="V24" s="90">
        <f t="shared" ca="1" si="85"/>
        <v>0</v>
      </c>
      <c r="W24" s="34"/>
      <c r="X24" s="90">
        <f t="shared" ca="1" si="86"/>
        <v>0</v>
      </c>
      <c r="Y24" s="323"/>
      <c r="Z24" s="34"/>
      <c r="AA24" s="90">
        <f t="shared" ca="1" si="87"/>
        <v>0</v>
      </c>
      <c r="AB24" s="34"/>
      <c r="AC24" s="90">
        <f t="shared" ref="AC24" ca="1" si="117">+AD24</f>
        <v>0</v>
      </c>
      <c r="AD24" s="34"/>
      <c r="AE24" s="90">
        <f t="shared" ca="1" si="89"/>
        <v>0</v>
      </c>
      <c r="AF24" s="323">
        <v>0</v>
      </c>
      <c r="AG24" s="34"/>
      <c r="AH24" s="90">
        <f t="shared" ca="1" si="90"/>
        <v>0</v>
      </c>
      <c r="AI24" s="34"/>
      <c r="AJ24" s="90">
        <f t="shared" ca="1" si="91"/>
        <v>0</v>
      </c>
      <c r="AK24" s="34"/>
      <c r="AL24" s="90">
        <f t="shared" ca="1" si="92"/>
        <v>0</v>
      </c>
      <c r="AM24" s="323">
        <v>0</v>
      </c>
      <c r="AN24" s="34"/>
      <c r="AO24" s="90">
        <f t="shared" ca="1" si="93"/>
        <v>0</v>
      </c>
      <c r="AP24" s="34"/>
      <c r="AQ24" s="90">
        <f t="shared" ref="AQ24" ca="1" si="118">+AR24</f>
        <v>0</v>
      </c>
      <c r="AR24" s="34"/>
      <c r="AS24" s="90">
        <f t="shared" ca="1" si="95"/>
        <v>0</v>
      </c>
      <c r="AT24" s="323">
        <v>0</v>
      </c>
      <c r="AU24" s="34"/>
      <c r="AV24" s="90">
        <f t="shared" ca="1" si="96"/>
        <v>0</v>
      </c>
      <c r="AW24" s="34"/>
      <c r="AX24" s="90">
        <f t="shared" ref="AX24" ca="1" si="119">+AY24</f>
        <v>0</v>
      </c>
      <c r="AY24" s="34"/>
      <c r="AZ24" s="90">
        <f t="shared" ca="1" si="98"/>
        <v>0</v>
      </c>
      <c r="BA24" s="323">
        <v>0</v>
      </c>
      <c r="BB24" s="34"/>
      <c r="BC24" s="90">
        <f t="shared" ca="1" si="99"/>
        <v>0</v>
      </c>
      <c r="BD24" s="34"/>
      <c r="BE24" s="90">
        <f t="shared" ca="1" si="100"/>
        <v>0</v>
      </c>
      <c r="BF24" s="34"/>
      <c r="BG24" s="90">
        <f t="shared" ca="1" si="101"/>
        <v>0</v>
      </c>
      <c r="BH24" s="323">
        <v>0</v>
      </c>
      <c r="BI24" s="34"/>
      <c r="BJ24" s="90">
        <f t="shared" ca="1" si="102"/>
        <v>0</v>
      </c>
      <c r="BK24" s="34"/>
      <c r="BL24" s="90">
        <f t="shared" ca="1" si="103"/>
        <v>0</v>
      </c>
      <c r="BM24" s="34"/>
      <c r="BN24" s="90">
        <f t="shared" ca="1" si="104"/>
        <v>0</v>
      </c>
      <c r="BO24" s="323"/>
      <c r="BP24" s="34"/>
      <c r="BQ24" s="90">
        <f t="shared" ca="1" si="105"/>
        <v>0</v>
      </c>
      <c r="BR24" s="34"/>
      <c r="BS24" s="90">
        <f t="shared" ca="1" si="106"/>
        <v>0</v>
      </c>
      <c r="BT24" s="34"/>
      <c r="BU24" s="90">
        <f t="shared" ca="1" si="107"/>
        <v>0</v>
      </c>
      <c r="BV24" s="323"/>
    </row>
    <row r="25" spans="1:74" s="21" customFormat="1" x14ac:dyDescent="0.2">
      <c r="A25" s="21" t="s">
        <v>156</v>
      </c>
      <c r="B25" s="60"/>
      <c r="C25" s="60"/>
      <c r="D25" s="323"/>
      <c r="E25" s="34"/>
      <c r="F25" s="90">
        <f t="shared" ca="1" si="78"/>
        <v>0</v>
      </c>
      <c r="G25" s="34"/>
      <c r="H25" s="90">
        <f t="shared" ref="H25" ca="1" si="120">+I25</f>
        <v>0</v>
      </c>
      <c r="I25" s="34"/>
      <c r="J25" s="90">
        <f t="shared" ca="1" si="80"/>
        <v>0</v>
      </c>
      <c r="K25" s="323"/>
      <c r="L25" s="34"/>
      <c r="M25" s="90">
        <f t="shared" ca="1" si="81"/>
        <v>0</v>
      </c>
      <c r="N25" s="34"/>
      <c r="O25" s="90">
        <f t="shared" ca="1" si="82"/>
        <v>0</v>
      </c>
      <c r="P25" s="34"/>
      <c r="Q25" s="90">
        <f t="shared" ca="1" si="83"/>
        <v>0</v>
      </c>
      <c r="R25" s="323"/>
      <c r="S25" s="34"/>
      <c r="T25" s="90">
        <f t="shared" ca="1" si="84"/>
        <v>0</v>
      </c>
      <c r="U25" s="34"/>
      <c r="V25" s="90">
        <f t="shared" ca="1" si="85"/>
        <v>0</v>
      </c>
      <c r="W25" s="34"/>
      <c r="X25" s="90">
        <f t="shared" ca="1" si="86"/>
        <v>0</v>
      </c>
      <c r="Y25" s="323"/>
      <c r="Z25" s="34"/>
      <c r="AA25" s="90">
        <f t="shared" ca="1" si="87"/>
        <v>0</v>
      </c>
      <c r="AB25" s="34"/>
      <c r="AC25" s="90">
        <f t="shared" ref="AC25" ca="1" si="121">+AD25</f>
        <v>0</v>
      </c>
      <c r="AD25" s="34"/>
      <c r="AE25" s="90">
        <f t="shared" ca="1" si="89"/>
        <v>0</v>
      </c>
      <c r="AF25" s="323">
        <v>0</v>
      </c>
      <c r="AG25" s="34"/>
      <c r="AH25" s="90">
        <f t="shared" ca="1" si="90"/>
        <v>0</v>
      </c>
      <c r="AI25" s="34"/>
      <c r="AJ25" s="90">
        <f t="shared" ca="1" si="91"/>
        <v>0</v>
      </c>
      <c r="AK25" s="34"/>
      <c r="AL25" s="90">
        <f t="shared" ca="1" si="92"/>
        <v>0</v>
      </c>
      <c r="AM25" s="323">
        <v>0</v>
      </c>
      <c r="AN25" s="34"/>
      <c r="AO25" s="90">
        <f t="shared" ca="1" si="93"/>
        <v>0</v>
      </c>
      <c r="AP25" s="34"/>
      <c r="AQ25" s="90">
        <f t="shared" ref="AQ25" ca="1" si="122">+AR25</f>
        <v>0</v>
      </c>
      <c r="AR25" s="34"/>
      <c r="AS25" s="90">
        <f t="shared" ca="1" si="95"/>
        <v>0</v>
      </c>
      <c r="AT25" s="323">
        <v>0</v>
      </c>
      <c r="AU25" s="34"/>
      <c r="AV25" s="90">
        <f t="shared" ca="1" si="96"/>
        <v>0</v>
      </c>
      <c r="AW25" s="34"/>
      <c r="AX25" s="90">
        <f t="shared" ref="AX25" ca="1" si="123">+AY25</f>
        <v>0</v>
      </c>
      <c r="AY25" s="34"/>
      <c r="AZ25" s="90">
        <f t="shared" ca="1" si="98"/>
        <v>0</v>
      </c>
      <c r="BA25" s="323">
        <v>0</v>
      </c>
      <c r="BB25" s="34"/>
      <c r="BC25" s="90">
        <f t="shared" ca="1" si="99"/>
        <v>0</v>
      </c>
      <c r="BD25" s="34"/>
      <c r="BE25" s="90">
        <f t="shared" ca="1" si="100"/>
        <v>0</v>
      </c>
      <c r="BF25" s="34"/>
      <c r="BG25" s="90">
        <f t="shared" ca="1" si="101"/>
        <v>0</v>
      </c>
      <c r="BH25" s="323">
        <v>0</v>
      </c>
      <c r="BI25" s="34"/>
      <c r="BJ25" s="90">
        <f t="shared" ca="1" si="102"/>
        <v>0</v>
      </c>
      <c r="BK25" s="34"/>
      <c r="BL25" s="90">
        <f t="shared" ca="1" si="103"/>
        <v>0</v>
      </c>
      <c r="BM25" s="34"/>
      <c r="BN25" s="90">
        <f t="shared" ca="1" si="104"/>
        <v>0</v>
      </c>
      <c r="BO25" s="323"/>
      <c r="BP25" s="34"/>
      <c r="BQ25" s="90">
        <f t="shared" ca="1" si="105"/>
        <v>0</v>
      </c>
      <c r="BR25" s="34"/>
      <c r="BS25" s="90">
        <f t="shared" ca="1" si="106"/>
        <v>0</v>
      </c>
      <c r="BT25" s="34"/>
      <c r="BU25" s="90">
        <f t="shared" ca="1" si="107"/>
        <v>0</v>
      </c>
      <c r="BV25" s="323"/>
    </row>
    <row r="26" spans="1:74" s="21" customFormat="1" x14ac:dyDescent="0.2">
      <c r="A26" s="21" t="s">
        <v>187</v>
      </c>
      <c r="B26" s="60"/>
      <c r="C26" s="60"/>
      <c r="D26" s="323"/>
      <c r="E26" s="34"/>
      <c r="F26" s="90">
        <f t="shared" ca="1" si="78"/>
        <v>0</v>
      </c>
      <c r="G26" s="34"/>
      <c r="H26" s="90">
        <f t="shared" ref="H26" ca="1" si="124">+I26</f>
        <v>0</v>
      </c>
      <c r="I26" s="34"/>
      <c r="J26" s="90">
        <f t="shared" ca="1" si="80"/>
        <v>0</v>
      </c>
      <c r="K26" s="323"/>
      <c r="L26" s="34"/>
      <c r="M26" s="90">
        <f t="shared" ca="1" si="81"/>
        <v>0</v>
      </c>
      <c r="N26" s="34"/>
      <c r="O26" s="90">
        <f t="shared" ca="1" si="82"/>
        <v>0</v>
      </c>
      <c r="P26" s="34"/>
      <c r="Q26" s="90">
        <f t="shared" ca="1" si="83"/>
        <v>0</v>
      </c>
      <c r="R26" s="323"/>
      <c r="S26" s="34"/>
      <c r="T26" s="90">
        <f t="shared" ca="1" si="84"/>
        <v>0</v>
      </c>
      <c r="U26" s="34"/>
      <c r="V26" s="90">
        <f t="shared" ca="1" si="85"/>
        <v>0</v>
      </c>
      <c r="W26" s="34"/>
      <c r="X26" s="90">
        <f t="shared" ca="1" si="86"/>
        <v>0</v>
      </c>
      <c r="Y26" s="323"/>
      <c r="Z26" s="34"/>
      <c r="AA26" s="90">
        <f t="shared" ca="1" si="87"/>
        <v>0</v>
      </c>
      <c r="AB26" s="34"/>
      <c r="AC26" s="90">
        <f t="shared" ref="AC26" ca="1" si="125">+AD26</f>
        <v>0</v>
      </c>
      <c r="AD26" s="34"/>
      <c r="AE26" s="90">
        <f t="shared" ca="1" si="89"/>
        <v>274</v>
      </c>
      <c r="AF26" s="323">
        <v>274</v>
      </c>
      <c r="AG26" s="34"/>
      <c r="AH26" s="90">
        <f t="shared" ca="1" si="90"/>
        <v>0</v>
      </c>
      <c r="AI26" s="34"/>
      <c r="AJ26" s="90">
        <f t="shared" ca="1" si="91"/>
        <v>0</v>
      </c>
      <c r="AK26" s="34"/>
      <c r="AL26" s="90">
        <f t="shared" ca="1" si="92"/>
        <v>247</v>
      </c>
      <c r="AM26" s="323">
        <v>247</v>
      </c>
      <c r="AN26" s="34"/>
      <c r="AO26" s="90">
        <f t="shared" ca="1" si="93"/>
        <v>0</v>
      </c>
      <c r="AP26" s="34"/>
      <c r="AQ26" s="90">
        <f t="shared" ref="AQ26" ca="1" si="126">+AR26</f>
        <v>0</v>
      </c>
      <c r="AR26" s="34"/>
      <c r="AS26" s="90">
        <f t="shared" ca="1" si="95"/>
        <v>248</v>
      </c>
      <c r="AT26" s="323">
        <v>248</v>
      </c>
      <c r="AU26" s="34"/>
      <c r="AV26" s="90">
        <f t="shared" ca="1" si="96"/>
        <v>0</v>
      </c>
      <c r="AW26" s="34"/>
      <c r="AX26" s="90">
        <f t="shared" ref="AX26" ca="1" si="127">+AY26</f>
        <v>0</v>
      </c>
      <c r="AY26" s="34"/>
      <c r="AZ26" s="90">
        <f t="shared" ca="1" si="98"/>
        <v>186</v>
      </c>
      <c r="BA26" s="323">
        <v>186</v>
      </c>
      <c r="BB26" s="34"/>
      <c r="BC26" s="90">
        <f t="shared" ca="1" si="99"/>
        <v>0</v>
      </c>
      <c r="BD26" s="34"/>
      <c r="BE26" s="90">
        <f t="shared" ca="1" si="100"/>
        <v>0</v>
      </c>
      <c r="BF26" s="34"/>
      <c r="BG26" s="90">
        <f t="shared" ca="1" si="101"/>
        <v>190</v>
      </c>
      <c r="BH26" s="323">
        <v>190</v>
      </c>
      <c r="BI26" s="34"/>
      <c r="BJ26" s="90">
        <f t="shared" ca="1" si="102"/>
        <v>0</v>
      </c>
      <c r="BK26" s="34"/>
      <c r="BL26" s="90">
        <f t="shared" ca="1" si="103"/>
        <v>0</v>
      </c>
      <c r="BM26" s="34"/>
      <c r="BN26" s="90">
        <f t="shared" ca="1" si="104"/>
        <v>0</v>
      </c>
      <c r="BO26" s="323"/>
      <c r="BP26" s="34"/>
      <c r="BQ26" s="90">
        <f t="shared" ca="1" si="105"/>
        <v>0</v>
      </c>
      <c r="BR26" s="34"/>
      <c r="BS26" s="90">
        <f t="shared" ca="1" si="106"/>
        <v>0</v>
      </c>
      <c r="BT26" s="34"/>
      <c r="BU26" s="90">
        <f t="shared" ca="1" si="107"/>
        <v>0</v>
      </c>
      <c r="BV26" s="323"/>
    </row>
    <row r="27" spans="1:74" s="21" customFormat="1" x14ac:dyDescent="0.2">
      <c r="A27" s="21" t="s">
        <v>188</v>
      </c>
      <c r="B27" s="60"/>
      <c r="C27" s="60"/>
      <c r="D27" s="323"/>
      <c r="E27" s="34"/>
      <c r="F27" s="90">
        <f t="shared" ca="1" si="78"/>
        <v>0</v>
      </c>
      <c r="G27" s="34"/>
      <c r="H27" s="90">
        <f t="shared" ref="H27" ca="1" si="128">+I27</f>
        <v>0</v>
      </c>
      <c r="I27" s="34"/>
      <c r="J27" s="90">
        <f t="shared" ca="1" si="80"/>
        <v>0</v>
      </c>
      <c r="K27" s="323"/>
      <c r="L27" s="34"/>
      <c r="M27" s="90">
        <f t="shared" ca="1" si="81"/>
        <v>0</v>
      </c>
      <c r="N27" s="34"/>
      <c r="O27" s="90">
        <f t="shared" ca="1" si="82"/>
        <v>0</v>
      </c>
      <c r="P27" s="34"/>
      <c r="Q27" s="90">
        <f t="shared" ca="1" si="83"/>
        <v>0</v>
      </c>
      <c r="R27" s="323"/>
      <c r="S27" s="34"/>
      <c r="T27" s="90">
        <f t="shared" ca="1" si="84"/>
        <v>0</v>
      </c>
      <c r="U27" s="34"/>
      <c r="V27" s="90">
        <f t="shared" ca="1" si="85"/>
        <v>0</v>
      </c>
      <c r="W27" s="34"/>
      <c r="X27" s="90">
        <f t="shared" ca="1" si="86"/>
        <v>0</v>
      </c>
      <c r="Y27" s="323"/>
      <c r="Z27" s="34"/>
      <c r="AA27" s="90">
        <f t="shared" ca="1" si="87"/>
        <v>0</v>
      </c>
      <c r="AB27" s="34"/>
      <c r="AC27" s="90">
        <f t="shared" ref="AC27" ca="1" si="129">+AD27</f>
        <v>0</v>
      </c>
      <c r="AD27" s="34"/>
      <c r="AE27" s="90">
        <f t="shared" ca="1" si="89"/>
        <v>0</v>
      </c>
      <c r="AF27" s="323">
        <v>0</v>
      </c>
      <c r="AG27" s="34"/>
      <c r="AH27" s="90">
        <f t="shared" ca="1" si="90"/>
        <v>0</v>
      </c>
      <c r="AI27" s="34"/>
      <c r="AJ27" s="90">
        <f t="shared" ca="1" si="91"/>
        <v>0</v>
      </c>
      <c r="AK27" s="34"/>
      <c r="AL27" s="90">
        <f t="shared" ca="1" si="92"/>
        <v>24</v>
      </c>
      <c r="AM27" s="323">
        <v>24</v>
      </c>
      <c r="AN27" s="34"/>
      <c r="AO27" s="90">
        <f t="shared" ca="1" si="93"/>
        <v>0</v>
      </c>
      <c r="AP27" s="34"/>
      <c r="AQ27" s="90">
        <f t="shared" ref="AQ27:AQ28" ca="1" si="130">+AR27</f>
        <v>0</v>
      </c>
      <c r="AR27" s="34"/>
      <c r="AS27" s="90">
        <f t="shared" ca="1" si="95"/>
        <v>30</v>
      </c>
      <c r="AT27" s="323">
        <v>30</v>
      </c>
      <c r="AU27" s="34"/>
      <c r="AV27" s="90">
        <f t="shared" ca="1" si="96"/>
        <v>0</v>
      </c>
      <c r="AW27" s="34"/>
      <c r="AX27" s="90">
        <f t="shared" ref="AX27" ca="1" si="131">+AY27</f>
        <v>0</v>
      </c>
      <c r="AY27" s="34"/>
      <c r="AZ27" s="90">
        <f t="shared" ca="1" si="98"/>
        <v>19</v>
      </c>
      <c r="BA27" s="323">
        <v>19</v>
      </c>
      <c r="BB27" s="34"/>
      <c r="BC27" s="90">
        <f t="shared" ca="1" si="99"/>
        <v>0</v>
      </c>
      <c r="BD27" s="34"/>
      <c r="BE27" s="90">
        <f t="shared" ca="1" si="100"/>
        <v>0</v>
      </c>
      <c r="BF27" s="34"/>
      <c r="BG27" s="90">
        <f t="shared" ca="1" si="101"/>
        <v>14</v>
      </c>
      <c r="BH27" s="323">
        <v>14</v>
      </c>
      <c r="BI27" s="34"/>
      <c r="BJ27" s="90">
        <f t="shared" ca="1" si="102"/>
        <v>0</v>
      </c>
      <c r="BK27" s="34"/>
      <c r="BL27" s="90">
        <f t="shared" ca="1" si="103"/>
        <v>0</v>
      </c>
      <c r="BM27" s="34"/>
      <c r="BN27" s="90">
        <f t="shared" ca="1" si="104"/>
        <v>0</v>
      </c>
      <c r="BO27" s="323"/>
      <c r="BP27" s="34"/>
      <c r="BQ27" s="90">
        <f t="shared" ca="1" si="105"/>
        <v>0</v>
      </c>
      <c r="BR27" s="34"/>
      <c r="BS27" s="90">
        <f t="shared" ca="1" si="106"/>
        <v>0</v>
      </c>
      <c r="BT27" s="34"/>
      <c r="BU27" s="90">
        <f t="shared" ca="1" si="107"/>
        <v>0</v>
      </c>
      <c r="BV27" s="323"/>
    </row>
    <row r="28" spans="1:74" s="21" customFormat="1" x14ac:dyDescent="0.2">
      <c r="A28" s="21" t="s">
        <v>490</v>
      </c>
      <c r="B28" s="60"/>
      <c r="C28" s="60"/>
      <c r="D28" s="323"/>
      <c r="E28" s="34"/>
      <c r="F28" s="90"/>
      <c r="G28" s="34"/>
      <c r="H28" s="90"/>
      <c r="I28" s="34"/>
      <c r="J28" s="90">
        <f ca="1">+K28</f>
        <v>0</v>
      </c>
      <c r="K28" s="323"/>
      <c r="L28" s="34"/>
      <c r="M28" s="90"/>
      <c r="N28" s="34"/>
      <c r="O28" s="90"/>
      <c r="P28" s="34"/>
      <c r="Q28" s="90">
        <f ca="1">+R28</f>
        <v>0</v>
      </c>
      <c r="R28" s="323"/>
      <c r="S28" s="34"/>
      <c r="T28" s="90"/>
      <c r="U28" s="34"/>
      <c r="V28" s="90"/>
      <c r="W28" s="34"/>
      <c r="X28" s="90">
        <f ca="1">+Y28</f>
        <v>0</v>
      </c>
      <c r="Y28" s="323"/>
      <c r="Z28" s="34"/>
      <c r="AA28" s="90"/>
      <c r="AB28" s="34"/>
      <c r="AC28" s="90"/>
      <c r="AD28" s="34"/>
      <c r="AE28" s="90">
        <f ca="1">+AF28</f>
        <v>0</v>
      </c>
      <c r="AF28" s="323">
        <v>0</v>
      </c>
      <c r="AG28" s="34"/>
      <c r="AH28" s="90"/>
      <c r="AI28" s="34"/>
      <c r="AJ28" s="90"/>
      <c r="AK28" s="34"/>
      <c r="AL28" s="90">
        <f ca="1">+AM28</f>
        <v>0</v>
      </c>
      <c r="AM28" s="323">
        <v>0</v>
      </c>
      <c r="AN28" s="34"/>
      <c r="AO28" s="90">
        <f t="shared" ca="1" si="93"/>
        <v>0</v>
      </c>
      <c r="AP28" s="34"/>
      <c r="AQ28" s="90">
        <f t="shared" ca="1" si="130"/>
        <v>0</v>
      </c>
      <c r="AR28" s="34"/>
      <c r="AS28" s="90">
        <f ca="1">+AT28</f>
        <v>0</v>
      </c>
      <c r="AT28" s="323">
        <v>0</v>
      </c>
      <c r="AU28" s="34"/>
      <c r="AV28" s="90">
        <f ca="1">+AW28</f>
        <v>0</v>
      </c>
      <c r="AW28" s="34"/>
      <c r="AX28" s="90">
        <f ca="1">+AY28</f>
        <v>0</v>
      </c>
      <c r="AY28" s="34"/>
      <c r="AZ28" s="90">
        <f ca="1">+BA28</f>
        <v>0</v>
      </c>
      <c r="BA28" s="323">
        <v>0</v>
      </c>
      <c r="BB28" s="34"/>
      <c r="BC28" s="90">
        <f ca="1">+BD28</f>
        <v>0</v>
      </c>
      <c r="BD28" s="34"/>
      <c r="BE28" s="90">
        <f ca="1">+BF28</f>
        <v>0</v>
      </c>
      <c r="BF28" s="34"/>
      <c r="BG28" s="90">
        <f ca="1">+BH28</f>
        <v>0</v>
      </c>
      <c r="BH28" s="323">
        <v>0</v>
      </c>
      <c r="BI28" s="34"/>
      <c r="BJ28" s="90"/>
      <c r="BK28" s="34"/>
      <c r="BL28" s="90"/>
      <c r="BM28" s="34"/>
      <c r="BN28" s="90">
        <f ca="1">+BO28</f>
        <v>0</v>
      </c>
      <c r="BO28" s="323"/>
      <c r="BP28" s="34"/>
      <c r="BQ28" s="90"/>
      <c r="BR28" s="34"/>
      <c r="BS28" s="90"/>
      <c r="BT28" s="34"/>
      <c r="BU28" s="90">
        <f ca="1">+BV28</f>
        <v>0</v>
      </c>
      <c r="BV28" s="323"/>
    </row>
    <row r="29" spans="1:74" s="21" customFormat="1" x14ac:dyDescent="0.2">
      <c r="A29" s="21" t="s">
        <v>216</v>
      </c>
      <c r="B29" s="60"/>
      <c r="C29" s="60"/>
      <c r="D29" s="323"/>
      <c r="E29" s="34"/>
      <c r="F29" s="90">
        <f t="shared" ca="1" si="78"/>
        <v>0</v>
      </c>
      <c r="G29" s="34"/>
      <c r="H29" s="90">
        <f t="shared" ref="H29" ca="1" si="132">+I29</f>
        <v>0</v>
      </c>
      <c r="I29" s="34"/>
      <c r="J29" s="90">
        <f t="shared" ca="1" si="80"/>
        <v>0</v>
      </c>
      <c r="K29" s="323"/>
      <c r="L29" s="34"/>
      <c r="M29" s="90">
        <f t="shared" ca="1" si="81"/>
        <v>0</v>
      </c>
      <c r="N29" s="34"/>
      <c r="O29" s="90">
        <f t="shared" ca="1" si="82"/>
        <v>0</v>
      </c>
      <c r="P29" s="34"/>
      <c r="Q29" s="90">
        <f t="shared" ca="1" si="83"/>
        <v>0</v>
      </c>
      <c r="R29" s="323"/>
      <c r="S29" s="34"/>
      <c r="T29" s="90">
        <f ca="1">+U29</f>
        <v>0</v>
      </c>
      <c r="U29" s="34"/>
      <c r="V29" s="90">
        <f ca="1">+W29</f>
        <v>0</v>
      </c>
      <c r="W29" s="34"/>
      <c r="X29" s="90">
        <f t="shared" ca="1" si="86"/>
        <v>0</v>
      </c>
      <c r="Y29" s="323"/>
      <c r="Z29" s="34"/>
      <c r="AA29" s="90">
        <f ca="1">+AB29</f>
        <v>0</v>
      </c>
      <c r="AB29" s="34"/>
      <c r="AC29" s="90">
        <f ca="1">+AD29</f>
        <v>0</v>
      </c>
      <c r="AD29" s="34"/>
      <c r="AE29" s="90">
        <f t="shared" ca="1" si="89"/>
        <v>0</v>
      </c>
      <c r="AF29" s="323">
        <v>0</v>
      </c>
      <c r="AG29" s="34"/>
      <c r="AH29" s="90">
        <f ca="1">+AI29</f>
        <v>0</v>
      </c>
      <c r="AI29" s="34"/>
      <c r="AJ29" s="90">
        <f ca="1">+AK29</f>
        <v>0</v>
      </c>
      <c r="AK29" s="34"/>
      <c r="AL29" s="90">
        <f t="shared" ca="1" si="92"/>
        <v>0</v>
      </c>
      <c r="AM29" s="323">
        <v>0</v>
      </c>
      <c r="AN29" s="34"/>
      <c r="AO29" s="90">
        <f ca="1">+AP29</f>
        <v>0</v>
      </c>
      <c r="AP29" s="34"/>
      <c r="AQ29" s="90">
        <f ca="1">+AR29</f>
        <v>0</v>
      </c>
      <c r="AR29" s="34"/>
      <c r="AS29" s="90">
        <f t="shared" ca="1" si="95"/>
        <v>0</v>
      </c>
      <c r="AT29" s="323">
        <v>0</v>
      </c>
      <c r="AU29" s="34"/>
      <c r="AV29" s="90">
        <f t="shared" ca="1" si="96"/>
        <v>0</v>
      </c>
      <c r="AW29" s="34"/>
      <c r="AX29" s="90">
        <f t="shared" ref="AX29" ca="1" si="133">+AY29</f>
        <v>0</v>
      </c>
      <c r="AY29" s="34"/>
      <c r="AZ29" s="90">
        <f t="shared" ca="1" si="98"/>
        <v>0</v>
      </c>
      <c r="BA29" s="323">
        <v>0</v>
      </c>
      <c r="BB29" s="34"/>
      <c r="BC29" s="90">
        <f t="shared" ca="1" si="99"/>
        <v>0</v>
      </c>
      <c r="BD29" s="34"/>
      <c r="BE29" s="90">
        <f t="shared" ca="1" si="100"/>
        <v>0</v>
      </c>
      <c r="BF29" s="34"/>
      <c r="BG29" s="90">
        <f t="shared" ca="1" si="101"/>
        <v>0</v>
      </c>
      <c r="BH29" s="323">
        <v>0</v>
      </c>
      <c r="BI29" s="34"/>
      <c r="BJ29" s="90">
        <f t="shared" ca="1" si="102"/>
        <v>0</v>
      </c>
      <c r="BK29" s="34"/>
      <c r="BL29" s="90">
        <f t="shared" ca="1" si="103"/>
        <v>0</v>
      </c>
      <c r="BM29" s="34"/>
      <c r="BN29" s="90">
        <f t="shared" ca="1" si="104"/>
        <v>0</v>
      </c>
      <c r="BO29" s="323"/>
      <c r="BP29" s="34"/>
      <c r="BQ29" s="90">
        <f t="shared" ca="1" si="105"/>
        <v>0</v>
      </c>
      <c r="BR29" s="34"/>
      <c r="BS29" s="90">
        <f t="shared" ca="1" si="106"/>
        <v>0</v>
      </c>
      <c r="BT29" s="34"/>
      <c r="BU29" s="90">
        <f t="shared" ca="1" si="107"/>
        <v>0</v>
      </c>
      <c r="BV29" s="323"/>
    </row>
    <row r="30" spans="1:74" s="20" customFormat="1" x14ac:dyDescent="0.2">
      <c r="A30" s="17" t="s">
        <v>157</v>
      </c>
      <c r="B30" s="48"/>
      <c r="C30" s="48"/>
      <c r="D30" s="324">
        <f t="shared" ref="D30:AI30" ca="1" si="134">SUM(D19:D29)</f>
        <v>0</v>
      </c>
      <c r="E30" s="18">
        <f t="shared" ca="1" si="134"/>
        <v>0</v>
      </c>
      <c r="F30" s="49">
        <f t="shared" ca="1" si="134"/>
        <v>0</v>
      </c>
      <c r="G30" s="18">
        <f t="shared" ca="1" si="134"/>
        <v>0</v>
      </c>
      <c r="H30" s="49">
        <f t="shared" ca="1" si="134"/>
        <v>0</v>
      </c>
      <c r="I30" s="18">
        <f t="shared" ca="1" si="134"/>
        <v>0</v>
      </c>
      <c r="J30" s="49">
        <f t="shared" ca="1" si="134"/>
        <v>0</v>
      </c>
      <c r="K30" s="324">
        <f t="shared" ca="1" si="134"/>
        <v>0</v>
      </c>
      <c r="L30" s="18">
        <f t="shared" ca="1" si="134"/>
        <v>0</v>
      </c>
      <c r="M30" s="49">
        <f t="shared" ca="1" si="134"/>
        <v>0</v>
      </c>
      <c r="N30" s="18">
        <f t="shared" ca="1" si="134"/>
        <v>0</v>
      </c>
      <c r="O30" s="49">
        <f t="shared" ca="1" si="134"/>
        <v>0</v>
      </c>
      <c r="P30" s="18">
        <f t="shared" ca="1" si="134"/>
        <v>0</v>
      </c>
      <c r="Q30" s="49">
        <f t="shared" ca="1" si="134"/>
        <v>0</v>
      </c>
      <c r="R30" s="324">
        <f t="shared" ca="1" si="134"/>
        <v>0</v>
      </c>
      <c r="S30" s="18">
        <f t="shared" ca="1" si="134"/>
        <v>0</v>
      </c>
      <c r="T30" s="49">
        <f t="shared" ca="1" si="134"/>
        <v>0</v>
      </c>
      <c r="U30" s="18">
        <f t="shared" ca="1" si="134"/>
        <v>0</v>
      </c>
      <c r="V30" s="49">
        <f t="shared" ca="1" si="134"/>
        <v>0</v>
      </c>
      <c r="W30" s="18">
        <f t="shared" ca="1" si="134"/>
        <v>0</v>
      </c>
      <c r="X30" s="49">
        <f t="shared" ca="1" si="134"/>
        <v>0</v>
      </c>
      <c r="Y30" s="324">
        <f t="shared" ca="1" si="134"/>
        <v>0</v>
      </c>
      <c r="Z30" s="18">
        <f t="shared" ca="1" si="134"/>
        <v>0</v>
      </c>
      <c r="AA30" s="49">
        <f t="shared" ca="1" si="134"/>
        <v>0</v>
      </c>
      <c r="AB30" s="18">
        <f t="shared" ca="1" si="134"/>
        <v>0</v>
      </c>
      <c r="AC30" s="49">
        <f t="shared" ca="1" si="134"/>
        <v>0</v>
      </c>
      <c r="AD30" s="18">
        <f t="shared" ca="1" si="134"/>
        <v>0</v>
      </c>
      <c r="AE30" s="49">
        <f t="shared" ca="1" si="134"/>
        <v>4048</v>
      </c>
      <c r="AF30" s="324">
        <f t="shared" ca="1" si="134"/>
        <v>4048</v>
      </c>
      <c r="AG30" s="18">
        <f t="shared" ca="1" si="134"/>
        <v>0</v>
      </c>
      <c r="AH30" s="49">
        <f t="shared" ca="1" si="134"/>
        <v>0</v>
      </c>
      <c r="AI30" s="18">
        <f t="shared" ca="1" si="134"/>
        <v>0</v>
      </c>
      <c r="AJ30" s="49">
        <f t="shared" ref="AJ30:BO30" ca="1" si="135">SUM(AJ19:AJ29)</f>
        <v>0</v>
      </c>
      <c r="AK30" s="18">
        <f t="shared" ca="1" si="135"/>
        <v>0</v>
      </c>
      <c r="AL30" s="49">
        <f t="shared" ref="AL30" ca="1" si="136">SUM(AL19:AL29)</f>
        <v>4277</v>
      </c>
      <c r="AM30" s="324">
        <f t="shared" ca="1" si="135"/>
        <v>4277</v>
      </c>
      <c r="AN30" s="18">
        <f t="shared" ca="1" si="135"/>
        <v>0</v>
      </c>
      <c r="AO30" s="49">
        <f t="shared" ca="1" si="135"/>
        <v>0</v>
      </c>
      <c r="AP30" s="18">
        <f t="shared" ca="1" si="135"/>
        <v>0</v>
      </c>
      <c r="AQ30" s="49">
        <f t="shared" ca="1" si="135"/>
        <v>0</v>
      </c>
      <c r="AR30" s="18">
        <f t="shared" ca="1" si="135"/>
        <v>0</v>
      </c>
      <c r="AS30" s="49">
        <f t="shared" ref="AS30" ca="1" si="137">SUM(AS19:AS29)</f>
        <v>4337</v>
      </c>
      <c r="AT30" s="324">
        <f t="shared" ca="1" si="135"/>
        <v>4337</v>
      </c>
      <c r="AU30" s="18">
        <f t="shared" ca="1" si="135"/>
        <v>0</v>
      </c>
      <c r="AV30" s="49">
        <f t="shared" ca="1" si="135"/>
        <v>0</v>
      </c>
      <c r="AW30" s="18">
        <f t="shared" ca="1" si="135"/>
        <v>0</v>
      </c>
      <c r="AX30" s="49">
        <f t="shared" ca="1" si="135"/>
        <v>0</v>
      </c>
      <c r="AY30" s="18">
        <f t="shared" ca="1" si="135"/>
        <v>0</v>
      </c>
      <c r="AZ30" s="49">
        <f t="shared" ca="1" si="135"/>
        <v>4705</v>
      </c>
      <c r="BA30" s="324">
        <f t="shared" ca="1" si="135"/>
        <v>4705</v>
      </c>
      <c r="BB30" s="18">
        <f t="shared" ca="1" si="135"/>
        <v>0</v>
      </c>
      <c r="BC30" s="49">
        <f t="shared" ca="1" si="135"/>
        <v>0</v>
      </c>
      <c r="BD30" s="18">
        <f t="shared" ca="1" si="135"/>
        <v>0</v>
      </c>
      <c r="BE30" s="49">
        <f t="shared" ca="1" si="135"/>
        <v>0</v>
      </c>
      <c r="BF30" s="18">
        <f t="shared" ca="1" si="135"/>
        <v>0</v>
      </c>
      <c r="BG30" s="49">
        <f t="shared" ref="BG30" ca="1" si="138">SUM(BG19:BG29)</f>
        <v>4856</v>
      </c>
      <c r="BH30" s="324">
        <f t="shared" ca="1" si="135"/>
        <v>4856</v>
      </c>
      <c r="BI30" s="18">
        <f t="shared" ca="1" si="135"/>
        <v>0</v>
      </c>
      <c r="BJ30" s="49">
        <f t="shared" ca="1" si="135"/>
        <v>0</v>
      </c>
      <c r="BK30" s="18">
        <f t="shared" ca="1" si="135"/>
        <v>0</v>
      </c>
      <c r="BL30" s="49">
        <f t="shared" ca="1" si="135"/>
        <v>0</v>
      </c>
      <c r="BM30" s="18">
        <f t="shared" ca="1" si="135"/>
        <v>0</v>
      </c>
      <c r="BN30" s="49">
        <f t="shared" ref="BN30" ca="1" si="139">SUM(BN19:BN29)</f>
        <v>0</v>
      </c>
      <c r="BO30" s="324">
        <f t="shared" ca="1" si="135"/>
        <v>0</v>
      </c>
      <c r="BP30" s="18">
        <f t="shared" ref="BP30:BV30" ca="1" si="140">SUM(BP19:BP29)</f>
        <v>0</v>
      </c>
      <c r="BQ30" s="49">
        <f t="shared" ca="1" si="140"/>
        <v>0</v>
      </c>
      <c r="BR30" s="18">
        <f t="shared" ca="1" si="140"/>
        <v>0</v>
      </c>
      <c r="BS30" s="49">
        <f t="shared" ca="1" si="140"/>
        <v>0</v>
      </c>
      <c r="BT30" s="18">
        <f t="shared" ca="1" si="140"/>
        <v>0</v>
      </c>
      <c r="BU30" s="49">
        <f t="shared" ca="1" si="140"/>
        <v>0</v>
      </c>
      <c r="BV30" s="324">
        <f t="shared" ca="1" si="140"/>
        <v>0</v>
      </c>
    </row>
    <row r="31" spans="1:74" s="21" customFormat="1" x14ac:dyDescent="0.2">
      <c r="B31" s="60"/>
      <c r="C31" s="60"/>
      <c r="D31" s="326"/>
      <c r="E31" s="22"/>
      <c r="F31" s="22"/>
      <c r="G31" s="22"/>
      <c r="H31" s="22"/>
      <c r="I31" s="22"/>
      <c r="J31" s="22"/>
      <c r="K31" s="326"/>
      <c r="L31" s="22"/>
      <c r="M31" s="22"/>
      <c r="N31" s="22"/>
      <c r="O31" s="22"/>
      <c r="P31" s="22"/>
      <c r="Q31" s="22"/>
      <c r="R31" s="326"/>
      <c r="S31" s="22"/>
      <c r="T31" s="22"/>
      <c r="U31" s="22"/>
      <c r="V31" s="22"/>
      <c r="W31" s="22"/>
      <c r="X31" s="22"/>
      <c r="Y31" s="326"/>
      <c r="Z31" s="22"/>
      <c r="AA31" s="22"/>
      <c r="AB31" s="22"/>
      <c r="AC31" s="22"/>
      <c r="AD31" s="22"/>
      <c r="AE31" s="22"/>
      <c r="AF31" s="326"/>
      <c r="AG31" s="22"/>
      <c r="AH31" s="22"/>
      <c r="AI31" s="22"/>
      <c r="AJ31" s="22"/>
      <c r="AK31" s="22"/>
      <c r="AL31" s="22"/>
      <c r="AM31" s="326"/>
      <c r="AN31" s="22"/>
      <c r="AO31" s="22"/>
      <c r="AP31" s="22"/>
      <c r="AQ31" s="22"/>
      <c r="AR31" s="22"/>
      <c r="AS31" s="22"/>
      <c r="AT31" s="326"/>
      <c r="AU31" s="22"/>
      <c r="AV31" s="22"/>
      <c r="AW31" s="22"/>
      <c r="AX31" s="22"/>
      <c r="AY31" s="22"/>
      <c r="AZ31" s="22"/>
      <c r="BA31" s="326"/>
      <c r="BB31" s="22"/>
      <c r="BC31" s="22"/>
      <c r="BD31" s="22"/>
      <c r="BE31" s="22"/>
      <c r="BF31" s="22"/>
      <c r="BG31" s="22"/>
      <c r="BH31" s="326"/>
      <c r="BI31" s="22"/>
      <c r="BJ31" s="22"/>
      <c r="BK31" s="22"/>
      <c r="BL31" s="22"/>
      <c r="BM31" s="22"/>
      <c r="BN31" s="22"/>
      <c r="BO31" s="326"/>
      <c r="BP31" s="22"/>
      <c r="BQ31" s="22"/>
      <c r="BR31" s="22"/>
      <c r="BS31" s="22"/>
      <c r="BT31" s="22"/>
      <c r="BU31" s="22"/>
      <c r="BV31" s="326"/>
    </row>
    <row r="32" spans="1:74" s="6" customFormat="1" x14ac:dyDescent="0.2">
      <c r="A32" s="67" t="s">
        <v>72</v>
      </c>
      <c r="B32" s="48"/>
      <c r="C32" s="48"/>
      <c r="D32" s="327">
        <f t="shared" ref="D32:AI32" ca="1" si="141">D30+D17</f>
        <v>0</v>
      </c>
      <c r="E32" s="67">
        <f t="shared" ca="1" si="141"/>
        <v>0</v>
      </c>
      <c r="F32" s="67">
        <f t="shared" ca="1" si="141"/>
        <v>0</v>
      </c>
      <c r="G32" s="67">
        <f t="shared" ca="1" si="141"/>
        <v>0</v>
      </c>
      <c r="H32" s="67">
        <f t="shared" ca="1" si="141"/>
        <v>0</v>
      </c>
      <c r="I32" s="67">
        <f t="shared" ca="1" si="141"/>
        <v>0</v>
      </c>
      <c r="J32" s="67">
        <f t="shared" ca="1" si="141"/>
        <v>0</v>
      </c>
      <c r="K32" s="327">
        <f t="shared" ca="1" si="141"/>
        <v>0</v>
      </c>
      <c r="L32" s="67">
        <f t="shared" ca="1" si="141"/>
        <v>0</v>
      </c>
      <c r="M32" s="67">
        <f t="shared" ca="1" si="141"/>
        <v>0</v>
      </c>
      <c r="N32" s="67">
        <f t="shared" ca="1" si="141"/>
        <v>0</v>
      </c>
      <c r="O32" s="67">
        <f t="shared" ca="1" si="141"/>
        <v>0</v>
      </c>
      <c r="P32" s="67">
        <f t="shared" ca="1" si="141"/>
        <v>0</v>
      </c>
      <c r="Q32" s="67">
        <f t="shared" ca="1" si="141"/>
        <v>0</v>
      </c>
      <c r="R32" s="327">
        <f t="shared" ca="1" si="141"/>
        <v>0</v>
      </c>
      <c r="S32" s="67">
        <f t="shared" ca="1" si="141"/>
        <v>0</v>
      </c>
      <c r="T32" s="67">
        <f t="shared" ca="1" si="141"/>
        <v>0</v>
      </c>
      <c r="U32" s="67">
        <f t="shared" ca="1" si="141"/>
        <v>0</v>
      </c>
      <c r="V32" s="67">
        <f t="shared" ca="1" si="141"/>
        <v>0</v>
      </c>
      <c r="W32" s="67">
        <f t="shared" ca="1" si="141"/>
        <v>0</v>
      </c>
      <c r="X32" s="67">
        <f t="shared" ca="1" si="141"/>
        <v>0</v>
      </c>
      <c r="Y32" s="327">
        <f t="shared" ca="1" si="141"/>
        <v>0</v>
      </c>
      <c r="Z32" s="67">
        <f t="shared" ca="1" si="141"/>
        <v>0</v>
      </c>
      <c r="AA32" s="67">
        <f t="shared" ca="1" si="141"/>
        <v>0</v>
      </c>
      <c r="AB32" s="67">
        <f t="shared" ca="1" si="141"/>
        <v>0</v>
      </c>
      <c r="AC32" s="67">
        <f t="shared" ca="1" si="141"/>
        <v>0</v>
      </c>
      <c r="AD32" s="67">
        <f t="shared" ca="1" si="141"/>
        <v>0</v>
      </c>
      <c r="AE32" s="67">
        <f t="shared" ca="1" si="141"/>
        <v>7198</v>
      </c>
      <c r="AF32" s="327">
        <f t="shared" ca="1" si="141"/>
        <v>7198</v>
      </c>
      <c r="AG32" s="67">
        <f t="shared" ca="1" si="141"/>
        <v>0</v>
      </c>
      <c r="AH32" s="67">
        <f t="shared" ca="1" si="141"/>
        <v>0</v>
      </c>
      <c r="AI32" s="67">
        <f t="shared" ca="1" si="141"/>
        <v>0</v>
      </c>
      <c r="AJ32" s="67">
        <f t="shared" ref="AJ32:BO32" ca="1" si="142">AJ30+AJ17</f>
        <v>0</v>
      </c>
      <c r="AK32" s="67">
        <f t="shared" ca="1" si="142"/>
        <v>0</v>
      </c>
      <c r="AL32" s="67">
        <f t="shared" ref="AL32" ca="1" si="143">AL30+AL17</f>
        <v>7476</v>
      </c>
      <c r="AM32" s="327">
        <f t="shared" ca="1" si="142"/>
        <v>7476</v>
      </c>
      <c r="AN32" s="67">
        <f t="shared" ca="1" si="142"/>
        <v>0</v>
      </c>
      <c r="AO32" s="67">
        <f t="shared" ca="1" si="142"/>
        <v>0</v>
      </c>
      <c r="AP32" s="67">
        <f t="shared" ca="1" si="142"/>
        <v>0</v>
      </c>
      <c r="AQ32" s="67">
        <f t="shared" ca="1" si="142"/>
        <v>0</v>
      </c>
      <c r="AR32" s="67">
        <f t="shared" ca="1" si="142"/>
        <v>0</v>
      </c>
      <c r="AS32" s="67">
        <f t="shared" ref="AS32" ca="1" si="144">AS30+AS17</f>
        <v>8493</v>
      </c>
      <c r="AT32" s="327">
        <f t="shared" ca="1" si="142"/>
        <v>8493</v>
      </c>
      <c r="AU32" s="67">
        <f t="shared" ca="1" si="142"/>
        <v>0</v>
      </c>
      <c r="AV32" s="67">
        <f t="shared" ca="1" si="142"/>
        <v>0</v>
      </c>
      <c r="AW32" s="67">
        <f t="shared" ca="1" si="142"/>
        <v>0</v>
      </c>
      <c r="AX32" s="67">
        <f t="shared" ca="1" si="142"/>
        <v>0</v>
      </c>
      <c r="AY32" s="67">
        <f t="shared" ca="1" si="142"/>
        <v>0</v>
      </c>
      <c r="AZ32" s="67">
        <f t="shared" ca="1" si="142"/>
        <v>8170</v>
      </c>
      <c r="BA32" s="327">
        <f t="shared" ca="1" si="142"/>
        <v>8170</v>
      </c>
      <c r="BB32" s="67">
        <f t="shared" ca="1" si="142"/>
        <v>0</v>
      </c>
      <c r="BC32" s="67">
        <f t="shared" ca="1" si="142"/>
        <v>0</v>
      </c>
      <c r="BD32" s="67">
        <f t="shared" ca="1" si="142"/>
        <v>0</v>
      </c>
      <c r="BE32" s="67">
        <f t="shared" ca="1" si="142"/>
        <v>0</v>
      </c>
      <c r="BF32" s="67">
        <f t="shared" ca="1" si="142"/>
        <v>0</v>
      </c>
      <c r="BG32" s="67">
        <f t="shared" ref="BG32" ca="1" si="145">BG30+BG17</f>
        <v>8149</v>
      </c>
      <c r="BH32" s="327">
        <f t="shared" ca="1" si="142"/>
        <v>8149</v>
      </c>
      <c r="BI32" s="67">
        <f t="shared" ca="1" si="142"/>
        <v>0</v>
      </c>
      <c r="BJ32" s="67">
        <f t="shared" ca="1" si="142"/>
        <v>0</v>
      </c>
      <c r="BK32" s="67">
        <f t="shared" ca="1" si="142"/>
        <v>0</v>
      </c>
      <c r="BL32" s="67">
        <f t="shared" ca="1" si="142"/>
        <v>0</v>
      </c>
      <c r="BM32" s="67">
        <f t="shared" ca="1" si="142"/>
        <v>0</v>
      </c>
      <c r="BN32" s="67">
        <f t="shared" ref="BN32" ca="1" si="146">BN30+BN17</f>
        <v>0</v>
      </c>
      <c r="BO32" s="327">
        <f t="shared" ca="1" si="142"/>
        <v>0</v>
      </c>
      <c r="BP32" s="67">
        <f t="shared" ref="BP32:BV32" ca="1" si="147">BP30+BP17</f>
        <v>0</v>
      </c>
      <c r="BQ32" s="67">
        <f t="shared" ca="1" si="147"/>
        <v>0</v>
      </c>
      <c r="BR32" s="67">
        <f t="shared" ca="1" si="147"/>
        <v>0</v>
      </c>
      <c r="BS32" s="67">
        <f t="shared" ca="1" si="147"/>
        <v>0</v>
      </c>
      <c r="BT32" s="67">
        <f t="shared" ca="1" si="147"/>
        <v>0</v>
      </c>
      <c r="BU32" s="67">
        <f t="shared" ca="1" si="147"/>
        <v>0</v>
      </c>
      <c r="BV32" s="327">
        <f t="shared" ca="1" si="147"/>
        <v>0</v>
      </c>
    </row>
    <row r="33" spans="1:74" s="21" customFormat="1" x14ac:dyDescent="0.2">
      <c r="B33" s="60"/>
      <c r="C33" s="60"/>
      <c r="D33" s="326"/>
      <c r="E33" s="22"/>
      <c r="F33" s="22"/>
      <c r="G33" s="22"/>
      <c r="H33" s="22"/>
      <c r="I33" s="22"/>
      <c r="J33" s="22"/>
      <c r="K33" s="326"/>
      <c r="L33" s="22"/>
      <c r="M33" s="22"/>
      <c r="N33" s="22"/>
      <c r="O33" s="22"/>
      <c r="P33" s="22"/>
      <c r="Q33" s="22"/>
      <c r="R33" s="326"/>
      <c r="S33" s="22"/>
      <c r="T33" s="22"/>
      <c r="U33" s="22"/>
      <c r="V33" s="22"/>
      <c r="W33" s="22"/>
      <c r="X33" s="22"/>
      <c r="Y33" s="326"/>
      <c r="Z33" s="22"/>
      <c r="AA33" s="22"/>
      <c r="AB33" s="22"/>
      <c r="AC33" s="22"/>
      <c r="AD33" s="22"/>
      <c r="AE33" s="22"/>
      <c r="AF33" s="326"/>
      <c r="AG33" s="22"/>
      <c r="AH33" s="22"/>
      <c r="AI33" s="22"/>
      <c r="AJ33" s="22"/>
      <c r="AK33" s="22"/>
      <c r="AL33" s="22"/>
      <c r="AM33" s="326"/>
      <c r="AN33" s="22"/>
      <c r="AO33" s="22"/>
      <c r="AP33" s="22"/>
      <c r="AQ33" s="22"/>
      <c r="AR33" s="22"/>
      <c r="AS33" s="22"/>
      <c r="AT33" s="326"/>
      <c r="AU33" s="22"/>
      <c r="AV33" s="22"/>
      <c r="AW33" s="22"/>
      <c r="AX33" s="22"/>
      <c r="AY33" s="22"/>
      <c r="AZ33" s="22"/>
      <c r="BA33" s="326"/>
      <c r="BB33" s="22"/>
      <c r="BC33" s="22"/>
      <c r="BD33" s="22"/>
      <c r="BE33" s="22"/>
      <c r="BF33" s="22"/>
      <c r="BG33" s="22"/>
      <c r="BH33" s="326"/>
      <c r="BI33" s="22"/>
      <c r="BJ33" s="22"/>
      <c r="BK33" s="22"/>
      <c r="BL33" s="22"/>
      <c r="BM33" s="22"/>
      <c r="BN33" s="22"/>
      <c r="BO33" s="326"/>
      <c r="BP33" s="22"/>
      <c r="BQ33" s="22"/>
      <c r="BR33" s="22"/>
      <c r="BS33" s="22"/>
      <c r="BT33" s="22"/>
      <c r="BU33" s="22"/>
      <c r="BV33" s="326"/>
    </row>
    <row r="34" spans="1:74" s="21" customFormat="1" x14ac:dyDescent="0.2">
      <c r="A34" s="21" t="s">
        <v>345</v>
      </c>
      <c r="B34" s="60"/>
      <c r="C34" s="60"/>
      <c r="D34" s="323"/>
      <c r="E34" s="34"/>
      <c r="F34" s="90">
        <f ca="1">+G34</f>
        <v>0</v>
      </c>
      <c r="G34" s="34"/>
      <c r="H34" s="90">
        <f ca="1">+I34</f>
        <v>0</v>
      </c>
      <c r="I34" s="34"/>
      <c r="J34" s="90">
        <f ca="1">+K34</f>
        <v>0</v>
      </c>
      <c r="K34" s="323"/>
      <c r="L34" s="34"/>
      <c r="M34" s="90">
        <f ca="1">+N34</f>
        <v>0</v>
      </c>
      <c r="N34" s="34"/>
      <c r="O34" s="90">
        <f ca="1">+P34</f>
        <v>0</v>
      </c>
      <c r="P34" s="34"/>
      <c r="Q34" s="90">
        <f ca="1">+R34</f>
        <v>0</v>
      </c>
      <c r="R34" s="323"/>
      <c r="S34" s="34"/>
      <c r="T34" s="90">
        <f ca="1">+U34</f>
        <v>0</v>
      </c>
      <c r="U34" s="34"/>
      <c r="V34" s="90">
        <f ca="1">+W34</f>
        <v>0</v>
      </c>
      <c r="W34" s="34"/>
      <c r="X34" s="90">
        <f ca="1">+Y34</f>
        <v>0</v>
      </c>
      <c r="Y34" s="323"/>
      <c r="Z34" s="34"/>
      <c r="AA34" s="90">
        <f ca="1">+AB34</f>
        <v>0</v>
      </c>
      <c r="AB34" s="34"/>
      <c r="AC34" s="90">
        <f ca="1">+AD34</f>
        <v>0</v>
      </c>
      <c r="AD34" s="34"/>
      <c r="AE34" s="90">
        <f ca="1">+AF34</f>
        <v>0</v>
      </c>
      <c r="AF34" s="323">
        <v>0</v>
      </c>
      <c r="AG34" s="34"/>
      <c r="AH34" s="90">
        <f ca="1">+AI34</f>
        <v>0</v>
      </c>
      <c r="AI34" s="34"/>
      <c r="AJ34" s="90">
        <f ca="1">+AK34</f>
        <v>0</v>
      </c>
      <c r="AK34" s="34"/>
      <c r="AL34" s="90">
        <f ca="1">+AM34</f>
        <v>0</v>
      </c>
      <c r="AM34" s="323">
        <v>0</v>
      </c>
      <c r="AN34" s="34"/>
      <c r="AO34" s="90">
        <f ca="1">+AP34</f>
        <v>0</v>
      </c>
      <c r="AP34" s="34"/>
      <c r="AQ34" s="90">
        <f ca="1">+AR34</f>
        <v>0</v>
      </c>
      <c r="AR34" s="34"/>
      <c r="AS34" s="90">
        <f ca="1">+AT34</f>
        <v>0</v>
      </c>
      <c r="AT34" s="323">
        <v>0</v>
      </c>
      <c r="AU34" s="34"/>
      <c r="AV34" s="90">
        <f ca="1">+AW34</f>
        <v>0</v>
      </c>
      <c r="AW34" s="34"/>
      <c r="AX34" s="90">
        <f ca="1">+AY34</f>
        <v>0</v>
      </c>
      <c r="AY34" s="34"/>
      <c r="AZ34" s="90">
        <f ca="1">+BA34</f>
        <v>0</v>
      </c>
      <c r="BA34" s="323">
        <v>0</v>
      </c>
      <c r="BB34" s="34"/>
      <c r="BC34" s="90">
        <f ca="1">+BD34</f>
        <v>0</v>
      </c>
      <c r="BD34" s="34"/>
      <c r="BE34" s="90">
        <f ca="1">+BF34</f>
        <v>0</v>
      </c>
      <c r="BF34" s="34"/>
      <c r="BG34" s="90">
        <f ca="1">+BH34</f>
        <v>0</v>
      </c>
      <c r="BH34" s="323">
        <v>0</v>
      </c>
      <c r="BI34" s="34"/>
      <c r="BJ34" s="90">
        <f ca="1">+BK34</f>
        <v>0</v>
      </c>
      <c r="BK34" s="34"/>
      <c r="BL34" s="90">
        <f ca="1">+BM34</f>
        <v>0</v>
      </c>
      <c r="BM34" s="34"/>
      <c r="BN34" s="90">
        <f ca="1">+BO34</f>
        <v>0</v>
      </c>
      <c r="BO34" s="323"/>
      <c r="BP34" s="34"/>
      <c r="BQ34" s="90">
        <f ca="1">+BR34</f>
        <v>0</v>
      </c>
      <c r="BR34" s="34"/>
      <c r="BS34" s="90">
        <f ca="1">+BT34</f>
        <v>0</v>
      </c>
      <c r="BT34" s="34"/>
      <c r="BU34" s="90">
        <f ca="1">+BV34</f>
        <v>0</v>
      </c>
      <c r="BV34" s="323"/>
    </row>
    <row r="35" spans="1:74" s="21" customFormat="1" x14ac:dyDescent="0.2">
      <c r="B35" s="60"/>
      <c r="C35" s="60"/>
      <c r="D35" s="326"/>
      <c r="E35" s="22"/>
      <c r="F35" s="90"/>
      <c r="G35" s="22"/>
      <c r="H35" s="90"/>
      <c r="I35" s="22"/>
      <c r="J35" s="90"/>
      <c r="K35" s="326"/>
      <c r="L35" s="22"/>
      <c r="M35" s="90"/>
      <c r="N35" s="22"/>
      <c r="O35" s="90"/>
      <c r="P35" s="22"/>
      <c r="Q35" s="90"/>
      <c r="R35" s="326"/>
      <c r="S35" s="22"/>
      <c r="T35" s="90"/>
      <c r="U35" s="22"/>
      <c r="V35" s="90"/>
      <c r="W35" s="22"/>
      <c r="X35" s="90"/>
      <c r="Y35" s="326"/>
      <c r="Z35" s="22"/>
      <c r="AA35" s="90"/>
      <c r="AB35" s="22"/>
      <c r="AC35" s="90"/>
      <c r="AD35" s="22"/>
      <c r="AE35" s="90"/>
      <c r="AF35" s="326"/>
      <c r="AG35" s="22"/>
      <c r="AH35" s="90"/>
      <c r="AI35" s="22"/>
      <c r="AJ35" s="90"/>
      <c r="AK35" s="22"/>
      <c r="AL35" s="90"/>
      <c r="AM35" s="326"/>
      <c r="AN35" s="22"/>
      <c r="AO35" s="90"/>
      <c r="AP35" s="22"/>
      <c r="AQ35" s="90"/>
      <c r="AR35" s="22"/>
      <c r="AS35" s="90"/>
      <c r="AT35" s="326"/>
      <c r="AU35" s="22"/>
      <c r="AV35" s="90"/>
      <c r="AW35" s="22"/>
      <c r="AX35" s="90"/>
      <c r="AY35" s="22"/>
      <c r="AZ35" s="90"/>
      <c r="BA35" s="326"/>
      <c r="BB35" s="22"/>
      <c r="BC35" s="90"/>
      <c r="BD35" s="22"/>
      <c r="BE35" s="90"/>
      <c r="BF35" s="22"/>
      <c r="BG35" s="90"/>
      <c r="BH35" s="326"/>
      <c r="BI35" s="22"/>
      <c r="BJ35" s="90"/>
      <c r="BK35" s="22"/>
      <c r="BL35" s="90"/>
      <c r="BM35" s="22"/>
      <c r="BN35" s="90"/>
      <c r="BO35" s="326"/>
      <c r="BP35" s="22"/>
      <c r="BQ35" s="90"/>
      <c r="BR35" s="22"/>
      <c r="BS35" s="90"/>
      <c r="BT35" s="22"/>
      <c r="BU35" s="90"/>
      <c r="BV35" s="326"/>
    </row>
    <row r="36" spans="1:74" s="21" customFormat="1" x14ac:dyDescent="0.2">
      <c r="A36" s="21" t="s">
        <v>162</v>
      </c>
      <c r="B36" s="60"/>
      <c r="C36" s="60"/>
      <c r="D36" s="323"/>
      <c r="E36" s="34"/>
      <c r="F36" s="90">
        <f t="shared" ref="F36:F37" ca="1" si="148">+G36</f>
        <v>0</v>
      </c>
      <c r="G36" s="34"/>
      <c r="H36" s="90">
        <f t="shared" ref="H36" ca="1" si="149">+I36</f>
        <v>0</v>
      </c>
      <c r="I36" s="34"/>
      <c r="J36" s="90">
        <f t="shared" ref="J36:J37" ca="1" si="150">+K36</f>
        <v>0</v>
      </c>
      <c r="K36" s="323"/>
      <c r="L36" s="34"/>
      <c r="M36" s="90">
        <f t="shared" ref="M36:M37" ca="1" si="151">+N36</f>
        <v>0</v>
      </c>
      <c r="N36" s="34"/>
      <c r="O36" s="90">
        <f t="shared" ref="O36:O37" ca="1" si="152">+P36</f>
        <v>0</v>
      </c>
      <c r="P36" s="34"/>
      <c r="Q36" s="90">
        <f t="shared" ref="Q36:Q37" ca="1" si="153">+R36</f>
        <v>0</v>
      </c>
      <c r="R36" s="323"/>
      <c r="S36" s="34"/>
      <c r="T36" s="90">
        <f t="shared" ref="T36:T37" ca="1" si="154">+U36</f>
        <v>0</v>
      </c>
      <c r="U36" s="34"/>
      <c r="V36" s="90">
        <f t="shared" ref="V36:V37" ca="1" si="155">+W36</f>
        <v>0</v>
      </c>
      <c r="W36" s="34"/>
      <c r="X36" s="90">
        <f t="shared" ref="X36:X37" ca="1" si="156">+Y36</f>
        <v>0</v>
      </c>
      <c r="Y36" s="323"/>
      <c r="Z36" s="34"/>
      <c r="AA36" s="90">
        <f t="shared" ref="AA36:AA37" ca="1" si="157">+AB36</f>
        <v>0</v>
      </c>
      <c r="AB36" s="34"/>
      <c r="AC36" s="90">
        <f t="shared" ref="AC36" ca="1" si="158">+AD36</f>
        <v>0</v>
      </c>
      <c r="AD36" s="34"/>
      <c r="AE36" s="90">
        <f t="shared" ref="AE36:AE37" ca="1" si="159">+AF36</f>
        <v>-370</v>
      </c>
      <c r="AF36" s="323">
        <v>-370</v>
      </c>
      <c r="AG36" s="34"/>
      <c r="AH36" s="90">
        <f t="shared" ref="AH36:AH37" ca="1" si="160">+AI36</f>
        <v>0</v>
      </c>
      <c r="AI36" s="34"/>
      <c r="AJ36" s="90">
        <f t="shared" ref="AJ36:AJ37" ca="1" si="161">+AK36</f>
        <v>0</v>
      </c>
      <c r="AK36" s="34"/>
      <c r="AL36" s="90">
        <f t="shared" ref="AL36:AL37" ca="1" si="162">+AM36</f>
        <v>18</v>
      </c>
      <c r="AM36" s="323">
        <v>18</v>
      </c>
      <c r="AN36" s="34"/>
      <c r="AO36" s="90">
        <f t="shared" ref="AO36:AO37" ca="1" si="163">+AP36</f>
        <v>0</v>
      </c>
      <c r="AP36" s="34"/>
      <c r="AQ36" s="90">
        <f t="shared" ref="AQ36" ca="1" si="164">+AR36</f>
        <v>0</v>
      </c>
      <c r="AR36" s="34"/>
      <c r="AS36" s="90">
        <f t="shared" ref="AS36:AS37" ca="1" si="165">+AT36</f>
        <v>-259</v>
      </c>
      <c r="AT36" s="323">
        <v>-259</v>
      </c>
      <c r="AU36" s="34"/>
      <c r="AV36" s="90">
        <f t="shared" ref="AV36:AV37" ca="1" si="166">+AW36</f>
        <v>0</v>
      </c>
      <c r="AW36" s="34"/>
      <c r="AX36" s="90">
        <f t="shared" ref="AX36" ca="1" si="167">+AY36</f>
        <v>0</v>
      </c>
      <c r="AY36" s="34"/>
      <c r="AZ36" s="90">
        <f t="shared" ref="AZ36:AZ37" ca="1" si="168">+BA36</f>
        <v>-729</v>
      </c>
      <c r="BA36" s="323">
        <v>-729</v>
      </c>
      <c r="BB36" s="34"/>
      <c r="BC36" s="90">
        <f t="shared" ref="BC36:BC37" ca="1" si="169">+BD36</f>
        <v>0</v>
      </c>
      <c r="BD36" s="34"/>
      <c r="BE36" s="90">
        <f t="shared" ref="BE36:BE37" ca="1" si="170">+BF36</f>
        <v>0</v>
      </c>
      <c r="BF36" s="34"/>
      <c r="BG36" s="90">
        <f t="shared" ref="BG36:BG37" ca="1" si="171">+BH36</f>
        <v>-753</v>
      </c>
      <c r="BH36" s="323">
        <v>-753</v>
      </c>
      <c r="BI36" s="34"/>
      <c r="BJ36" s="90">
        <f t="shared" ref="BJ36:BJ37" ca="1" si="172">+BK36</f>
        <v>0</v>
      </c>
      <c r="BK36" s="34"/>
      <c r="BL36" s="90">
        <f t="shared" ref="BL36:BL37" ca="1" si="173">+BM36</f>
        <v>0</v>
      </c>
      <c r="BM36" s="34"/>
      <c r="BN36" s="90">
        <f t="shared" ref="BN36:BN37" ca="1" si="174">+BO36</f>
        <v>0</v>
      </c>
      <c r="BO36" s="323"/>
      <c r="BP36" s="34"/>
      <c r="BQ36" s="90">
        <f t="shared" ref="BQ36:BQ37" ca="1" si="175">+BR36</f>
        <v>0</v>
      </c>
      <c r="BR36" s="34"/>
      <c r="BS36" s="90">
        <f t="shared" ref="BS36:BS37" ca="1" si="176">+BT36</f>
        <v>0</v>
      </c>
      <c r="BT36" s="34"/>
      <c r="BU36" s="90">
        <f t="shared" ref="BU36:BU37" ca="1" si="177">+BV36</f>
        <v>0</v>
      </c>
      <c r="BV36" s="323"/>
    </row>
    <row r="37" spans="1:74" s="21" customFormat="1" x14ac:dyDescent="0.2">
      <c r="A37" s="21" t="s">
        <v>123</v>
      </c>
      <c r="B37" s="60"/>
      <c r="C37" s="60"/>
      <c r="D37" s="323"/>
      <c r="E37" s="34"/>
      <c r="F37" s="90">
        <f t="shared" ca="1" si="148"/>
        <v>0</v>
      </c>
      <c r="G37" s="34"/>
      <c r="H37" s="90">
        <f t="shared" ref="H37" ca="1" si="178">+I37</f>
        <v>0</v>
      </c>
      <c r="I37" s="34"/>
      <c r="J37" s="90">
        <f t="shared" ca="1" si="150"/>
        <v>0</v>
      </c>
      <c r="K37" s="323"/>
      <c r="L37" s="34"/>
      <c r="M37" s="90">
        <f t="shared" ca="1" si="151"/>
        <v>0</v>
      </c>
      <c r="N37" s="34"/>
      <c r="O37" s="90">
        <f t="shared" ca="1" si="152"/>
        <v>0</v>
      </c>
      <c r="P37" s="34"/>
      <c r="Q37" s="90">
        <f t="shared" ca="1" si="153"/>
        <v>0</v>
      </c>
      <c r="R37" s="323"/>
      <c r="S37" s="34"/>
      <c r="T37" s="90">
        <f t="shared" ca="1" si="154"/>
        <v>0</v>
      </c>
      <c r="U37" s="34"/>
      <c r="V37" s="90">
        <f t="shared" ca="1" si="155"/>
        <v>0</v>
      </c>
      <c r="W37" s="34"/>
      <c r="X37" s="90">
        <f t="shared" ca="1" si="156"/>
        <v>0</v>
      </c>
      <c r="Y37" s="323"/>
      <c r="Z37" s="34"/>
      <c r="AA37" s="90">
        <f t="shared" ca="1" si="157"/>
        <v>0</v>
      </c>
      <c r="AB37" s="34"/>
      <c r="AC37" s="90">
        <f t="shared" ref="AC37" ca="1" si="179">+AD37</f>
        <v>0</v>
      </c>
      <c r="AD37" s="34"/>
      <c r="AE37" s="90">
        <f t="shared" ca="1" si="159"/>
        <v>1</v>
      </c>
      <c r="AF37" s="323">
        <v>1</v>
      </c>
      <c r="AG37" s="34"/>
      <c r="AH37" s="90">
        <f t="shared" ca="1" si="160"/>
        <v>0</v>
      </c>
      <c r="AI37" s="34"/>
      <c r="AJ37" s="90">
        <f t="shared" ca="1" si="161"/>
        <v>0</v>
      </c>
      <c r="AK37" s="34"/>
      <c r="AL37" s="90">
        <f t="shared" ca="1" si="162"/>
        <v>1</v>
      </c>
      <c r="AM37" s="323">
        <v>1</v>
      </c>
      <c r="AN37" s="34"/>
      <c r="AO37" s="90">
        <f t="shared" ca="1" si="163"/>
        <v>0</v>
      </c>
      <c r="AP37" s="34"/>
      <c r="AQ37" s="90">
        <f t="shared" ref="AQ37" ca="1" si="180">+AR37</f>
        <v>0</v>
      </c>
      <c r="AR37" s="34"/>
      <c r="AS37" s="90">
        <f t="shared" ca="1" si="165"/>
        <v>1</v>
      </c>
      <c r="AT37" s="323">
        <v>1</v>
      </c>
      <c r="AU37" s="34"/>
      <c r="AV37" s="90">
        <f t="shared" ca="1" si="166"/>
        <v>0</v>
      </c>
      <c r="AW37" s="34"/>
      <c r="AX37" s="90">
        <f t="shared" ref="AX37" ca="1" si="181">+AY37</f>
        <v>0</v>
      </c>
      <c r="AY37" s="34"/>
      <c r="AZ37" s="90">
        <f t="shared" ca="1" si="168"/>
        <v>2</v>
      </c>
      <c r="BA37" s="323">
        <v>2</v>
      </c>
      <c r="BB37" s="34"/>
      <c r="BC37" s="90">
        <f t="shared" ca="1" si="169"/>
        <v>0</v>
      </c>
      <c r="BD37" s="34"/>
      <c r="BE37" s="90">
        <f t="shared" ca="1" si="170"/>
        <v>0</v>
      </c>
      <c r="BF37" s="34"/>
      <c r="BG37" s="90">
        <f t="shared" ca="1" si="171"/>
        <v>2</v>
      </c>
      <c r="BH37" s="323">
        <v>2</v>
      </c>
      <c r="BI37" s="34"/>
      <c r="BJ37" s="90">
        <f t="shared" ca="1" si="172"/>
        <v>0</v>
      </c>
      <c r="BK37" s="34"/>
      <c r="BL37" s="90">
        <f t="shared" ca="1" si="173"/>
        <v>0</v>
      </c>
      <c r="BM37" s="34"/>
      <c r="BN37" s="90">
        <f t="shared" ca="1" si="174"/>
        <v>0</v>
      </c>
      <c r="BO37" s="323"/>
      <c r="BP37" s="34"/>
      <c r="BQ37" s="90">
        <f t="shared" ca="1" si="175"/>
        <v>0</v>
      </c>
      <c r="BR37" s="34"/>
      <c r="BS37" s="90">
        <f t="shared" ca="1" si="176"/>
        <v>0</v>
      </c>
      <c r="BT37" s="34"/>
      <c r="BU37" s="90">
        <f t="shared" ca="1" si="177"/>
        <v>0</v>
      </c>
      <c r="BV37" s="323"/>
    </row>
    <row r="38" spans="1:74" s="6" customFormat="1" x14ac:dyDescent="0.2">
      <c r="A38" s="67" t="s">
        <v>319</v>
      </c>
      <c r="B38" s="48"/>
      <c r="C38" s="48"/>
      <c r="D38" s="327">
        <f t="shared" ref="D38:AR38" ca="1" si="182">SUM(D36:D37)+D34</f>
        <v>0</v>
      </c>
      <c r="E38" s="67">
        <f t="shared" ca="1" si="182"/>
        <v>0</v>
      </c>
      <c r="F38" s="67">
        <f t="shared" ca="1" si="182"/>
        <v>0</v>
      </c>
      <c r="G38" s="67">
        <f t="shared" ca="1" si="182"/>
        <v>0</v>
      </c>
      <c r="H38" s="67">
        <f t="shared" ca="1" si="182"/>
        <v>0</v>
      </c>
      <c r="I38" s="67">
        <f t="shared" ca="1" si="182"/>
        <v>0</v>
      </c>
      <c r="J38" s="67">
        <f t="shared" ref="J38" ca="1" si="183">SUM(J36:J37)+J34</f>
        <v>0</v>
      </c>
      <c r="K38" s="327">
        <f t="shared" ca="1" si="182"/>
        <v>0</v>
      </c>
      <c r="L38" s="67">
        <f t="shared" ca="1" si="182"/>
        <v>0</v>
      </c>
      <c r="M38" s="67">
        <f t="shared" ca="1" si="182"/>
        <v>0</v>
      </c>
      <c r="N38" s="67">
        <f t="shared" ca="1" si="182"/>
        <v>0</v>
      </c>
      <c r="O38" s="67">
        <f t="shared" ca="1" si="182"/>
        <v>0</v>
      </c>
      <c r="P38" s="67">
        <f t="shared" ca="1" si="182"/>
        <v>0</v>
      </c>
      <c r="Q38" s="67">
        <f t="shared" ref="Q38" ca="1" si="184">SUM(Q36:Q37)+Q34</f>
        <v>0</v>
      </c>
      <c r="R38" s="327">
        <f t="shared" ca="1" si="182"/>
        <v>0</v>
      </c>
      <c r="S38" s="67">
        <f t="shared" ca="1" si="182"/>
        <v>0</v>
      </c>
      <c r="T38" s="67">
        <f t="shared" ca="1" si="182"/>
        <v>0</v>
      </c>
      <c r="U38" s="67">
        <f t="shared" ca="1" si="182"/>
        <v>0</v>
      </c>
      <c r="V38" s="67">
        <f t="shared" ca="1" si="182"/>
        <v>0</v>
      </c>
      <c r="W38" s="67">
        <f t="shared" ca="1" si="182"/>
        <v>0</v>
      </c>
      <c r="X38" s="67">
        <f t="shared" ref="X38" ca="1" si="185">SUM(X36:X37)+X34</f>
        <v>0</v>
      </c>
      <c r="Y38" s="327">
        <f t="shared" ca="1" si="182"/>
        <v>0</v>
      </c>
      <c r="Z38" s="67">
        <f t="shared" ca="1" si="182"/>
        <v>0</v>
      </c>
      <c r="AA38" s="67">
        <f t="shared" ca="1" si="182"/>
        <v>0</v>
      </c>
      <c r="AB38" s="67">
        <f t="shared" ca="1" si="182"/>
        <v>0</v>
      </c>
      <c r="AC38" s="67">
        <f t="shared" ca="1" si="182"/>
        <v>0</v>
      </c>
      <c r="AD38" s="67">
        <f t="shared" ca="1" si="182"/>
        <v>0</v>
      </c>
      <c r="AE38" s="67">
        <f t="shared" ref="AE38" ca="1" si="186">SUM(AE36:AE37)+AE34</f>
        <v>-369</v>
      </c>
      <c r="AF38" s="327">
        <f t="shared" ca="1" si="182"/>
        <v>-369</v>
      </c>
      <c r="AG38" s="67">
        <f t="shared" ca="1" si="182"/>
        <v>0</v>
      </c>
      <c r="AH38" s="67">
        <f t="shared" ca="1" si="182"/>
        <v>0</v>
      </c>
      <c r="AI38" s="67">
        <f t="shared" ca="1" si="182"/>
        <v>0</v>
      </c>
      <c r="AJ38" s="67">
        <f t="shared" ca="1" si="182"/>
        <v>0</v>
      </c>
      <c r="AK38" s="67">
        <f t="shared" ca="1" si="182"/>
        <v>0</v>
      </c>
      <c r="AL38" s="67">
        <f t="shared" ref="AL38" ca="1" si="187">SUM(AL36:AL37)+AL34</f>
        <v>19</v>
      </c>
      <c r="AM38" s="327">
        <f t="shared" ca="1" si="182"/>
        <v>19</v>
      </c>
      <c r="AN38" s="67">
        <f t="shared" ca="1" si="182"/>
        <v>0</v>
      </c>
      <c r="AO38" s="67">
        <f t="shared" ca="1" si="182"/>
        <v>0</v>
      </c>
      <c r="AP38" s="67">
        <f ca="1">SUM(AP36:AP37)+AP34</f>
        <v>0</v>
      </c>
      <c r="AQ38" s="67">
        <f t="shared" ca="1" si="182"/>
        <v>0</v>
      </c>
      <c r="AR38" s="67">
        <f t="shared" ca="1" si="182"/>
        <v>0</v>
      </c>
      <c r="AS38" s="67">
        <f t="shared" ref="AS38" ca="1" si="188">SUM(AS36:AS37)+AS34</f>
        <v>-258</v>
      </c>
      <c r="AT38" s="327">
        <f ca="1">SUM(AT36:AT37)+AT34</f>
        <v>-258</v>
      </c>
      <c r="AU38" s="67">
        <f t="shared" ref="AU38:BA38" ca="1" si="189">SUM(AU36:AU37)+AU34</f>
        <v>0</v>
      </c>
      <c r="AV38" s="67">
        <f t="shared" ca="1" si="189"/>
        <v>0</v>
      </c>
      <c r="AW38" s="67">
        <f t="shared" ca="1" si="189"/>
        <v>0</v>
      </c>
      <c r="AX38" s="67">
        <f t="shared" ca="1" si="189"/>
        <v>0</v>
      </c>
      <c r="AY38" s="67">
        <f t="shared" ca="1" si="189"/>
        <v>0</v>
      </c>
      <c r="AZ38" s="67">
        <f t="shared" ca="1" si="189"/>
        <v>-727</v>
      </c>
      <c r="BA38" s="327">
        <f t="shared" ca="1" si="189"/>
        <v>-727</v>
      </c>
      <c r="BB38" s="67">
        <f t="shared" ref="BB38:BH38" ca="1" si="190">SUM(BB36:BB37)+BB34</f>
        <v>0</v>
      </c>
      <c r="BC38" s="67">
        <f t="shared" ca="1" si="190"/>
        <v>0</v>
      </c>
      <c r="BD38" s="67">
        <f t="shared" ca="1" si="190"/>
        <v>0</v>
      </c>
      <c r="BE38" s="67">
        <f t="shared" ca="1" si="190"/>
        <v>0</v>
      </c>
      <c r="BF38" s="67">
        <f t="shared" ca="1" si="190"/>
        <v>0</v>
      </c>
      <c r="BG38" s="67">
        <f t="shared" ref="BG38" ca="1" si="191">SUM(BG36:BG37)+BG34</f>
        <v>-751</v>
      </c>
      <c r="BH38" s="327">
        <f t="shared" ca="1" si="190"/>
        <v>-751</v>
      </c>
      <c r="BI38" s="67">
        <f t="shared" ref="BI38:BO38" ca="1" si="192">SUM(BI36:BI37)+BI34</f>
        <v>0</v>
      </c>
      <c r="BJ38" s="67">
        <f t="shared" ca="1" si="192"/>
        <v>0</v>
      </c>
      <c r="BK38" s="67">
        <f t="shared" ca="1" si="192"/>
        <v>0</v>
      </c>
      <c r="BL38" s="67">
        <f t="shared" ca="1" si="192"/>
        <v>0</v>
      </c>
      <c r="BM38" s="67">
        <f t="shared" ca="1" si="192"/>
        <v>0</v>
      </c>
      <c r="BN38" s="67">
        <f t="shared" ref="BN38" ca="1" si="193">SUM(BN36:BN37)+BN34</f>
        <v>0</v>
      </c>
      <c r="BO38" s="327">
        <f t="shared" ca="1" si="192"/>
        <v>0</v>
      </c>
      <c r="BP38" s="67">
        <f t="shared" ref="BP38:BV38" ca="1" si="194">SUM(BP36:BP37)+BP34</f>
        <v>0</v>
      </c>
      <c r="BQ38" s="67">
        <f t="shared" ca="1" si="194"/>
        <v>0</v>
      </c>
      <c r="BR38" s="67">
        <f t="shared" ca="1" si="194"/>
        <v>0</v>
      </c>
      <c r="BS38" s="67">
        <f t="shared" ca="1" si="194"/>
        <v>0</v>
      </c>
      <c r="BT38" s="67">
        <f t="shared" ca="1" si="194"/>
        <v>0</v>
      </c>
      <c r="BU38" s="67">
        <f t="shared" ref="BU38" ca="1" si="195">SUM(BU36:BU37)+BU34</f>
        <v>0</v>
      </c>
      <c r="BV38" s="327">
        <f t="shared" ca="1" si="194"/>
        <v>0</v>
      </c>
    </row>
    <row r="39" spans="1:74" s="21" customFormat="1" x14ac:dyDescent="0.2">
      <c r="B39" s="60"/>
      <c r="C39" s="60"/>
      <c r="D39" s="326"/>
      <c r="E39" s="22"/>
      <c r="F39" s="90"/>
      <c r="G39" s="22"/>
      <c r="H39" s="90"/>
      <c r="I39" s="22"/>
      <c r="J39" s="90"/>
      <c r="K39" s="326"/>
      <c r="L39" s="22"/>
      <c r="M39" s="90"/>
      <c r="N39" s="22"/>
      <c r="O39" s="90"/>
      <c r="P39" s="22"/>
      <c r="Q39" s="90"/>
      <c r="R39" s="326"/>
      <c r="S39" s="22"/>
      <c r="T39" s="90"/>
      <c r="U39" s="22"/>
      <c r="V39" s="90"/>
      <c r="W39" s="22"/>
      <c r="X39" s="90"/>
      <c r="Y39" s="326"/>
      <c r="Z39" s="22"/>
      <c r="AA39" s="90"/>
      <c r="AB39" s="22"/>
      <c r="AC39" s="90"/>
      <c r="AD39" s="22"/>
      <c r="AE39" s="90"/>
      <c r="AF39" s="326"/>
      <c r="AG39" s="22"/>
      <c r="AH39" s="90"/>
      <c r="AI39" s="22"/>
      <c r="AJ39" s="90"/>
      <c r="AK39" s="22"/>
      <c r="AL39" s="90"/>
      <c r="AM39" s="326"/>
      <c r="AN39" s="22"/>
      <c r="AO39" s="90"/>
      <c r="AP39" s="22"/>
      <c r="AQ39" s="90"/>
      <c r="AR39" s="22"/>
      <c r="AS39" s="90"/>
      <c r="AT39" s="326"/>
      <c r="AU39" s="22"/>
      <c r="AV39" s="90"/>
      <c r="AW39" s="22"/>
      <c r="AX39" s="90"/>
      <c r="AY39" s="22"/>
      <c r="AZ39" s="90"/>
      <c r="BA39" s="326"/>
      <c r="BB39" s="22"/>
      <c r="BC39" s="90"/>
      <c r="BD39" s="22"/>
      <c r="BE39" s="90"/>
      <c r="BF39" s="22"/>
      <c r="BG39" s="90"/>
      <c r="BH39" s="326"/>
      <c r="BI39" s="22"/>
      <c r="BJ39" s="90"/>
      <c r="BK39" s="22"/>
      <c r="BL39" s="90"/>
      <c r="BM39" s="22"/>
      <c r="BN39" s="90"/>
      <c r="BO39" s="326"/>
      <c r="BP39" s="22"/>
      <c r="BQ39" s="90"/>
      <c r="BR39" s="22"/>
      <c r="BS39" s="90"/>
      <c r="BT39" s="22"/>
      <c r="BU39" s="90"/>
      <c r="BV39" s="326"/>
    </row>
    <row r="40" spans="1:74" s="21" customFormat="1" x14ac:dyDescent="0.2">
      <c r="A40" s="21" t="s">
        <v>164</v>
      </c>
      <c r="B40" s="60"/>
      <c r="C40" s="60"/>
      <c r="D40" s="323"/>
      <c r="E40" s="34"/>
      <c r="F40" s="90">
        <f t="shared" ref="F40:F50" ca="1" si="196">+G40</f>
        <v>0</v>
      </c>
      <c r="G40" s="34"/>
      <c r="H40" s="90">
        <f t="shared" ref="H40" ca="1" si="197">+I40</f>
        <v>0</v>
      </c>
      <c r="I40" s="34"/>
      <c r="J40" s="90">
        <f t="shared" ref="J40:J50" ca="1" si="198">+K40</f>
        <v>0</v>
      </c>
      <c r="K40" s="323"/>
      <c r="L40" s="34"/>
      <c r="M40" s="90">
        <f t="shared" ref="M40:M50" ca="1" si="199">+N40</f>
        <v>0</v>
      </c>
      <c r="N40" s="34"/>
      <c r="O40" s="90">
        <f t="shared" ref="O40:O50" ca="1" si="200">+P40</f>
        <v>0</v>
      </c>
      <c r="P40" s="34"/>
      <c r="Q40" s="90">
        <f t="shared" ref="Q40:Q50" ca="1" si="201">+R40</f>
        <v>0</v>
      </c>
      <c r="R40" s="323"/>
      <c r="S40" s="34"/>
      <c r="T40" s="90">
        <f t="shared" ref="T40:T50" ca="1" si="202">+U40</f>
        <v>0</v>
      </c>
      <c r="U40" s="34"/>
      <c r="V40" s="90">
        <f t="shared" ref="V40:V50" ca="1" si="203">+W40</f>
        <v>0</v>
      </c>
      <c r="W40" s="34"/>
      <c r="X40" s="90">
        <f t="shared" ref="X40:X50" ca="1" si="204">+Y40</f>
        <v>0</v>
      </c>
      <c r="Y40" s="323"/>
      <c r="Z40" s="34"/>
      <c r="AA40" s="90">
        <f t="shared" ref="AA40:AA50" ca="1" si="205">+AB40</f>
        <v>0</v>
      </c>
      <c r="AB40" s="34"/>
      <c r="AC40" s="90">
        <f t="shared" ref="AC40" ca="1" si="206">+AD40</f>
        <v>0</v>
      </c>
      <c r="AD40" s="34"/>
      <c r="AE40" s="90">
        <f t="shared" ref="AE40:AE50" ca="1" si="207">+AF40</f>
        <v>599</v>
      </c>
      <c r="AF40" s="323">
        <v>599</v>
      </c>
      <c r="AG40" s="34"/>
      <c r="AH40" s="90">
        <f t="shared" ref="AH40:AH50" ca="1" si="208">+AI40</f>
        <v>0</v>
      </c>
      <c r="AI40" s="34"/>
      <c r="AJ40" s="90">
        <f t="shared" ref="AJ40:AJ50" ca="1" si="209">+AK40</f>
        <v>0</v>
      </c>
      <c r="AK40" s="34"/>
      <c r="AL40" s="90">
        <f t="shared" ref="AL40:AL50" ca="1" si="210">+AM40</f>
        <v>613</v>
      </c>
      <c r="AM40" s="323">
        <v>613</v>
      </c>
      <c r="AN40" s="34"/>
      <c r="AO40" s="90">
        <f t="shared" ref="AO40:AO50" ca="1" si="211">+AP40</f>
        <v>0</v>
      </c>
      <c r="AP40" s="34"/>
      <c r="AQ40" s="90">
        <f t="shared" ref="AQ40:AQ41" ca="1" si="212">+AR40</f>
        <v>0</v>
      </c>
      <c r="AR40" s="34"/>
      <c r="AS40" s="90">
        <f t="shared" ref="AS40:AS50" ca="1" si="213">+AT40</f>
        <v>668</v>
      </c>
      <c r="AT40" s="323">
        <v>668</v>
      </c>
      <c r="AU40" s="34"/>
      <c r="AV40" s="90">
        <f t="shared" ref="AV40:AV50" ca="1" si="214">+AW40</f>
        <v>0</v>
      </c>
      <c r="AW40" s="34"/>
      <c r="AX40" s="90">
        <f t="shared" ref="AX40:AX41" ca="1" si="215">+AY40</f>
        <v>0</v>
      </c>
      <c r="AY40" s="34"/>
      <c r="AZ40" s="90">
        <f t="shared" ref="AZ40:AZ50" ca="1" si="216">+BA40</f>
        <v>683</v>
      </c>
      <c r="BA40" s="323">
        <v>683</v>
      </c>
      <c r="BB40" s="34"/>
      <c r="BC40" s="90">
        <f t="shared" ref="BC40" ca="1" si="217">+BD40</f>
        <v>0</v>
      </c>
      <c r="BD40" s="34"/>
      <c r="BE40" s="90">
        <f t="shared" ref="BE40" ca="1" si="218">+BF40</f>
        <v>0</v>
      </c>
      <c r="BF40" s="34"/>
      <c r="BG40" s="90">
        <f t="shared" ref="BG40:BG50" ca="1" si="219">+BH40</f>
        <v>717</v>
      </c>
      <c r="BH40" s="323">
        <v>717</v>
      </c>
      <c r="BI40" s="34"/>
      <c r="BJ40" s="90">
        <f t="shared" ref="BJ40" ca="1" si="220">+BK40</f>
        <v>0</v>
      </c>
      <c r="BK40" s="34"/>
      <c r="BL40" s="90">
        <f t="shared" ref="BL40" ca="1" si="221">+BM40</f>
        <v>0</v>
      </c>
      <c r="BM40" s="34"/>
      <c r="BN40" s="90">
        <f t="shared" ref="BN40:BN50" ca="1" si="222">+BO40</f>
        <v>0</v>
      </c>
      <c r="BO40" s="323"/>
      <c r="BP40" s="34"/>
      <c r="BQ40" s="90">
        <f t="shared" ref="BQ40" ca="1" si="223">+BR40</f>
        <v>0</v>
      </c>
      <c r="BR40" s="34"/>
      <c r="BS40" s="90">
        <f t="shared" ref="BS40" ca="1" si="224">+BT40</f>
        <v>0</v>
      </c>
      <c r="BT40" s="34"/>
      <c r="BU40" s="90">
        <f t="shared" ref="BU40:BU50" ca="1" si="225">+BV40</f>
        <v>0</v>
      </c>
      <c r="BV40" s="323"/>
    </row>
    <row r="41" spans="1:74" s="21" customFormat="1" x14ac:dyDescent="0.2">
      <c r="A41" s="21" t="s">
        <v>347</v>
      </c>
      <c r="B41" s="60"/>
      <c r="C41" s="60"/>
      <c r="D41" s="323"/>
      <c r="E41" s="34"/>
      <c r="F41" s="90"/>
      <c r="G41" s="34"/>
      <c r="H41" s="90"/>
      <c r="I41" s="34"/>
      <c r="J41" s="90">
        <f ca="1">+K41</f>
        <v>0</v>
      </c>
      <c r="K41" s="323"/>
      <c r="L41" s="34"/>
      <c r="M41" s="90"/>
      <c r="N41" s="34"/>
      <c r="O41" s="90"/>
      <c r="P41" s="34"/>
      <c r="Q41" s="90">
        <f ca="1">+R41</f>
        <v>0</v>
      </c>
      <c r="R41" s="323"/>
      <c r="S41" s="34"/>
      <c r="T41" s="90"/>
      <c r="U41" s="34"/>
      <c r="V41" s="90"/>
      <c r="W41" s="34"/>
      <c r="X41" s="90">
        <f ca="1">+Y41</f>
        <v>0</v>
      </c>
      <c r="Y41" s="323"/>
      <c r="Z41" s="34"/>
      <c r="AA41" s="90"/>
      <c r="AB41" s="34"/>
      <c r="AC41" s="90"/>
      <c r="AD41" s="34"/>
      <c r="AE41" s="90">
        <f ca="1">+AF41</f>
        <v>0</v>
      </c>
      <c r="AF41" s="323">
        <v>0</v>
      </c>
      <c r="AG41" s="34"/>
      <c r="AH41" s="90">
        <f t="shared" ca="1" si="208"/>
        <v>0</v>
      </c>
      <c r="AI41" s="34"/>
      <c r="AJ41" s="90">
        <f t="shared" ca="1" si="209"/>
        <v>0</v>
      </c>
      <c r="AK41" s="34"/>
      <c r="AL41" s="90">
        <f ca="1">+AM41</f>
        <v>0</v>
      </c>
      <c r="AM41" s="323">
        <v>0</v>
      </c>
      <c r="AN41" s="34"/>
      <c r="AO41" s="90">
        <f t="shared" ca="1" si="211"/>
        <v>0</v>
      </c>
      <c r="AP41" s="34"/>
      <c r="AQ41" s="90">
        <f t="shared" ca="1" si="212"/>
        <v>0</v>
      </c>
      <c r="AR41" s="34"/>
      <c r="AS41" s="90">
        <f ca="1">+AT41</f>
        <v>0</v>
      </c>
      <c r="AT41" s="323">
        <v>0</v>
      </c>
      <c r="AU41" s="34"/>
      <c r="AV41" s="90">
        <f t="shared" ref="AV41:AV42" ca="1" si="226">+AW41</f>
        <v>0</v>
      </c>
      <c r="AW41" s="34"/>
      <c r="AX41" s="90">
        <f t="shared" ca="1" si="215"/>
        <v>0</v>
      </c>
      <c r="AY41" s="34"/>
      <c r="AZ41" s="90">
        <f ca="1">+BA41</f>
        <v>0</v>
      </c>
      <c r="BA41" s="323">
        <v>0</v>
      </c>
      <c r="BB41" s="34"/>
      <c r="BC41" s="90">
        <f ca="1">+BD41</f>
        <v>0</v>
      </c>
      <c r="BD41" s="34"/>
      <c r="BE41" s="90">
        <f ca="1">+BF41</f>
        <v>0</v>
      </c>
      <c r="BF41" s="34"/>
      <c r="BG41" s="90">
        <f ca="1">+BH41</f>
        <v>0</v>
      </c>
      <c r="BH41" s="323">
        <v>0</v>
      </c>
      <c r="BI41" s="34"/>
      <c r="BJ41" s="90">
        <f ca="1">+BK41</f>
        <v>0</v>
      </c>
      <c r="BK41" s="34"/>
      <c r="BL41" s="90">
        <f ca="1">+BM41</f>
        <v>0</v>
      </c>
      <c r="BM41" s="34"/>
      <c r="BN41" s="90">
        <f ca="1">+BO41</f>
        <v>0</v>
      </c>
      <c r="BO41" s="323"/>
      <c r="BP41" s="34"/>
      <c r="BQ41" s="90">
        <f ca="1">+BR41</f>
        <v>0</v>
      </c>
      <c r="BR41" s="34"/>
      <c r="BS41" s="90">
        <f ca="1">+BT41</f>
        <v>0</v>
      </c>
      <c r="BT41" s="34"/>
      <c r="BU41" s="90">
        <f ca="1">+BV41</f>
        <v>0</v>
      </c>
      <c r="BV41" s="323"/>
    </row>
    <row r="42" spans="1:74" s="21" customFormat="1" x14ac:dyDescent="0.2">
      <c r="A42" s="21" t="s">
        <v>165</v>
      </c>
      <c r="B42" s="60"/>
      <c r="C42" s="60"/>
      <c r="D42" s="323"/>
      <c r="E42" s="34"/>
      <c r="F42" s="90">
        <f t="shared" ref="F42" ca="1" si="227">+G42</f>
        <v>0</v>
      </c>
      <c r="G42" s="34"/>
      <c r="H42" s="90">
        <f t="shared" ref="H42" ca="1" si="228">+I42</f>
        <v>0</v>
      </c>
      <c r="I42" s="34"/>
      <c r="J42" s="90">
        <f t="shared" ref="J42" ca="1" si="229">+K42</f>
        <v>0</v>
      </c>
      <c r="K42" s="323"/>
      <c r="L42" s="34"/>
      <c r="M42" s="90">
        <f t="shared" ref="M42" ca="1" si="230">+N42</f>
        <v>0</v>
      </c>
      <c r="N42" s="34"/>
      <c r="O42" s="90">
        <f t="shared" ref="O42" ca="1" si="231">+P42</f>
        <v>0</v>
      </c>
      <c r="P42" s="34"/>
      <c r="Q42" s="90">
        <f t="shared" ref="Q42" ca="1" si="232">+R42</f>
        <v>0</v>
      </c>
      <c r="R42" s="323"/>
      <c r="S42" s="34"/>
      <c r="T42" s="90">
        <f t="shared" ref="T42" ca="1" si="233">+U42</f>
        <v>0</v>
      </c>
      <c r="U42" s="34"/>
      <c r="V42" s="90">
        <f t="shared" ref="V42" ca="1" si="234">+W42</f>
        <v>0</v>
      </c>
      <c r="W42" s="34"/>
      <c r="X42" s="90">
        <f t="shared" ref="X42" ca="1" si="235">+Y42</f>
        <v>0</v>
      </c>
      <c r="Y42" s="323"/>
      <c r="Z42" s="34"/>
      <c r="AA42" s="90">
        <f t="shared" ref="AA42" ca="1" si="236">+AB42</f>
        <v>0</v>
      </c>
      <c r="AB42" s="34"/>
      <c r="AC42" s="90">
        <f t="shared" ref="AC42" ca="1" si="237">+AD42</f>
        <v>0</v>
      </c>
      <c r="AD42" s="34"/>
      <c r="AE42" s="90">
        <f t="shared" ref="AE42" ca="1" si="238">+AF42</f>
        <v>215</v>
      </c>
      <c r="AF42" s="323">
        <v>215</v>
      </c>
      <c r="AG42" s="34"/>
      <c r="AH42" s="90">
        <f t="shared" ref="AH42:AH43" ca="1" si="239">+AI42</f>
        <v>0</v>
      </c>
      <c r="AI42" s="34"/>
      <c r="AJ42" s="90">
        <f t="shared" ref="AJ42:AJ43" ca="1" si="240">+AK42</f>
        <v>0</v>
      </c>
      <c r="AK42" s="34"/>
      <c r="AL42" s="90">
        <f t="shared" ref="AL42" ca="1" si="241">+AM42</f>
        <v>0</v>
      </c>
      <c r="AM42" s="323">
        <v>0</v>
      </c>
      <c r="AN42" s="34"/>
      <c r="AO42" s="90">
        <f t="shared" ref="AO42:AO44" ca="1" si="242">+AP42</f>
        <v>0</v>
      </c>
      <c r="AP42" s="34"/>
      <c r="AQ42" s="90">
        <f t="shared" ref="AQ42:AQ44" ca="1" si="243">+AR42</f>
        <v>0</v>
      </c>
      <c r="AR42" s="34"/>
      <c r="AS42" s="90">
        <f t="shared" ref="AS42" ca="1" si="244">+AT42</f>
        <v>6</v>
      </c>
      <c r="AT42" s="323">
        <v>6</v>
      </c>
      <c r="AU42" s="34"/>
      <c r="AV42" s="90">
        <f t="shared" ca="1" si="226"/>
        <v>0</v>
      </c>
      <c r="AW42" s="34"/>
      <c r="AX42" s="90">
        <f t="shared" ref="AX42" ca="1" si="245">+AY42</f>
        <v>0</v>
      </c>
      <c r="AY42" s="34"/>
      <c r="AZ42" s="90">
        <f t="shared" ref="AZ42" ca="1" si="246">+BA42</f>
        <v>36</v>
      </c>
      <c r="BA42" s="323">
        <v>36</v>
      </c>
      <c r="BB42" s="34"/>
      <c r="BC42" s="90">
        <f t="shared" ref="BC42:BC50" ca="1" si="247">+BD42</f>
        <v>0</v>
      </c>
      <c r="BD42" s="34"/>
      <c r="BE42" s="90">
        <f t="shared" ref="BE42:BE50" ca="1" si="248">+BF42</f>
        <v>0</v>
      </c>
      <c r="BF42" s="34"/>
      <c r="BG42" s="90">
        <f t="shared" ref="BG42" ca="1" si="249">+BH42</f>
        <v>87</v>
      </c>
      <c r="BH42" s="323">
        <v>87</v>
      </c>
      <c r="BI42" s="34"/>
      <c r="BJ42" s="90">
        <f t="shared" ref="BJ42:BJ50" ca="1" si="250">+BK42</f>
        <v>0</v>
      </c>
      <c r="BK42" s="34"/>
      <c r="BL42" s="90">
        <f t="shared" ref="BL42:BL50" ca="1" si="251">+BM42</f>
        <v>0</v>
      </c>
      <c r="BM42" s="34"/>
      <c r="BN42" s="90">
        <f t="shared" ref="BN42" ca="1" si="252">+BO42</f>
        <v>0</v>
      </c>
      <c r="BO42" s="323"/>
      <c r="BP42" s="34"/>
      <c r="BQ42" s="90">
        <f t="shared" ref="BQ42:BQ50" ca="1" si="253">+BR42</f>
        <v>0</v>
      </c>
      <c r="BR42" s="34"/>
      <c r="BS42" s="90">
        <f t="shared" ref="BS42:BS50" ca="1" si="254">+BT42</f>
        <v>0</v>
      </c>
      <c r="BT42" s="34"/>
      <c r="BU42" s="90">
        <f t="shared" ref="BU42" ca="1" si="255">+BV42</f>
        <v>0</v>
      </c>
      <c r="BV42" s="323"/>
    </row>
    <row r="43" spans="1:74" s="33" customFormat="1" x14ac:dyDescent="0.2">
      <c r="A43" s="33" t="s">
        <v>166</v>
      </c>
      <c r="B43" s="62"/>
      <c r="C43" s="62"/>
      <c r="D43" s="332"/>
      <c r="E43" s="37"/>
      <c r="F43" s="171">
        <f t="shared" ca="1" si="196"/>
        <v>0</v>
      </c>
      <c r="G43" s="37"/>
      <c r="H43" s="171">
        <f t="shared" ref="H43" ca="1" si="256">+I43</f>
        <v>0</v>
      </c>
      <c r="I43" s="37"/>
      <c r="J43" s="171">
        <f t="shared" ca="1" si="198"/>
        <v>0</v>
      </c>
      <c r="K43" s="332"/>
      <c r="L43" s="37"/>
      <c r="M43" s="171">
        <f t="shared" ca="1" si="199"/>
        <v>0</v>
      </c>
      <c r="N43" s="37"/>
      <c r="O43" s="171">
        <f t="shared" ca="1" si="200"/>
        <v>0</v>
      </c>
      <c r="P43" s="37"/>
      <c r="Q43" s="171">
        <f t="shared" ca="1" si="201"/>
        <v>0</v>
      </c>
      <c r="R43" s="323"/>
      <c r="S43" s="34"/>
      <c r="T43" s="90"/>
      <c r="U43" s="34"/>
      <c r="V43" s="90"/>
      <c r="W43" s="34"/>
      <c r="X43" s="171">
        <f t="shared" ca="1" si="204"/>
        <v>0</v>
      </c>
      <c r="Y43" s="323"/>
      <c r="Z43" s="34"/>
      <c r="AA43" s="90"/>
      <c r="AB43" s="34"/>
      <c r="AC43" s="90"/>
      <c r="AD43" s="34"/>
      <c r="AE43" s="171">
        <f t="shared" ca="1" si="207"/>
        <v>0</v>
      </c>
      <c r="AF43" s="323">
        <v>0</v>
      </c>
      <c r="AG43" s="34"/>
      <c r="AH43" s="90">
        <f t="shared" ca="1" si="239"/>
        <v>0</v>
      </c>
      <c r="AI43" s="34"/>
      <c r="AJ43" s="90">
        <f t="shared" ca="1" si="240"/>
        <v>0</v>
      </c>
      <c r="AK43" s="34"/>
      <c r="AL43" s="171">
        <f t="shared" ca="1" si="210"/>
        <v>0</v>
      </c>
      <c r="AM43" s="323">
        <v>0</v>
      </c>
      <c r="AN43" s="34"/>
      <c r="AO43" s="90">
        <f t="shared" ca="1" si="242"/>
        <v>0</v>
      </c>
      <c r="AP43" s="34"/>
      <c r="AQ43" s="90">
        <f t="shared" ca="1" si="243"/>
        <v>0</v>
      </c>
      <c r="AR43" s="34"/>
      <c r="AS43" s="171">
        <f t="shared" ca="1" si="213"/>
        <v>0</v>
      </c>
      <c r="AT43" s="323">
        <v>0</v>
      </c>
      <c r="AU43" s="37"/>
      <c r="AV43" s="171">
        <f t="shared" ca="1" si="214"/>
        <v>0</v>
      </c>
      <c r="AW43" s="37"/>
      <c r="AX43" s="171">
        <f t="shared" ref="AX43:AX44" ca="1" si="257">+AY43</f>
        <v>0</v>
      </c>
      <c r="AY43" s="37"/>
      <c r="AZ43" s="171">
        <f t="shared" ca="1" si="216"/>
        <v>0</v>
      </c>
      <c r="BA43" s="332">
        <v>0</v>
      </c>
      <c r="BB43" s="37"/>
      <c r="BC43" s="171">
        <f t="shared" ca="1" si="247"/>
        <v>0</v>
      </c>
      <c r="BD43" s="37"/>
      <c r="BE43" s="171">
        <f t="shared" ca="1" si="248"/>
        <v>0</v>
      </c>
      <c r="BF43" s="37"/>
      <c r="BG43" s="171">
        <f t="shared" ca="1" si="219"/>
        <v>0</v>
      </c>
      <c r="BH43" s="332">
        <v>0</v>
      </c>
      <c r="BI43" s="37"/>
      <c r="BJ43" s="171">
        <f t="shared" ca="1" si="250"/>
        <v>0</v>
      </c>
      <c r="BK43" s="37"/>
      <c r="BL43" s="171">
        <f t="shared" ca="1" si="251"/>
        <v>0</v>
      </c>
      <c r="BM43" s="37"/>
      <c r="BN43" s="171">
        <f t="shared" ca="1" si="222"/>
        <v>0</v>
      </c>
      <c r="BO43" s="332"/>
      <c r="BP43" s="37"/>
      <c r="BQ43" s="171">
        <f t="shared" ca="1" si="253"/>
        <v>0</v>
      </c>
      <c r="BR43" s="37"/>
      <c r="BS43" s="171">
        <f t="shared" ca="1" si="254"/>
        <v>0</v>
      </c>
      <c r="BT43" s="37"/>
      <c r="BU43" s="171">
        <f t="shared" ca="1" si="225"/>
        <v>0</v>
      </c>
      <c r="BV43" s="332"/>
    </row>
    <row r="44" spans="1:74" s="21" customFormat="1" x14ac:dyDescent="0.2">
      <c r="A44" s="21" t="s">
        <v>492</v>
      </c>
      <c r="B44" s="60"/>
      <c r="C44" s="60"/>
      <c r="D44" s="323"/>
      <c r="E44" s="34"/>
      <c r="F44" s="90"/>
      <c r="G44" s="34"/>
      <c r="H44" s="90"/>
      <c r="I44" s="34"/>
      <c r="J44" s="90">
        <f t="shared" ca="1" si="198"/>
        <v>0</v>
      </c>
      <c r="K44" s="323"/>
      <c r="L44" s="34"/>
      <c r="M44" s="90"/>
      <c r="N44" s="34"/>
      <c r="O44" s="90"/>
      <c r="P44" s="34"/>
      <c r="Q44" s="90">
        <f t="shared" ca="1" si="201"/>
        <v>0</v>
      </c>
      <c r="R44" s="323"/>
      <c r="S44" s="34"/>
      <c r="T44" s="90"/>
      <c r="U44" s="34"/>
      <c r="V44" s="90"/>
      <c r="W44" s="34"/>
      <c r="X44" s="90">
        <f t="shared" ca="1" si="204"/>
        <v>0</v>
      </c>
      <c r="Y44" s="323"/>
      <c r="Z44" s="34"/>
      <c r="AA44" s="90"/>
      <c r="AB44" s="34"/>
      <c r="AC44" s="90"/>
      <c r="AD44" s="34"/>
      <c r="AE44" s="90">
        <f t="shared" ca="1" si="207"/>
        <v>0</v>
      </c>
      <c r="AF44" s="323">
        <v>0</v>
      </c>
      <c r="AG44" s="34"/>
      <c r="AH44" s="90"/>
      <c r="AI44" s="34"/>
      <c r="AJ44" s="90"/>
      <c r="AK44" s="34"/>
      <c r="AL44" s="90">
        <f t="shared" ca="1" si="210"/>
        <v>0</v>
      </c>
      <c r="AM44" s="323">
        <v>0</v>
      </c>
      <c r="AN44" s="34"/>
      <c r="AO44" s="90">
        <f t="shared" ca="1" si="242"/>
        <v>0</v>
      </c>
      <c r="AP44" s="34"/>
      <c r="AQ44" s="90">
        <f t="shared" ca="1" si="243"/>
        <v>0</v>
      </c>
      <c r="AR44" s="34"/>
      <c r="AS44" s="90">
        <f t="shared" ca="1" si="213"/>
        <v>0</v>
      </c>
      <c r="AT44" s="323">
        <v>0</v>
      </c>
      <c r="AU44" s="34"/>
      <c r="AV44" s="90">
        <f t="shared" ca="1" si="214"/>
        <v>0</v>
      </c>
      <c r="AW44" s="34"/>
      <c r="AX44" s="90">
        <f t="shared" ca="1" si="257"/>
        <v>0</v>
      </c>
      <c r="AY44" s="34"/>
      <c r="AZ44" s="90">
        <f t="shared" ca="1" si="216"/>
        <v>0</v>
      </c>
      <c r="BA44" s="323">
        <v>0</v>
      </c>
      <c r="BB44" s="34"/>
      <c r="BC44" s="90">
        <f t="shared" ca="1" si="247"/>
        <v>0</v>
      </c>
      <c r="BD44" s="34"/>
      <c r="BE44" s="90">
        <f t="shared" ca="1" si="248"/>
        <v>0</v>
      </c>
      <c r="BF44" s="34"/>
      <c r="BG44" s="90">
        <f t="shared" ca="1" si="219"/>
        <v>0</v>
      </c>
      <c r="BH44" s="323">
        <v>0</v>
      </c>
      <c r="BI44" s="34"/>
      <c r="BJ44" s="90"/>
      <c r="BK44" s="34"/>
      <c r="BL44" s="90"/>
      <c r="BM44" s="34"/>
      <c r="BN44" s="90">
        <f t="shared" ca="1" si="222"/>
        <v>0</v>
      </c>
      <c r="BO44" s="323"/>
      <c r="BP44" s="34"/>
      <c r="BQ44" s="90"/>
      <c r="BR44" s="34"/>
      <c r="BS44" s="90"/>
      <c r="BT44" s="34"/>
      <c r="BU44" s="90">
        <f t="shared" ca="1" si="225"/>
        <v>0</v>
      </c>
      <c r="BV44" s="323"/>
    </row>
    <row r="45" spans="1:74" s="21" customFormat="1" x14ac:dyDescent="0.2">
      <c r="A45" s="21" t="s">
        <v>175</v>
      </c>
      <c r="B45" s="60"/>
      <c r="C45" s="60"/>
      <c r="D45" s="323"/>
      <c r="E45" s="34"/>
      <c r="F45" s="90">
        <f t="shared" ca="1" si="196"/>
        <v>0</v>
      </c>
      <c r="G45" s="34"/>
      <c r="H45" s="90">
        <f t="shared" ref="H45" ca="1" si="258">+I45</f>
        <v>0</v>
      </c>
      <c r="I45" s="34"/>
      <c r="J45" s="90">
        <f t="shared" ca="1" si="198"/>
        <v>0</v>
      </c>
      <c r="K45" s="323"/>
      <c r="L45" s="34"/>
      <c r="M45" s="90">
        <f t="shared" ca="1" si="199"/>
        <v>0</v>
      </c>
      <c r="N45" s="34"/>
      <c r="O45" s="90">
        <f t="shared" ca="1" si="200"/>
        <v>0</v>
      </c>
      <c r="P45" s="34"/>
      <c r="Q45" s="90">
        <f t="shared" ca="1" si="201"/>
        <v>0</v>
      </c>
      <c r="R45" s="323"/>
      <c r="S45" s="34"/>
      <c r="T45" s="90">
        <f t="shared" ca="1" si="202"/>
        <v>0</v>
      </c>
      <c r="U45" s="34"/>
      <c r="V45" s="90">
        <f t="shared" ca="1" si="203"/>
        <v>0</v>
      </c>
      <c r="W45" s="34"/>
      <c r="X45" s="90">
        <f t="shared" ca="1" si="204"/>
        <v>0</v>
      </c>
      <c r="Y45" s="323"/>
      <c r="Z45" s="34"/>
      <c r="AA45" s="90">
        <f t="shared" ca="1" si="205"/>
        <v>0</v>
      </c>
      <c r="AB45" s="34"/>
      <c r="AC45" s="90">
        <f t="shared" ref="AC45" ca="1" si="259">+AD45</f>
        <v>0</v>
      </c>
      <c r="AD45" s="34"/>
      <c r="AE45" s="90">
        <f t="shared" ca="1" si="207"/>
        <v>0</v>
      </c>
      <c r="AF45" s="323">
        <v>0</v>
      </c>
      <c r="AG45" s="34"/>
      <c r="AH45" s="90">
        <f t="shared" ca="1" si="208"/>
        <v>0</v>
      </c>
      <c r="AI45" s="34"/>
      <c r="AJ45" s="90">
        <f t="shared" ca="1" si="209"/>
        <v>0</v>
      </c>
      <c r="AK45" s="34"/>
      <c r="AL45" s="90">
        <f t="shared" ca="1" si="210"/>
        <v>0</v>
      </c>
      <c r="AM45" s="323">
        <v>0</v>
      </c>
      <c r="AN45" s="34"/>
      <c r="AO45" s="90">
        <f t="shared" ca="1" si="211"/>
        <v>0</v>
      </c>
      <c r="AP45" s="34"/>
      <c r="AQ45" s="90">
        <f t="shared" ref="AQ45" ca="1" si="260">+AR45</f>
        <v>0</v>
      </c>
      <c r="AR45" s="34"/>
      <c r="AS45" s="90">
        <f t="shared" ca="1" si="213"/>
        <v>0</v>
      </c>
      <c r="AT45" s="323">
        <v>0</v>
      </c>
      <c r="AU45" s="34"/>
      <c r="AV45" s="90">
        <f t="shared" ca="1" si="214"/>
        <v>0</v>
      </c>
      <c r="AW45" s="34"/>
      <c r="AX45" s="90">
        <f t="shared" ref="AX45" ca="1" si="261">+AY45</f>
        <v>0</v>
      </c>
      <c r="AY45" s="34"/>
      <c r="AZ45" s="90">
        <f t="shared" ca="1" si="216"/>
        <v>0</v>
      </c>
      <c r="BA45" s="323">
        <v>0</v>
      </c>
      <c r="BB45" s="34"/>
      <c r="BC45" s="90">
        <f t="shared" ca="1" si="247"/>
        <v>0</v>
      </c>
      <c r="BD45" s="34"/>
      <c r="BE45" s="90">
        <f t="shared" ca="1" si="248"/>
        <v>0</v>
      </c>
      <c r="BF45" s="34"/>
      <c r="BG45" s="90">
        <f t="shared" ca="1" si="219"/>
        <v>0</v>
      </c>
      <c r="BH45" s="323">
        <v>0</v>
      </c>
      <c r="BI45" s="34"/>
      <c r="BJ45" s="90">
        <f t="shared" ca="1" si="250"/>
        <v>0</v>
      </c>
      <c r="BK45" s="34"/>
      <c r="BL45" s="90">
        <f t="shared" ca="1" si="251"/>
        <v>0</v>
      </c>
      <c r="BM45" s="34"/>
      <c r="BN45" s="90">
        <f t="shared" ca="1" si="222"/>
        <v>0</v>
      </c>
      <c r="BO45" s="323"/>
      <c r="BP45" s="34"/>
      <c r="BQ45" s="90">
        <f t="shared" ca="1" si="253"/>
        <v>0</v>
      </c>
      <c r="BR45" s="34"/>
      <c r="BS45" s="90">
        <f t="shared" ca="1" si="254"/>
        <v>0</v>
      </c>
      <c r="BT45" s="34"/>
      <c r="BU45" s="90">
        <f t="shared" ca="1" si="225"/>
        <v>0</v>
      </c>
      <c r="BV45" s="323"/>
    </row>
    <row r="46" spans="1:74" s="21" customFormat="1" x14ac:dyDescent="0.2">
      <c r="A46" s="21" t="s">
        <v>81</v>
      </c>
      <c r="B46" s="60"/>
      <c r="C46" s="60"/>
      <c r="D46" s="323"/>
      <c r="E46" s="34"/>
      <c r="F46" s="90">
        <f t="shared" ca="1" si="196"/>
        <v>0</v>
      </c>
      <c r="G46" s="34"/>
      <c r="H46" s="90">
        <f t="shared" ref="H46" ca="1" si="262">+I46</f>
        <v>0</v>
      </c>
      <c r="I46" s="34"/>
      <c r="J46" s="90">
        <f t="shared" ca="1" si="198"/>
        <v>0</v>
      </c>
      <c r="K46" s="323"/>
      <c r="L46" s="34"/>
      <c r="M46" s="90">
        <f t="shared" ca="1" si="199"/>
        <v>0</v>
      </c>
      <c r="N46" s="34"/>
      <c r="O46" s="90">
        <f t="shared" ca="1" si="200"/>
        <v>0</v>
      </c>
      <c r="P46" s="34"/>
      <c r="Q46" s="90">
        <f t="shared" ca="1" si="201"/>
        <v>0</v>
      </c>
      <c r="R46" s="323"/>
      <c r="S46" s="34"/>
      <c r="T46" s="90">
        <f t="shared" ca="1" si="202"/>
        <v>0</v>
      </c>
      <c r="U46" s="34"/>
      <c r="V46" s="90">
        <f t="shared" ca="1" si="203"/>
        <v>0</v>
      </c>
      <c r="W46" s="34"/>
      <c r="X46" s="90">
        <f t="shared" ca="1" si="204"/>
        <v>0</v>
      </c>
      <c r="Y46" s="323"/>
      <c r="Z46" s="34"/>
      <c r="AA46" s="90">
        <f t="shared" ca="1" si="205"/>
        <v>0</v>
      </c>
      <c r="AB46" s="34"/>
      <c r="AC46" s="90">
        <f t="shared" ref="AC46" ca="1" si="263">+AD46</f>
        <v>0</v>
      </c>
      <c r="AD46" s="34"/>
      <c r="AE46" s="90">
        <f t="shared" ca="1" si="207"/>
        <v>0</v>
      </c>
      <c r="AF46" s="323">
        <v>0</v>
      </c>
      <c r="AG46" s="34"/>
      <c r="AH46" s="90">
        <f t="shared" ca="1" si="208"/>
        <v>0</v>
      </c>
      <c r="AI46" s="34"/>
      <c r="AJ46" s="90">
        <f t="shared" ca="1" si="209"/>
        <v>0</v>
      </c>
      <c r="AK46" s="34"/>
      <c r="AL46" s="90">
        <f t="shared" ca="1" si="210"/>
        <v>0</v>
      </c>
      <c r="AM46" s="323">
        <v>0</v>
      </c>
      <c r="AN46" s="34"/>
      <c r="AO46" s="90">
        <f t="shared" ca="1" si="211"/>
        <v>0</v>
      </c>
      <c r="AP46" s="34"/>
      <c r="AQ46" s="90">
        <f t="shared" ref="AQ46" ca="1" si="264">+AR46</f>
        <v>0</v>
      </c>
      <c r="AR46" s="34"/>
      <c r="AS46" s="90">
        <f t="shared" ca="1" si="213"/>
        <v>0</v>
      </c>
      <c r="AT46" s="323">
        <v>0</v>
      </c>
      <c r="AU46" s="34"/>
      <c r="AV46" s="90">
        <f t="shared" ca="1" si="214"/>
        <v>0</v>
      </c>
      <c r="AW46" s="34"/>
      <c r="AX46" s="90">
        <f t="shared" ref="AX46" ca="1" si="265">+AY46</f>
        <v>0</v>
      </c>
      <c r="AY46" s="34"/>
      <c r="AZ46" s="90">
        <f t="shared" ca="1" si="216"/>
        <v>0</v>
      </c>
      <c r="BA46" s="323">
        <v>0</v>
      </c>
      <c r="BB46" s="34"/>
      <c r="BC46" s="90">
        <f t="shared" ca="1" si="247"/>
        <v>0</v>
      </c>
      <c r="BD46" s="34"/>
      <c r="BE46" s="90">
        <f t="shared" ca="1" si="248"/>
        <v>0</v>
      </c>
      <c r="BF46" s="34"/>
      <c r="BG46" s="90">
        <f t="shared" ca="1" si="219"/>
        <v>0</v>
      </c>
      <c r="BH46" s="323">
        <v>0</v>
      </c>
      <c r="BI46" s="34"/>
      <c r="BJ46" s="90">
        <f t="shared" ca="1" si="250"/>
        <v>0</v>
      </c>
      <c r="BK46" s="34"/>
      <c r="BL46" s="90">
        <f t="shared" ca="1" si="251"/>
        <v>0</v>
      </c>
      <c r="BM46" s="34"/>
      <c r="BN46" s="90">
        <f t="shared" ca="1" si="222"/>
        <v>0</v>
      </c>
      <c r="BO46" s="323"/>
      <c r="BP46" s="34"/>
      <c r="BQ46" s="90">
        <f t="shared" ca="1" si="253"/>
        <v>0</v>
      </c>
      <c r="BR46" s="34"/>
      <c r="BS46" s="90">
        <f t="shared" ca="1" si="254"/>
        <v>0</v>
      </c>
      <c r="BT46" s="34"/>
      <c r="BU46" s="90">
        <f t="shared" ca="1" si="225"/>
        <v>0</v>
      </c>
      <c r="BV46" s="323"/>
    </row>
    <row r="47" spans="1:74" s="21" customFormat="1" x14ac:dyDescent="0.2">
      <c r="A47" s="21" t="s">
        <v>167</v>
      </c>
      <c r="B47" s="60"/>
      <c r="C47" s="60"/>
      <c r="D47" s="323"/>
      <c r="E47" s="34"/>
      <c r="F47" s="90">
        <f t="shared" ca="1" si="196"/>
        <v>0</v>
      </c>
      <c r="G47" s="34"/>
      <c r="H47" s="90">
        <f t="shared" ref="H47" ca="1" si="266">+I47</f>
        <v>0</v>
      </c>
      <c r="I47" s="34"/>
      <c r="J47" s="90">
        <f t="shared" ca="1" si="198"/>
        <v>0</v>
      </c>
      <c r="K47" s="323"/>
      <c r="L47" s="34"/>
      <c r="M47" s="90">
        <f t="shared" ca="1" si="199"/>
        <v>0</v>
      </c>
      <c r="N47" s="34"/>
      <c r="O47" s="90">
        <f t="shared" ca="1" si="200"/>
        <v>0</v>
      </c>
      <c r="P47" s="34"/>
      <c r="Q47" s="90">
        <f t="shared" ca="1" si="201"/>
        <v>0</v>
      </c>
      <c r="R47" s="323"/>
      <c r="S47" s="34"/>
      <c r="T47" s="90">
        <f t="shared" ca="1" si="202"/>
        <v>0</v>
      </c>
      <c r="U47" s="34"/>
      <c r="V47" s="90">
        <f t="shared" ca="1" si="203"/>
        <v>0</v>
      </c>
      <c r="W47" s="34"/>
      <c r="X47" s="90">
        <f t="shared" ca="1" si="204"/>
        <v>0</v>
      </c>
      <c r="Y47" s="323"/>
      <c r="Z47" s="34"/>
      <c r="AA47" s="90">
        <f t="shared" ca="1" si="205"/>
        <v>0</v>
      </c>
      <c r="AB47" s="34"/>
      <c r="AC47" s="90">
        <f t="shared" ref="AC47" ca="1" si="267">+AD47</f>
        <v>0</v>
      </c>
      <c r="AD47" s="34"/>
      <c r="AE47" s="90">
        <f t="shared" ca="1" si="207"/>
        <v>225</v>
      </c>
      <c r="AF47" s="323">
        <v>225</v>
      </c>
      <c r="AG47" s="34"/>
      <c r="AH47" s="90">
        <f t="shared" ca="1" si="208"/>
        <v>0</v>
      </c>
      <c r="AI47" s="34"/>
      <c r="AJ47" s="90">
        <f t="shared" ca="1" si="209"/>
        <v>0</v>
      </c>
      <c r="AK47" s="34"/>
      <c r="AL47" s="90">
        <f t="shared" ca="1" si="210"/>
        <v>166</v>
      </c>
      <c r="AM47" s="323">
        <v>166</v>
      </c>
      <c r="AN47" s="34"/>
      <c r="AO47" s="90">
        <f t="shared" ca="1" si="211"/>
        <v>0</v>
      </c>
      <c r="AP47" s="34"/>
      <c r="AQ47" s="90">
        <f t="shared" ref="AQ47:AQ49" ca="1" si="268">+AR47</f>
        <v>0</v>
      </c>
      <c r="AR47" s="34"/>
      <c r="AS47" s="90">
        <f t="shared" ca="1" si="213"/>
        <v>224</v>
      </c>
      <c r="AT47" s="323">
        <v>224</v>
      </c>
      <c r="AU47" s="34"/>
      <c r="AV47" s="90">
        <f t="shared" ca="1" si="214"/>
        <v>0</v>
      </c>
      <c r="AW47" s="34"/>
      <c r="AX47" s="90">
        <f t="shared" ref="AX47" ca="1" si="269">+AY47</f>
        <v>0</v>
      </c>
      <c r="AY47" s="34"/>
      <c r="AZ47" s="90">
        <f t="shared" ca="1" si="216"/>
        <v>298</v>
      </c>
      <c r="BA47" s="323">
        <v>298</v>
      </c>
      <c r="BB47" s="34"/>
      <c r="BC47" s="90">
        <f t="shared" ca="1" si="247"/>
        <v>0</v>
      </c>
      <c r="BD47" s="34"/>
      <c r="BE47" s="90">
        <f t="shared" ca="1" si="248"/>
        <v>0</v>
      </c>
      <c r="BF47" s="34"/>
      <c r="BG47" s="90">
        <f t="shared" ca="1" si="219"/>
        <v>198</v>
      </c>
      <c r="BH47" s="323">
        <v>198</v>
      </c>
      <c r="BI47" s="34"/>
      <c r="BJ47" s="90">
        <f t="shared" ca="1" si="250"/>
        <v>0</v>
      </c>
      <c r="BK47" s="34"/>
      <c r="BL47" s="90">
        <f t="shared" ca="1" si="251"/>
        <v>0</v>
      </c>
      <c r="BM47" s="34"/>
      <c r="BN47" s="90">
        <f t="shared" ca="1" si="222"/>
        <v>0</v>
      </c>
      <c r="BO47" s="323"/>
      <c r="BP47" s="34"/>
      <c r="BQ47" s="90">
        <f t="shared" ca="1" si="253"/>
        <v>0</v>
      </c>
      <c r="BR47" s="34"/>
      <c r="BS47" s="90">
        <f t="shared" ca="1" si="254"/>
        <v>0</v>
      </c>
      <c r="BT47" s="34"/>
      <c r="BU47" s="90">
        <f t="shared" ca="1" si="225"/>
        <v>0</v>
      </c>
      <c r="BV47" s="323"/>
    </row>
    <row r="48" spans="1:74" s="21" customFormat="1" x14ac:dyDescent="0.2">
      <c r="A48" s="21" t="s">
        <v>318</v>
      </c>
      <c r="B48" s="60"/>
      <c r="C48" s="60"/>
      <c r="D48" s="323"/>
      <c r="E48" s="34"/>
      <c r="F48" s="90">
        <f t="shared" ca="1" si="196"/>
        <v>0</v>
      </c>
      <c r="G48" s="34"/>
      <c r="H48" s="90">
        <f t="shared" ref="H48" ca="1" si="270">+I48</f>
        <v>0</v>
      </c>
      <c r="I48" s="34"/>
      <c r="J48" s="90">
        <f t="shared" ca="1" si="198"/>
        <v>0</v>
      </c>
      <c r="K48" s="323"/>
      <c r="L48" s="34"/>
      <c r="M48" s="90">
        <f t="shared" ca="1" si="199"/>
        <v>0</v>
      </c>
      <c r="N48" s="34"/>
      <c r="O48" s="90">
        <f t="shared" ca="1" si="200"/>
        <v>0</v>
      </c>
      <c r="P48" s="34"/>
      <c r="Q48" s="90">
        <f t="shared" ca="1" si="201"/>
        <v>0</v>
      </c>
      <c r="R48" s="323"/>
      <c r="S48" s="34"/>
      <c r="T48" s="90"/>
      <c r="U48" s="34"/>
      <c r="V48" s="90"/>
      <c r="W48" s="34"/>
      <c r="X48" s="90">
        <f t="shared" ca="1" si="204"/>
        <v>0</v>
      </c>
      <c r="Y48" s="323"/>
      <c r="Z48" s="34"/>
      <c r="AA48" s="90"/>
      <c r="AB48" s="34"/>
      <c r="AC48" s="90"/>
      <c r="AD48" s="34"/>
      <c r="AE48" s="90">
        <f t="shared" ca="1" si="207"/>
        <v>0</v>
      </c>
      <c r="AF48" s="323">
        <v>0</v>
      </c>
      <c r="AG48" s="34"/>
      <c r="AH48" s="90">
        <f t="shared" ref="AH48" ca="1" si="271">+AI48</f>
        <v>0</v>
      </c>
      <c r="AI48" s="34"/>
      <c r="AJ48" s="90">
        <f t="shared" ref="AJ48" ca="1" si="272">+AK48</f>
        <v>0</v>
      </c>
      <c r="AK48" s="34"/>
      <c r="AL48" s="90">
        <f t="shared" ca="1" si="210"/>
        <v>0</v>
      </c>
      <c r="AM48" s="323">
        <v>0</v>
      </c>
      <c r="AN48" s="34"/>
      <c r="AO48" s="90">
        <f t="shared" ref="AO48:AO49" ca="1" si="273">+AP48</f>
        <v>0</v>
      </c>
      <c r="AP48" s="34"/>
      <c r="AQ48" s="90">
        <f t="shared" ca="1" si="268"/>
        <v>0</v>
      </c>
      <c r="AR48" s="34"/>
      <c r="AS48" s="90">
        <f t="shared" ca="1" si="213"/>
        <v>0</v>
      </c>
      <c r="AT48" s="323">
        <v>0</v>
      </c>
      <c r="AU48" s="34"/>
      <c r="AV48" s="90">
        <f t="shared" ca="1" si="214"/>
        <v>0</v>
      </c>
      <c r="AW48" s="34"/>
      <c r="AX48" s="90">
        <f t="shared" ref="AX48:AX49" ca="1" si="274">+AY48</f>
        <v>0</v>
      </c>
      <c r="AY48" s="34"/>
      <c r="AZ48" s="90">
        <f t="shared" ca="1" si="216"/>
        <v>0</v>
      </c>
      <c r="BA48" s="323">
        <v>0</v>
      </c>
      <c r="BB48" s="34"/>
      <c r="BC48" s="90">
        <f t="shared" ca="1" si="247"/>
        <v>0</v>
      </c>
      <c r="BD48" s="34"/>
      <c r="BE48" s="90">
        <f t="shared" ca="1" si="248"/>
        <v>0</v>
      </c>
      <c r="BF48" s="34"/>
      <c r="BG48" s="90">
        <f t="shared" ca="1" si="219"/>
        <v>0</v>
      </c>
      <c r="BH48" s="323">
        <v>0</v>
      </c>
      <c r="BI48" s="34"/>
      <c r="BJ48" s="90">
        <f t="shared" ca="1" si="250"/>
        <v>0</v>
      </c>
      <c r="BK48" s="34"/>
      <c r="BL48" s="90">
        <f t="shared" ca="1" si="251"/>
        <v>0</v>
      </c>
      <c r="BM48" s="34"/>
      <c r="BN48" s="90">
        <f t="shared" ca="1" si="222"/>
        <v>0</v>
      </c>
      <c r="BO48" s="323"/>
      <c r="BP48" s="34"/>
      <c r="BQ48" s="90">
        <f t="shared" ca="1" si="253"/>
        <v>0</v>
      </c>
      <c r="BR48" s="34"/>
      <c r="BS48" s="90">
        <f t="shared" ca="1" si="254"/>
        <v>0</v>
      </c>
      <c r="BT48" s="34"/>
      <c r="BU48" s="90">
        <f t="shared" ca="1" si="225"/>
        <v>0</v>
      </c>
      <c r="BV48" s="323"/>
    </row>
    <row r="49" spans="1:74" s="21" customFormat="1" x14ac:dyDescent="0.2">
      <c r="A49" s="21" t="s">
        <v>491</v>
      </c>
      <c r="B49" s="60"/>
      <c r="C49" s="60"/>
      <c r="D49" s="323"/>
      <c r="E49" s="34"/>
      <c r="F49" s="90"/>
      <c r="G49" s="34"/>
      <c r="H49" s="90"/>
      <c r="I49" s="34"/>
      <c r="J49" s="90">
        <f ca="1">+K49</f>
        <v>0</v>
      </c>
      <c r="K49" s="323"/>
      <c r="L49" s="34"/>
      <c r="M49" s="90"/>
      <c r="N49" s="34"/>
      <c r="O49" s="90"/>
      <c r="P49" s="34"/>
      <c r="Q49" s="90">
        <f ca="1">+R49</f>
        <v>0</v>
      </c>
      <c r="R49" s="323"/>
      <c r="S49" s="34"/>
      <c r="T49" s="90"/>
      <c r="U49" s="34"/>
      <c r="V49" s="90"/>
      <c r="W49" s="34"/>
      <c r="X49" s="90">
        <f ca="1">+Y49</f>
        <v>0</v>
      </c>
      <c r="Y49" s="323"/>
      <c r="Z49" s="34"/>
      <c r="AA49" s="90"/>
      <c r="AB49" s="34"/>
      <c r="AC49" s="90"/>
      <c r="AD49" s="34"/>
      <c r="AE49" s="90">
        <f ca="1">+AF49</f>
        <v>0</v>
      </c>
      <c r="AF49" s="323">
        <v>0</v>
      </c>
      <c r="AG49" s="34"/>
      <c r="AH49" s="90"/>
      <c r="AI49" s="34"/>
      <c r="AJ49" s="90"/>
      <c r="AK49" s="34"/>
      <c r="AL49" s="90">
        <f ca="1">+AM49</f>
        <v>0</v>
      </c>
      <c r="AM49" s="323">
        <v>0</v>
      </c>
      <c r="AN49" s="34"/>
      <c r="AO49" s="90">
        <f t="shared" ca="1" si="273"/>
        <v>0</v>
      </c>
      <c r="AP49" s="34"/>
      <c r="AQ49" s="90">
        <f t="shared" ca="1" si="268"/>
        <v>0</v>
      </c>
      <c r="AR49" s="34"/>
      <c r="AS49" s="90">
        <f ca="1">+AT49</f>
        <v>0</v>
      </c>
      <c r="AT49" s="323">
        <v>0</v>
      </c>
      <c r="AU49" s="34"/>
      <c r="AV49" s="90">
        <f t="shared" ca="1" si="214"/>
        <v>0</v>
      </c>
      <c r="AW49" s="34"/>
      <c r="AX49" s="90">
        <f t="shared" ca="1" si="274"/>
        <v>0</v>
      </c>
      <c r="AY49" s="34"/>
      <c r="AZ49" s="90">
        <f ca="1">+BA49</f>
        <v>0</v>
      </c>
      <c r="BA49" s="323">
        <v>0</v>
      </c>
      <c r="BB49" s="34"/>
      <c r="BC49" s="90">
        <f t="shared" ca="1" si="247"/>
        <v>0</v>
      </c>
      <c r="BD49" s="34"/>
      <c r="BE49" s="90">
        <f t="shared" ca="1" si="248"/>
        <v>0</v>
      </c>
      <c r="BF49" s="34"/>
      <c r="BG49" s="90">
        <f ca="1">+BH49</f>
        <v>0</v>
      </c>
      <c r="BH49" s="323">
        <v>0</v>
      </c>
      <c r="BI49" s="34"/>
      <c r="BJ49" s="90"/>
      <c r="BK49" s="34"/>
      <c r="BL49" s="90"/>
      <c r="BM49" s="34"/>
      <c r="BN49" s="90">
        <f ca="1">+BO49</f>
        <v>0</v>
      </c>
      <c r="BO49" s="323"/>
      <c r="BP49" s="34"/>
      <c r="BQ49" s="90"/>
      <c r="BR49" s="34"/>
      <c r="BS49" s="90"/>
      <c r="BT49" s="34"/>
      <c r="BU49" s="90">
        <f ca="1">+BV49</f>
        <v>0</v>
      </c>
      <c r="BV49" s="323"/>
    </row>
    <row r="50" spans="1:74" s="21" customFormat="1" x14ac:dyDescent="0.2">
      <c r="A50" s="21" t="s">
        <v>168</v>
      </c>
      <c r="B50" s="60"/>
      <c r="C50" s="60"/>
      <c r="D50" s="323"/>
      <c r="E50" s="34"/>
      <c r="F50" s="90">
        <f t="shared" ca="1" si="196"/>
        <v>0</v>
      </c>
      <c r="G50" s="34"/>
      <c r="H50" s="90">
        <f t="shared" ref="H50" ca="1" si="275">+I50</f>
        <v>0</v>
      </c>
      <c r="I50" s="34"/>
      <c r="J50" s="90">
        <f t="shared" ca="1" si="198"/>
        <v>0</v>
      </c>
      <c r="K50" s="323"/>
      <c r="L50" s="34"/>
      <c r="M50" s="90">
        <f t="shared" ca="1" si="199"/>
        <v>0</v>
      </c>
      <c r="N50" s="34"/>
      <c r="O50" s="90">
        <f t="shared" ca="1" si="200"/>
        <v>0</v>
      </c>
      <c r="P50" s="34"/>
      <c r="Q50" s="90">
        <f t="shared" ca="1" si="201"/>
        <v>0</v>
      </c>
      <c r="R50" s="323"/>
      <c r="S50" s="34"/>
      <c r="T50" s="90">
        <f t="shared" ca="1" si="202"/>
        <v>0</v>
      </c>
      <c r="U50" s="34"/>
      <c r="V50" s="90">
        <f t="shared" ca="1" si="203"/>
        <v>0</v>
      </c>
      <c r="W50" s="34"/>
      <c r="X50" s="90">
        <f t="shared" ca="1" si="204"/>
        <v>0</v>
      </c>
      <c r="Y50" s="323"/>
      <c r="Z50" s="34"/>
      <c r="AA50" s="90">
        <f t="shared" ca="1" si="205"/>
        <v>0</v>
      </c>
      <c r="AB50" s="34"/>
      <c r="AC50" s="90">
        <f t="shared" ref="AC50" ca="1" si="276">+AD50</f>
        <v>0</v>
      </c>
      <c r="AD50" s="34"/>
      <c r="AE50" s="90">
        <f t="shared" ca="1" si="207"/>
        <v>787</v>
      </c>
      <c r="AF50" s="323">
        <v>787</v>
      </c>
      <c r="AG50" s="34"/>
      <c r="AH50" s="90">
        <f t="shared" ca="1" si="208"/>
        <v>0</v>
      </c>
      <c r="AI50" s="34"/>
      <c r="AJ50" s="90">
        <f t="shared" ca="1" si="209"/>
        <v>0</v>
      </c>
      <c r="AK50" s="34"/>
      <c r="AL50" s="90">
        <f t="shared" ca="1" si="210"/>
        <v>900</v>
      </c>
      <c r="AM50" s="323">
        <v>900</v>
      </c>
      <c r="AN50" s="34"/>
      <c r="AO50" s="90">
        <f t="shared" ca="1" si="211"/>
        <v>0</v>
      </c>
      <c r="AP50" s="34"/>
      <c r="AQ50" s="90">
        <f t="shared" ref="AQ50" ca="1" si="277">+AR50</f>
        <v>0</v>
      </c>
      <c r="AR50" s="34"/>
      <c r="AS50" s="90">
        <f t="shared" ca="1" si="213"/>
        <v>977</v>
      </c>
      <c r="AT50" s="323">
        <v>977</v>
      </c>
      <c r="AU50" s="34"/>
      <c r="AV50" s="90">
        <f t="shared" ca="1" si="214"/>
        <v>0</v>
      </c>
      <c r="AW50" s="34"/>
      <c r="AX50" s="90">
        <f t="shared" ref="AX50" ca="1" si="278">+AY50</f>
        <v>0</v>
      </c>
      <c r="AY50" s="34"/>
      <c r="AZ50" s="90">
        <f t="shared" ca="1" si="216"/>
        <v>997</v>
      </c>
      <c r="BA50" s="323">
        <v>997</v>
      </c>
      <c r="BB50" s="34"/>
      <c r="BC50" s="90">
        <f t="shared" ca="1" si="247"/>
        <v>0</v>
      </c>
      <c r="BD50" s="34"/>
      <c r="BE50" s="90">
        <f t="shared" ca="1" si="248"/>
        <v>0</v>
      </c>
      <c r="BF50" s="34"/>
      <c r="BG50" s="90">
        <f t="shared" ca="1" si="219"/>
        <v>1029</v>
      </c>
      <c r="BH50" s="323">
        <v>1029</v>
      </c>
      <c r="BI50" s="34"/>
      <c r="BJ50" s="90">
        <f t="shared" ca="1" si="250"/>
        <v>0</v>
      </c>
      <c r="BK50" s="34"/>
      <c r="BL50" s="90">
        <f t="shared" ca="1" si="251"/>
        <v>0</v>
      </c>
      <c r="BM50" s="34"/>
      <c r="BN50" s="90">
        <f t="shared" ca="1" si="222"/>
        <v>0</v>
      </c>
      <c r="BO50" s="323"/>
      <c r="BP50" s="34"/>
      <c r="BQ50" s="90">
        <f t="shared" ca="1" si="253"/>
        <v>0</v>
      </c>
      <c r="BR50" s="34"/>
      <c r="BS50" s="90">
        <f t="shared" ca="1" si="254"/>
        <v>0</v>
      </c>
      <c r="BT50" s="34"/>
      <c r="BU50" s="90">
        <f t="shared" ca="1" si="225"/>
        <v>0</v>
      </c>
      <c r="BV50" s="323"/>
    </row>
    <row r="51" spans="1:74" s="20" customFormat="1" x14ac:dyDescent="0.2">
      <c r="A51" s="17" t="s">
        <v>76</v>
      </c>
      <c r="B51" s="48"/>
      <c r="C51" s="48"/>
      <c r="D51" s="324">
        <f t="shared" ref="D51:AT51" ca="1" si="279">SUM(D40:D50)-D43</f>
        <v>0</v>
      </c>
      <c r="E51" s="18">
        <f t="shared" ca="1" si="279"/>
        <v>0</v>
      </c>
      <c r="F51" s="49">
        <f t="shared" ca="1" si="279"/>
        <v>0</v>
      </c>
      <c r="G51" s="18">
        <f t="shared" ca="1" si="279"/>
        <v>0</v>
      </c>
      <c r="H51" s="49">
        <f t="shared" ca="1" si="279"/>
        <v>0</v>
      </c>
      <c r="I51" s="18">
        <f t="shared" ca="1" si="279"/>
        <v>0</v>
      </c>
      <c r="J51" s="49">
        <f t="shared" ca="1" si="279"/>
        <v>0</v>
      </c>
      <c r="K51" s="324">
        <f t="shared" ca="1" si="279"/>
        <v>0</v>
      </c>
      <c r="L51" s="18">
        <f t="shared" ca="1" si="279"/>
        <v>0</v>
      </c>
      <c r="M51" s="49">
        <f t="shared" ca="1" si="279"/>
        <v>0</v>
      </c>
      <c r="N51" s="18">
        <f t="shared" ca="1" si="279"/>
        <v>0</v>
      </c>
      <c r="O51" s="49">
        <f t="shared" ca="1" si="279"/>
        <v>0</v>
      </c>
      <c r="P51" s="18">
        <f t="shared" ca="1" si="279"/>
        <v>0</v>
      </c>
      <c r="Q51" s="49">
        <f t="shared" ca="1" si="279"/>
        <v>0</v>
      </c>
      <c r="R51" s="324">
        <f t="shared" ca="1" si="279"/>
        <v>0</v>
      </c>
      <c r="S51" s="18">
        <f t="shared" ca="1" si="279"/>
        <v>0</v>
      </c>
      <c r="T51" s="49">
        <f t="shared" ca="1" si="279"/>
        <v>0</v>
      </c>
      <c r="U51" s="18">
        <f t="shared" ca="1" si="279"/>
        <v>0</v>
      </c>
      <c r="V51" s="49">
        <f t="shared" ca="1" si="279"/>
        <v>0</v>
      </c>
      <c r="W51" s="18">
        <f t="shared" ca="1" si="279"/>
        <v>0</v>
      </c>
      <c r="X51" s="49">
        <f t="shared" ca="1" si="279"/>
        <v>0</v>
      </c>
      <c r="Y51" s="324">
        <f t="shared" ca="1" si="279"/>
        <v>0</v>
      </c>
      <c r="Z51" s="18">
        <f t="shared" ca="1" si="279"/>
        <v>0</v>
      </c>
      <c r="AA51" s="49">
        <f t="shared" ca="1" si="279"/>
        <v>0</v>
      </c>
      <c r="AB51" s="18">
        <f t="shared" ca="1" si="279"/>
        <v>0</v>
      </c>
      <c r="AC51" s="49">
        <f t="shared" ca="1" si="279"/>
        <v>0</v>
      </c>
      <c r="AD51" s="18">
        <f t="shared" ca="1" si="279"/>
        <v>0</v>
      </c>
      <c r="AE51" s="49">
        <f t="shared" ca="1" si="279"/>
        <v>1826</v>
      </c>
      <c r="AF51" s="324">
        <f t="shared" ca="1" si="279"/>
        <v>1826</v>
      </c>
      <c r="AG51" s="18">
        <f t="shared" ca="1" si="279"/>
        <v>0</v>
      </c>
      <c r="AH51" s="49">
        <f t="shared" ca="1" si="279"/>
        <v>0</v>
      </c>
      <c r="AI51" s="18">
        <f t="shared" ca="1" si="279"/>
        <v>0</v>
      </c>
      <c r="AJ51" s="49">
        <f t="shared" ca="1" si="279"/>
        <v>0</v>
      </c>
      <c r="AK51" s="18">
        <f t="shared" ca="1" si="279"/>
        <v>0</v>
      </c>
      <c r="AL51" s="49">
        <f t="shared" ca="1" si="279"/>
        <v>1679</v>
      </c>
      <c r="AM51" s="324">
        <f t="shared" ca="1" si="279"/>
        <v>1679</v>
      </c>
      <c r="AN51" s="18">
        <f t="shared" ca="1" si="279"/>
        <v>0</v>
      </c>
      <c r="AO51" s="49">
        <f t="shared" ca="1" si="279"/>
        <v>0</v>
      </c>
      <c r="AP51" s="18">
        <f t="shared" ca="1" si="279"/>
        <v>0</v>
      </c>
      <c r="AQ51" s="49">
        <f t="shared" ca="1" si="279"/>
        <v>0</v>
      </c>
      <c r="AR51" s="18">
        <f t="shared" ca="1" si="279"/>
        <v>0</v>
      </c>
      <c r="AS51" s="49">
        <f t="shared" ca="1" si="279"/>
        <v>1875</v>
      </c>
      <c r="AT51" s="324">
        <f t="shared" ca="1" si="279"/>
        <v>1875</v>
      </c>
      <c r="AU51" s="18">
        <f ca="1">SUM(AU40:AU50)-AU43</f>
        <v>0</v>
      </c>
      <c r="AV51" s="49">
        <f t="shared" ref="AV51:BV51" ca="1" si="280">SUM(AV40:AV50)-AV43</f>
        <v>0</v>
      </c>
      <c r="AW51" s="18">
        <f t="shared" ca="1" si="280"/>
        <v>0</v>
      </c>
      <c r="AX51" s="49">
        <f t="shared" ca="1" si="280"/>
        <v>0</v>
      </c>
      <c r="AY51" s="18">
        <f t="shared" ca="1" si="280"/>
        <v>0</v>
      </c>
      <c r="AZ51" s="49">
        <f t="shared" ca="1" si="280"/>
        <v>2014</v>
      </c>
      <c r="BA51" s="324">
        <f t="shared" ca="1" si="280"/>
        <v>2014</v>
      </c>
      <c r="BB51" s="18">
        <f t="shared" ca="1" si="280"/>
        <v>0</v>
      </c>
      <c r="BC51" s="49">
        <f t="shared" ca="1" si="280"/>
        <v>0</v>
      </c>
      <c r="BD51" s="18">
        <f t="shared" ca="1" si="280"/>
        <v>0</v>
      </c>
      <c r="BE51" s="49">
        <f t="shared" ca="1" si="280"/>
        <v>0</v>
      </c>
      <c r="BF51" s="18">
        <f t="shared" ca="1" si="280"/>
        <v>0</v>
      </c>
      <c r="BG51" s="49">
        <f t="shared" ca="1" si="280"/>
        <v>2031</v>
      </c>
      <c r="BH51" s="324">
        <f t="shared" ca="1" si="280"/>
        <v>2031</v>
      </c>
      <c r="BI51" s="18">
        <f t="shared" ca="1" si="280"/>
        <v>0</v>
      </c>
      <c r="BJ51" s="49">
        <f t="shared" ca="1" si="280"/>
        <v>0</v>
      </c>
      <c r="BK51" s="18">
        <f t="shared" ca="1" si="280"/>
        <v>0</v>
      </c>
      <c r="BL51" s="49">
        <f t="shared" ca="1" si="280"/>
        <v>0</v>
      </c>
      <c r="BM51" s="18">
        <f t="shared" ca="1" si="280"/>
        <v>0</v>
      </c>
      <c r="BN51" s="49">
        <f t="shared" ca="1" si="280"/>
        <v>0</v>
      </c>
      <c r="BO51" s="324">
        <f t="shared" ca="1" si="280"/>
        <v>0</v>
      </c>
      <c r="BP51" s="18">
        <f t="shared" ca="1" si="280"/>
        <v>0</v>
      </c>
      <c r="BQ51" s="49">
        <f t="shared" ca="1" si="280"/>
        <v>0</v>
      </c>
      <c r="BR51" s="18">
        <f t="shared" ca="1" si="280"/>
        <v>0</v>
      </c>
      <c r="BS51" s="49">
        <f t="shared" ca="1" si="280"/>
        <v>0</v>
      </c>
      <c r="BT51" s="18">
        <f t="shared" ca="1" si="280"/>
        <v>0</v>
      </c>
      <c r="BU51" s="49">
        <f t="shared" ca="1" si="280"/>
        <v>0</v>
      </c>
      <c r="BV51" s="324">
        <f t="shared" ca="1" si="280"/>
        <v>0</v>
      </c>
    </row>
    <row r="52" spans="1:74" s="21" customFormat="1" x14ac:dyDescent="0.2">
      <c r="B52" s="60"/>
      <c r="C52" s="60"/>
      <c r="D52" s="326"/>
      <c r="E52" s="22"/>
      <c r="F52" s="90"/>
      <c r="G52" s="22"/>
      <c r="H52" s="90"/>
      <c r="I52" s="22"/>
      <c r="J52" s="90"/>
      <c r="K52" s="326"/>
      <c r="L52" s="22"/>
      <c r="M52" s="90"/>
      <c r="N52" s="22"/>
      <c r="O52" s="90"/>
      <c r="P52" s="22"/>
      <c r="Q52" s="90"/>
      <c r="R52" s="326"/>
      <c r="S52" s="22"/>
      <c r="T52" s="90"/>
      <c r="U52" s="22"/>
      <c r="V52" s="90"/>
      <c r="W52" s="22"/>
      <c r="X52" s="90"/>
      <c r="Y52" s="326"/>
      <c r="Z52" s="22"/>
      <c r="AA52" s="90"/>
      <c r="AB52" s="22"/>
      <c r="AC52" s="90"/>
      <c r="AD52" s="22"/>
      <c r="AE52" s="90"/>
      <c r="AF52" s="326"/>
      <c r="AG52" s="22"/>
      <c r="AH52" s="90"/>
      <c r="AI52" s="22"/>
      <c r="AJ52" s="90"/>
      <c r="AK52" s="22"/>
      <c r="AL52" s="90"/>
      <c r="AM52" s="326"/>
      <c r="AN52" s="22"/>
      <c r="AO52" s="90"/>
      <c r="AP52" s="22"/>
      <c r="AQ52" s="90"/>
      <c r="AR52" s="22"/>
      <c r="AS52" s="90"/>
      <c r="AT52" s="326"/>
      <c r="AU52" s="22"/>
      <c r="AV52" s="90"/>
      <c r="AW52" s="22"/>
      <c r="AX52" s="90"/>
      <c r="AY52" s="22"/>
      <c r="AZ52" s="90"/>
      <c r="BA52" s="326"/>
      <c r="BB52" s="22"/>
      <c r="BC52" s="90"/>
      <c r="BD52" s="22"/>
      <c r="BE52" s="90"/>
      <c r="BF52" s="22"/>
      <c r="BG52" s="90"/>
      <c r="BH52" s="326"/>
      <c r="BI52" s="22"/>
      <c r="BJ52" s="90"/>
      <c r="BK52" s="22"/>
      <c r="BL52" s="90"/>
      <c r="BM52" s="22"/>
      <c r="BN52" s="90"/>
      <c r="BO52" s="326"/>
      <c r="BP52" s="22"/>
      <c r="BQ52" s="90"/>
      <c r="BR52" s="22"/>
      <c r="BS52" s="90"/>
      <c r="BT52" s="22"/>
      <c r="BU52" s="90"/>
      <c r="BV52" s="326"/>
    </row>
    <row r="53" spans="1:74" s="21" customFormat="1" x14ac:dyDescent="0.2">
      <c r="A53" s="21" t="s">
        <v>163</v>
      </c>
      <c r="B53" s="60"/>
      <c r="C53" s="60"/>
      <c r="D53" s="323"/>
      <c r="E53" s="34"/>
      <c r="F53" s="90">
        <f t="shared" ref="F53:F61" ca="1" si="281">+G53</f>
        <v>0</v>
      </c>
      <c r="G53" s="34"/>
      <c r="H53" s="90">
        <f t="shared" ref="H53" ca="1" si="282">+I53</f>
        <v>0</v>
      </c>
      <c r="I53" s="34"/>
      <c r="J53" s="90">
        <f t="shared" ref="J53:J61" ca="1" si="283">+K53</f>
        <v>0</v>
      </c>
      <c r="K53" s="323"/>
      <c r="L53" s="34"/>
      <c r="M53" s="90">
        <f t="shared" ref="M53:M61" ca="1" si="284">+N53</f>
        <v>0</v>
      </c>
      <c r="N53" s="34"/>
      <c r="O53" s="90">
        <f t="shared" ref="O53:O61" ca="1" si="285">+P53</f>
        <v>0</v>
      </c>
      <c r="P53" s="34"/>
      <c r="Q53" s="90">
        <f t="shared" ref="Q53:Q61" ca="1" si="286">+R53</f>
        <v>0</v>
      </c>
      <c r="R53" s="323"/>
      <c r="S53" s="34"/>
      <c r="T53" s="90">
        <f t="shared" ref="T53:T59" ca="1" si="287">+U53</f>
        <v>0</v>
      </c>
      <c r="U53" s="34"/>
      <c r="V53" s="90">
        <f t="shared" ref="V53:V59" ca="1" si="288">+W53</f>
        <v>0</v>
      </c>
      <c r="W53" s="34"/>
      <c r="X53" s="90">
        <f t="shared" ref="X53:X61" ca="1" si="289">+Y53</f>
        <v>0</v>
      </c>
      <c r="Y53" s="323"/>
      <c r="Z53" s="34"/>
      <c r="AA53" s="90">
        <f t="shared" ref="AA53:AA61" ca="1" si="290">+AB53</f>
        <v>0</v>
      </c>
      <c r="AB53" s="34"/>
      <c r="AC53" s="90">
        <f t="shared" ref="AC53" ca="1" si="291">+AD53</f>
        <v>0</v>
      </c>
      <c r="AD53" s="34"/>
      <c r="AE53" s="90">
        <f t="shared" ref="AE53:AE61" ca="1" si="292">+AF53</f>
        <v>4761</v>
      </c>
      <c r="AF53" s="323">
        <v>4761</v>
      </c>
      <c r="AG53" s="34"/>
      <c r="AH53" s="90">
        <f t="shared" ref="AH53:AH61" ca="1" si="293">+AI53</f>
        <v>0</v>
      </c>
      <c r="AI53" s="34"/>
      <c r="AJ53" s="90">
        <f t="shared" ref="AJ53:AJ61" ca="1" si="294">+AK53</f>
        <v>0</v>
      </c>
      <c r="AK53" s="34"/>
      <c r="AL53" s="90">
        <f t="shared" ref="AL53:AL61" ca="1" si="295">+AM53</f>
        <v>4722</v>
      </c>
      <c r="AM53" s="323">
        <v>4722</v>
      </c>
      <c r="AN53" s="34"/>
      <c r="AO53" s="90">
        <f t="shared" ref="AO53:AO61" ca="1" si="296">+AP53</f>
        <v>0</v>
      </c>
      <c r="AP53" s="34"/>
      <c r="AQ53" s="90">
        <f t="shared" ref="AQ53" ca="1" si="297">+AR53</f>
        <v>0</v>
      </c>
      <c r="AR53" s="34"/>
      <c r="AS53" s="90">
        <f t="shared" ref="AS53:AS61" ca="1" si="298">+AT53</f>
        <v>5715</v>
      </c>
      <c r="AT53" s="323">
        <v>5715</v>
      </c>
      <c r="AU53" s="34"/>
      <c r="AV53" s="90">
        <f t="shared" ref="AV53:AV61" ca="1" si="299">+AW53</f>
        <v>0</v>
      </c>
      <c r="AW53" s="34"/>
      <c r="AX53" s="90">
        <f t="shared" ref="AX53" ca="1" si="300">+AY53</f>
        <v>0</v>
      </c>
      <c r="AY53" s="34"/>
      <c r="AZ53" s="90">
        <f t="shared" ref="AZ53:AZ61" ca="1" si="301">+BA53</f>
        <v>5700</v>
      </c>
      <c r="BA53" s="323">
        <v>5700</v>
      </c>
      <c r="BB53" s="34"/>
      <c r="BC53" s="90">
        <f t="shared" ref="BC53:BC61" ca="1" si="302">+BD53</f>
        <v>0</v>
      </c>
      <c r="BD53" s="34"/>
      <c r="BE53" s="90">
        <f t="shared" ref="BE53:BE61" ca="1" si="303">+BF53</f>
        <v>0</v>
      </c>
      <c r="BF53" s="34"/>
      <c r="BG53" s="90">
        <f t="shared" ref="BG53:BG61" ca="1" si="304">+BH53</f>
        <v>5707</v>
      </c>
      <c r="BH53" s="323">
        <v>5707</v>
      </c>
      <c r="BI53" s="34"/>
      <c r="BJ53" s="90">
        <f t="shared" ref="BJ53:BJ61" ca="1" si="305">+BK53</f>
        <v>0</v>
      </c>
      <c r="BK53" s="34"/>
      <c r="BL53" s="90">
        <f t="shared" ref="BL53:BL61" ca="1" si="306">+BM53</f>
        <v>0</v>
      </c>
      <c r="BM53" s="34"/>
      <c r="BN53" s="90">
        <f t="shared" ref="BN53:BN61" ca="1" si="307">+BO53</f>
        <v>0</v>
      </c>
      <c r="BO53" s="323"/>
      <c r="BP53" s="34"/>
      <c r="BQ53" s="90">
        <f t="shared" ref="BQ53:BQ61" ca="1" si="308">+BR53</f>
        <v>0</v>
      </c>
      <c r="BR53" s="34"/>
      <c r="BS53" s="90">
        <f t="shared" ref="BS53:BS61" ca="1" si="309">+BT53</f>
        <v>0</v>
      </c>
      <c r="BT53" s="34"/>
      <c r="BU53" s="90">
        <f t="shared" ref="BU53:BU61" ca="1" si="310">+BV53</f>
        <v>0</v>
      </c>
      <c r="BV53" s="323"/>
    </row>
    <row r="54" spans="1:74" s="21" customFormat="1" x14ac:dyDescent="0.2">
      <c r="A54" s="21" t="s">
        <v>156</v>
      </c>
      <c r="B54" s="60"/>
      <c r="C54" s="60"/>
      <c r="D54" s="323"/>
      <c r="E54" s="34"/>
      <c r="F54" s="90">
        <f t="shared" ca="1" si="281"/>
        <v>0</v>
      </c>
      <c r="G54" s="34"/>
      <c r="H54" s="90">
        <f t="shared" ref="H54" ca="1" si="311">+I54</f>
        <v>0</v>
      </c>
      <c r="I54" s="34"/>
      <c r="J54" s="90">
        <f t="shared" ca="1" si="283"/>
        <v>0</v>
      </c>
      <c r="K54" s="323"/>
      <c r="L54" s="34"/>
      <c r="M54" s="90">
        <f t="shared" ca="1" si="284"/>
        <v>0</v>
      </c>
      <c r="N54" s="34"/>
      <c r="O54" s="90">
        <f t="shared" ca="1" si="285"/>
        <v>0</v>
      </c>
      <c r="P54" s="34"/>
      <c r="Q54" s="90">
        <f t="shared" ca="1" si="286"/>
        <v>0</v>
      </c>
      <c r="R54" s="323"/>
      <c r="S54" s="34"/>
      <c r="T54" s="90">
        <f t="shared" ca="1" si="287"/>
        <v>0</v>
      </c>
      <c r="U54" s="34"/>
      <c r="V54" s="90">
        <f t="shared" ca="1" si="288"/>
        <v>0</v>
      </c>
      <c r="W54" s="34"/>
      <c r="X54" s="90">
        <f t="shared" ca="1" si="289"/>
        <v>0</v>
      </c>
      <c r="Y54" s="323"/>
      <c r="Z54" s="34"/>
      <c r="AA54" s="90">
        <f t="shared" ca="1" si="290"/>
        <v>0</v>
      </c>
      <c r="AB54" s="34"/>
      <c r="AC54" s="90">
        <f t="shared" ref="AC54" ca="1" si="312">+AD54</f>
        <v>0</v>
      </c>
      <c r="AD54" s="34"/>
      <c r="AE54" s="90">
        <f t="shared" ca="1" si="292"/>
        <v>0</v>
      </c>
      <c r="AF54" s="323">
        <v>0</v>
      </c>
      <c r="AG54" s="34"/>
      <c r="AH54" s="90">
        <f t="shared" ca="1" si="293"/>
        <v>0</v>
      </c>
      <c r="AI54" s="34"/>
      <c r="AJ54" s="90">
        <f t="shared" ca="1" si="294"/>
        <v>0</v>
      </c>
      <c r="AK54" s="34"/>
      <c r="AL54" s="90">
        <f t="shared" ca="1" si="295"/>
        <v>0</v>
      </c>
      <c r="AM54" s="323">
        <v>0</v>
      </c>
      <c r="AN54" s="34"/>
      <c r="AO54" s="90">
        <f t="shared" ca="1" si="296"/>
        <v>0</v>
      </c>
      <c r="AP54" s="34"/>
      <c r="AQ54" s="90">
        <f t="shared" ref="AQ54" ca="1" si="313">+AR54</f>
        <v>0</v>
      </c>
      <c r="AR54" s="34"/>
      <c r="AS54" s="90">
        <f t="shared" ca="1" si="298"/>
        <v>0</v>
      </c>
      <c r="AT54" s="323">
        <v>0</v>
      </c>
      <c r="AU54" s="34"/>
      <c r="AV54" s="90">
        <f t="shared" ca="1" si="299"/>
        <v>0</v>
      </c>
      <c r="AW54" s="34"/>
      <c r="AX54" s="90">
        <f t="shared" ref="AX54" ca="1" si="314">+AY54</f>
        <v>0</v>
      </c>
      <c r="AY54" s="34"/>
      <c r="AZ54" s="90">
        <f t="shared" ca="1" si="301"/>
        <v>0</v>
      </c>
      <c r="BA54" s="323">
        <v>0</v>
      </c>
      <c r="BB54" s="34"/>
      <c r="BC54" s="90">
        <f t="shared" ca="1" si="302"/>
        <v>0</v>
      </c>
      <c r="BD54" s="34"/>
      <c r="BE54" s="90">
        <f t="shared" ca="1" si="303"/>
        <v>0</v>
      </c>
      <c r="BF54" s="34"/>
      <c r="BG54" s="90">
        <f t="shared" ca="1" si="304"/>
        <v>0</v>
      </c>
      <c r="BH54" s="323">
        <v>0</v>
      </c>
      <c r="BI54" s="34"/>
      <c r="BJ54" s="90">
        <f t="shared" ca="1" si="305"/>
        <v>0</v>
      </c>
      <c r="BK54" s="34"/>
      <c r="BL54" s="90">
        <f t="shared" ca="1" si="306"/>
        <v>0</v>
      </c>
      <c r="BM54" s="34"/>
      <c r="BN54" s="90">
        <f t="shared" ca="1" si="307"/>
        <v>0</v>
      </c>
      <c r="BO54" s="323"/>
      <c r="BP54" s="34"/>
      <c r="BQ54" s="90">
        <f t="shared" ca="1" si="308"/>
        <v>0</v>
      </c>
      <c r="BR54" s="34"/>
      <c r="BS54" s="90">
        <f t="shared" ca="1" si="309"/>
        <v>0</v>
      </c>
      <c r="BT54" s="34"/>
      <c r="BU54" s="90">
        <f t="shared" ca="1" si="310"/>
        <v>0</v>
      </c>
      <c r="BV54" s="323"/>
    </row>
    <row r="55" spans="1:74" s="21" customFormat="1" x14ac:dyDescent="0.2">
      <c r="A55" s="21" t="s">
        <v>346</v>
      </c>
      <c r="B55" s="60"/>
      <c r="C55" s="60"/>
      <c r="D55" s="323"/>
      <c r="E55" s="34"/>
      <c r="F55" s="90">
        <f t="shared" ca="1" si="281"/>
        <v>0</v>
      </c>
      <c r="G55" s="34"/>
      <c r="H55" s="90">
        <f t="shared" ref="H55" ca="1" si="315">+I55</f>
        <v>0</v>
      </c>
      <c r="I55" s="34"/>
      <c r="J55" s="90">
        <f t="shared" ca="1" si="283"/>
        <v>0</v>
      </c>
      <c r="K55" s="323"/>
      <c r="L55" s="34"/>
      <c r="M55" s="90">
        <f t="shared" ca="1" si="284"/>
        <v>0</v>
      </c>
      <c r="N55" s="34"/>
      <c r="O55" s="90">
        <f t="shared" ca="1" si="285"/>
        <v>0</v>
      </c>
      <c r="P55" s="34"/>
      <c r="Q55" s="90">
        <f t="shared" ca="1" si="286"/>
        <v>0</v>
      </c>
      <c r="R55" s="323"/>
      <c r="S55" s="34"/>
      <c r="T55" s="90">
        <f t="shared" ca="1" si="287"/>
        <v>0</v>
      </c>
      <c r="U55" s="34"/>
      <c r="V55" s="90">
        <f t="shared" ca="1" si="288"/>
        <v>0</v>
      </c>
      <c r="W55" s="34"/>
      <c r="X55" s="90">
        <f t="shared" ca="1" si="289"/>
        <v>0</v>
      </c>
      <c r="Y55" s="323"/>
      <c r="Z55" s="34"/>
      <c r="AA55" s="90">
        <f t="shared" ref="AA55:AA56" ca="1" si="316">+AB55</f>
        <v>0</v>
      </c>
      <c r="AB55" s="34"/>
      <c r="AC55" s="90">
        <f t="shared" ref="AC55:AC56" ca="1" si="317">+AD55</f>
        <v>0</v>
      </c>
      <c r="AD55" s="34"/>
      <c r="AE55" s="90">
        <f t="shared" ca="1" si="292"/>
        <v>0</v>
      </c>
      <c r="AF55" s="323">
        <v>0</v>
      </c>
      <c r="AG55" s="34"/>
      <c r="AH55" s="90">
        <f t="shared" ref="AH55:AH56" ca="1" si="318">+AI55</f>
        <v>0</v>
      </c>
      <c r="AI55" s="34"/>
      <c r="AJ55" s="90">
        <f t="shared" ref="AJ55:AJ56" ca="1" si="319">+AK55</f>
        <v>0</v>
      </c>
      <c r="AK55" s="34"/>
      <c r="AL55" s="90">
        <f t="shared" ca="1" si="295"/>
        <v>0</v>
      </c>
      <c r="AM55" s="323">
        <v>0</v>
      </c>
      <c r="AN55" s="34"/>
      <c r="AO55" s="90">
        <f t="shared" ref="AO55:AO56" ca="1" si="320">+AP55</f>
        <v>0</v>
      </c>
      <c r="AP55" s="34"/>
      <c r="AQ55" s="90">
        <f t="shared" ref="AQ55:AQ56" ca="1" si="321">+AR55</f>
        <v>0</v>
      </c>
      <c r="AR55" s="34"/>
      <c r="AS55" s="90">
        <f t="shared" ca="1" si="298"/>
        <v>0</v>
      </c>
      <c r="AT55" s="323">
        <v>0</v>
      </c>
      <c r="AU55" s="34"/>
      <c r="AV55" s="90">
        <f t="shared" ca="1" si="299"/>
        <v>0</v>
      </c>
      <c r="AW55" s="34"/>
      <c r="AX55" s="90">
        <f t="shared" ref="AX55" ca="1" si="322">+AY55</f>
        <v>0</v>
      </c>
      <c r="AY55" s="34"/>
      <c r="AZ55" s="90">
        <f t="shared" ca="1" si="301"/>
        <v>0</v>
      </c>
      <c r="BA55" s="323">
        <v>0</v>
      </c>
      <c r="BB55" s="34"/>
      <c r="BC55" s="90">
        <f t="shared" ca="1" si="302"/>
        <v>0</v>
      </c>
      <c r="BD55" s="34"/>
      <c r="BE55" s="90">
        <f t="shared" ca="1" si="303"/>
        <v>0</v>
      </c>
      <c r="BF55" s="34"/>
      <c r="BG55" s="90">
        <f t="shared" ca="1" si="304"/>
        <v>0</v>
      </c>
      <c r="BH55" s="323">
        <v>0</v>
      </c>
      <c r="BI55" s="34"/>
      <c r="BJ55" s="90">
        <f t="shared" ca="1" si="305"/>
        <v>0</v>
      </c>
      <c r="BK55" s="34"/>
      <c r="BL55" s="90">
        <f t="shared" ca="1" si="306"/>
        <v>0</v>
      </c>
      <c r="BM55" s="34"/>
      <c r="BN55" s="90">
        <f t="shared" ca="1" si="307"/>
        <v>0</v>
      </c>
      <c r="BO55" s="323"/>
      <c r="BP55" s="34"/>
      <c r="BQ55" s="90">
        <f t="shared" ca="1" si="308"/>
        <v>0</v>
      </c>
      <c r="BR55" s="34"/>
      <c r="BS55" s="90">
        <f t="shared" ca="1" si="309"/>
        <v>0</v>
      </c>
      <c r="BT55" s="34"/>
      <c r="BU55" s="90">
        <f t="shared" ca="1" si="310"/>
        <v>0</v>
      </c>
      <c r="BV55" s="323"/>
    </row>
    <row r="56" spans="1:74" s="21" customFormat="1" x14ac:dyDescent="0.2">
      <c r="A56" s="21" t="s">
        <v>209</v>
      </c>
      <c r="B56" s="60"/>
      <c r="C56" s="60"/>
      <c r="D56" s="323"/>
      <c r="E56" s="34"/>
      <c r="F56" s="90">
        <f t="shared" ca="1" si="281"/>
        <v>0</v>
      </c>
      <c r="G56" s="34"/>
      <c r="H56" s="90">
        <f t="shared" ref="H56" ca="1" si="323">+I56</f>
        <v>0</v>
      </c>
      <c r="I56" s="34"/>
      <c r="J56" s="90">
        <f t="shared" ca="1" si="283"/>
        <v>0</v>
      </c>
      <c r="K56" s="323"/>
      <c r="L56" s="34"/>
      <c r="M56" s="90">
        <f t="shared" ca="1" si="284"/>
        <v>0</v>
      </c>
      <c r="N56" s="34"/>
      <c r="O56" s="90">
        <f t="shared" ca="1" si="285"/>
        <v>0</v>
      </c>
      <c r="P56" s="34"/>
      <c r="Q56" s="90">
        <f t="shared" ca="1" si="286"/>
        <v>0</v>
      </c>
      <c r="R56" s="323"/>
      <c r="S56" s="34"/>
      <c r="T56" s="90">
        <f t="shared" ca="1" si="287"/>
        <v>0</v>
      </c>
      <c r="U56" s="34"/>
      <c r="V56" s="90">
        <f t="shared" ca="1" si="288"/>
        <v>0</v>
      </c>
      <c r="W56" s="34"/>
      <c r="X56" s="90">
        <f t="shared" ca="1" si="289"/>
        <v>0</v>
      </c>
      <c r="Y56" s="323"/>
      <c r="Z56" s="34"/>
      <c r="AA56" s="90">
        <f t="shared" ca="1" si="316"/>
        <v>0</v>
      </c>
      <c r="AB56" s="34"/>
      <c r="AC56" s="90">
        <f t="shared" ca="1" si="317"/>
        <v>0</v>
      </c>
      <c r="AD56" s="34"/>
      <c r="AE56" s="90">
        <f t="shared" ca="1" si="292"/>
        <v>0</v>
      </c>
      <c r="AF56" s="323">
        <v>0</v>
      </c>
      <c r="AG56" s="34"/>
      <c r="AH56" s="90">
        <f t="shared" ca="1" si="318"/>
        <v>0</v>
      </c>
      <c r="AI56" s="34"/>
      <c r="AJ56" s="90">
        <f t="shared" ca="1" si="319"/>
        <v>0</v>
      </c>
      <c r="AK56" s="34"/>
      <c r="AL56" s="90">
        <f t="shared" ca="1" si="295"/>
        <v>0</v>
      </c>
      <c r="AM56" s="323">
        <v>0</v>
      </c>
      <c r="AN56" s="34"/>
      <c r="AO56" s="90">
        <f t="shared" ca="1" si="320"/>
        <v>0</v>
      </c>
      <c r="AP56" s="34"/>
      <c r="AQ56" s="90">
        <f t="shared" ca="1" si="321"/>
        <v>0</v>
      </c>
      <c r="AR56" s="34"/>
      <c r="AS56" s="90">
        <f t="shared" ca="1" si="298"/>
        <v>0</v>
      </c>
      <c r="AT56" s="323">
        <v>0</v>
      </c>
      <c r="AU56" s="34"/>
      <c r="AV56" s="90">
        <f t="shared" ca="1" si="299"/>
        <v>0</v>
      </c>
      <c r="AW56" s="34"/>
      <c r="AX56" s="90">
        <f t="shared" ref="AX56" ca="1" si="324">+AY56</f>
        <v>0</v>
      </c>
      <c r="AY56" s="34"/>
      <c r="AZ56" s="90">
        <f t="shared" ca="1" si="301"/>
        <v>0</v>
      </c>
      <c r="BA56" s="323">
        <v>0</v>
      </c>
      <c r="BB56" s="34"/>
      <c r="BC56" s="90">
        <f t="shared" ca="1" si="302"/>
        <v>0</v>
      </c>
      <c r="BD56" s="34"/>
      <c r="BE56" s="90">
        <f t="shared" ca="1" si="303"/>
        <v>0</v>
      </c>
      <c r="BF56" s="34"/>
      <c r="BG56" s="90">
        <f t="shared" ca="1" si="304"/>
        <v>0</v>
      </c>
      <c r="BH56" s="323">
        <v>0</v>
      </c>
      <c r="BI56" s="34"/>
      <c r="BJ56" s="90">
        <f t="shared" ca="1" si="305"/>
        <v>0</v>
      </c>
      <c r="BK56" s="34"/>
      <c r="BL56" s="90">
        <f t="shared" ca="1" si="306"/>
        <v>0</v>
      </c>
      <c r="BM56" s="34"/>
      <c r="BN56" s="90">
        <f t="shared" ca="1" si="307"/>
        <v>0</v>
      </c>
      <c r="BO56" s="323"/>
      <c r="BP56" s="34"/>
      <c r="BQ56" s="90">
        <f t="shared" ca="1" si="308"/>
        <v>0</v>
      </c>
      <c r="BR56" s="34"/>
      <c r="BS56" s="90">
        <f t="shared" ca="1" si="309"/>
        <v>0</v>
      </c>
      <c r="BT56" s="34"/>
      <c r="BU56" s="90">
        <f t="shared" ca="1" si="310"/>
        <v>0</v>
      </c>
      <c r="BV56" s="323"/>
    </row>
    <row r="57" spans="1:74" s="21" customFormat="1" x14ac:dyDescent="0.2">
      <c r="A57" s="21" t="s">
        <v>220</v>
      </c>
      <c r="B57" s="60"/>
      <c r="C57" s="60"/>
      <c r="D57" s="323"/>
      <c r="E57" s="34"/>
      <c r="F57" s="90">
        <f t="shared" ca="1" si="281"/>
        <v>0</v>
      </c>
      <c r="G57" s="34"/>
      <c r="H57" s="90">
        <f t="shared" ref="H57" ca="1" si="325">+I57</f>
        <v>0</v>
      </c>
      <c r="I57" s="34"/>
      <c r="J57" s="90">
        <f t="shared" ca="1" si="283"/>
        <v>0</v>
      </c>
      <c r="K57" s="323"/>
      <c r="L57" s="34"/>
      <c r="M57" s="90">
        <f t="shared" ca="1" si="284"/>
        <v>0</v>
      </c>
      <c r="N57" s="34"/>
      <c r="O57" s="90">
        <f t="shared" ca="1" si="285"/>
        <v>0</v>
      </c>
      <c r="P57" s="34"/>
      <c r="Q57" s="90">
        <f t="shared" ca="1" si="286"/>
        <v>0</v>
      </c>
      <c r="R57" s="323"/>
      <c r="S57" s="34"/>
      <c r="T57" s="90">
        <f t="shared" ref="T57:T58" ca="1" si="326">+U57</f>
        <v>0</v>
      </c>
      <c r="U57" s="34"/>
      <c r="V57" s="90">
        <f t="shared" ref="V57:V58" ca="1" si="327">+W57</f>
        <v>0</v>
      </c>
      <c r="W57" s="34"/>
      <c r="X57" s="90">
        <f t="shared" ca="1" si="289"/>
        <v>0</v>
      </c>
      <c r="Y57" s="323"/>
      <c r="Z57" s="34"/>
      <c r="AA57" s="90">
        <f t="shared" ref="AA57:AA58" ca="1" si="328">+AB57</f>
        <v>0</v>
      </c>
      <c r="AB57" s="34"/>
      <c r="AC57" s="90">
        <f t="shared" ref="AC57:AC58" ca="1" si="329">+AD57</f>
        <v>0</v>
      </c>
      <c r="AD57" s="34"/>
      <c r="AE57" s="90">
        <f t="shared" ca="1" si="292"/>
        <v>0</v>
      </c>
      <c r="AF57" s="323">
        <v>0</v>
      </c>
      <c r="AG57" s="34"/>
      <c r="AH57" s="90">
        <f t="shared" ref="AH57:AH58" ca="1" si="330">+AI57</f>
        <v>0</v>
      </c>
      <c r="AI57" s="34"/>
      <c r="AJ57" s="90">
        <f t="shared" ref="AJ57:AJ58" ca="1" si="331">+AK57</f>
        <v>0</v>
      </c>
      <c r="AK57" s="34"/>
      <c r="AL57" s="90">
        <f t="shared" ca="1" si="295"/>
        <v>0</v>
      </c>
      <c r="AM57" s="323">
        <v>0</v>
      </c>
      <c r="AN57" s="34"/>
      <c r="AO57" s="90">
        <f t="shared" ref="AO57:AO58" ca="1" si="332">+AP57</f>
        <v>0</v>
      </c>
      <c r="AP57" s="34"/>
      <c r="AQ57" s="90">
        <f t="shared" ref="AQ57:AQ58" ca="1" si="333">+AR57</f>
        <v>0</v>
      </c>
      <c r="AR57" s="34"/>
      <c r="AS57" s="90">
        <f t="shared" ca="1" si="298"/>
        <v>0</v>
      </c>
      <c r="AT57" s="323">
        <v>0</v>
      </c>
      <c r="AU57" s="34"/>
      <c r="AV57" s="90">
        <f t="shared" ca="1" si="299"/>
        <v>0</v>
      </c>
      <c r="AW57" s="34"/>
      <c r="AX57" s="90">
        <f t="shared" ref="AX57" ca="1" si="334">+AY57</f>
        <v>0</v>
      </c>
      <c r="AY57" s="34"/>
      <c r="AZ57" s="90">
        <f t="shared" ca="1" si="301"/>
        <v>0</v>
      </c>
      <c r="BA57" s="323">
        <v>0</v>
      </c>
      <c r="BB57" s="34"/>
      <c r="BC57" s="90">
        <f t="shared" ca="1" si="302"/>
        <v>0</v>
      </c>
      <c r="BD57" s="34"/>
      <c r="BE57" s="90">
        <f t="shared" ca="1" si="303"/>
        <v>0</v>
      </c>
      <c r="BF57" s="34"/>
      <c r="BG57" s="90">
        <f t="shared" ca="1" si="304"/>
        <v>0</v>
      </c>
      <c r="BH57" s="323">
        <v>0</v>
      </c>
      <c r="BI57" s="34"/>
      <c r="BJ57" s="90">
        <f t="shared" ca="1" si="305"/>
        <v>0</v>
      </c>
      <c r="BK57" s="34"/>
      <c r="BL57" s="90">
        <f t="shared" ca="1" si="306"/>
        <v>0</v>
      </c>
      <c r="BM57" s="34"/>
      <c r="BN57" s="90">
        <f t="shared" ca="1" si="307"/>
        <v>0</v>
      </c>
      <c r="BO57" s="323"/>
      <c r="BP57" s="34"/>
      <c r="BQ57" s="90">
        <f t="shared" ca="1" si="308"/>
        <v>0</v>
      </c>
      <c r="BR57" s="34"/>
      <c r="BS57" s="90">
        <f t="shared" ca="1" si="309"/>
        <v>0</v>
      </c>
      <c r="BT57" s="34"/>
      <c r="BU57" s="90">
        <f t="shared" ca="1" si="310"/>
        <v>0</v>
      </c>
      <c r="BV57" s="323"/>
    </row>
    <row r="58" spans="1:74" s="21" customFormat="1" x14ac:dyDescent="0.2">
      <c r="A58" s="21" t="s">
        <v>325</v>
      </c>
      <c r="B58" s="60"/>
      <c r="C58" s="60"/>
      <c r="D58" s="323"/>
      <c r="E58" s="34"/>
      <c r="F58" s="90">
        <f t="shared" ca="1" si="281"/>
        <v>0</v>
      </c>
      <c r="G58" s="34"/>
      <c r="H58" s="90">
        <f t="shared" ref="H58" ca="1" si="335">+I58</f>
        <v>0</v>
      </c>
      <c r="I58" s="34"/>
      <c r="J58" s="90">
        <f t="shared" ca="1" si="283"/>
        <v>0</v>
      </c>
      <c r="K58" s="323"/>
      <c r="L58" s="34"/>
      <c r="M58" s="90">
        <f t="shared" ca="1" si="284"/>
        <v>0</v>
      </c>
      <c r="N58" s="34"/>
      <c r="O58" s="90">
        <f t="shared" ca="1" si="285"/>
        <v>0</v>
      </c>
      <c r="P58" s="34"/>
      <c r="Q58" s="90">
        <f t="shared" ca="1" si="286"/>
        <v>0</v>
      </c>
      <c r="R58" s="323"/>
      <c r="S58" s="34"/>
      <c r="T58" s="90">
        <f t="shared" ca="1" si="326"/>
        <v>0</v>
      </c>
      <c r="U58" s="34"/>
      <c r="V58" s="90">
        <f t="shared" ca="1" si="327"/>
        <v>0</v>
      </c>
      <c r="W58" s="34"/>
      <c r="X58" s="90">
        <f t="shared" ca="1" si="289"/>
        <v>0</v>
      </c>
      <c r="Y58" s="323"/>
      <c r="Z58" s="34"/>
      <c r="AA58" s="90">
        <f t="shared" ca="1" si="328"/>
        <v>0</v>
      </c>
      <c r="AB58" s="34"/>
      <c r="AC58" s="90">
        <f t="shared" ca="1" si="329"/>
        <v>0</v>
      </c>
      <c r="AD58" s="34"/>
      <c r="AE58" s="90">
        <f t="shared" ca="1" si="292"/>
        <v>210</v>
      </c>
      <c r="AF58" s="323">
        <v>210</v>
      </c>
      <c r="AG58" s="34"/>
      <c r="AH58" s="90">
        <f t="shared" ca="1" si="330"/>
        <v>0</v>
      </c>
      <c r="AI58" s="34"/>
      <c r="AJ58" s="90">
        <f t="shared" ca="1" si="331"/>
        <v>0</v>
      </c>
      <c r="AK58" s="34"/>
      <c r="AL58" s="90">
        <f t="shared" ca="1" si="295"/>
        <v>236</v>
      </c>
      <c r="AM58" s="323">
        <v>236</v>
      </c>
      <c r="AN58" s="34"/>
      <c r="AO58" s="90">
        <f t="shared" ca="1" si="332"/>
        <v>0</v>
      </c>
      <c r="AP58" s="34"/>
      <c r="AQ58" s="90">
        <f t="shared" ca="1" si="333"/>
        <v>0</v>
      </c>
      <c r="AR58" s="34"/>
      <c r="AS58" s="90">
        <f t="shared" ca="1" si="298"/>
        <v>257</v>
      </c>
      <c r="AT58" s="323">
        <v>257</v>
      </c>
      <c r="AU58" s="34"/>
      <c r="AV58" s="90">
        <f t="shared" ca="1" si="299"/>
        <v>0</v>
      </c>
      <c r="AW58" s="34"/>
      <c r="AX58" s="90">
        <f t="shared" ref="AX58" ca="1" si="336">+AY58</f>
        <v>0</v>
      </c>
      <c r="AY58" s="34"/>
      <c r="AZ58" s="90">
        <f t="shared" ca="1" si="301"/>
        <v>352</v>
      </c>
      <c r="BA58" s="323">
        <v>352</v>
      </c>
      <c r="BB58" s="34"/>
      <c r="BC58" s="90">
        <f t="shared" ca="1" si="302"/>
        <v>0</v>
      </c>
      <c r="BD58" s="34"/>
      <c r="BE58" s="90">
        <f t="shared" ca="1" si="303"/>
        <v>0</v>
      </c>
      <c r="BF58" s="34"/>
      <c r="BG58" s="90">
        <f t="shared" ca="1" si="304"/>
        <v>238</v>
      </c>
      <c r="BH58" s="323">
        <v>238</v>
      </c>
      <c r="BI58" s="34"/>
      <c r="BJ58" s="90">
        <f t="shared" ca="1" si="305"/>
        <v>0</v>
      </c>
      <c r="BK58" s="34"/>
      <c r="BL58" s="90">
        <f t="shared" ca="1" si="306"/>
        <v>0</v>
      </c>
      <c r="BM58" s="34"/>
      <c r="BN58" s="90">
        <f t="shared" ca="1" si="307"/>
        <v>0</v>
      </c>
      <c r="BO58" s="323"/>
      <c r="BP58" s="34"/>
      <c r="BQ58" s="90">
        <f t="shared" ca="1" si="308"/>
        <v>0</v>
      </c>
      <c r="BR58" s="34"/>
      <c r="BS58" s="90">
        <f t="shared" ca="1" si="309"/>
        <v>0</v>
      </c>
      <c r="BT58" s="34"/>
      <c r="BU58" s="90">
        <f t="shared" ca="1" si="310"/>
        <v>0</v>
      </c>
      <c r="BV58" s="323"/>
    </row>
    <row r="59" spans="1:74" s="21" customFormat="1" x14ac:dyDescent="0.2">
      <c r="A59" s="21" t="s">
        <v>326</v>
      </c>
      <c r="B59" s="60"/>
      <c r="C59" s="60"/>
      <c r="D59" s="323"/>
      <c r="E59" s="34"/>
      <c r="F59" s="90">
        <f t="shared" ca="1" si="281"/>
        <v>0</v>
      </c>
      <c r="G59" s="34"/>
      <c r="H59" s="90">
        <f t="shared" ref="H59" ca="1" si="337">+I59</f>
        <v>0</v>
      </c>
      <c r="I59" s="34"/>
      <c r="J59" s="90">
        <f t="shared" ca="1" si="283"/>
        <v>0</v>
      </c>
      <c r="K59" s="323"/>
      <c r="L59" s="34"/>
      <c r="M59" s="90">
        <f t="shared" ca="1" si="284"/>
        <v>0</v>
      </c>
      <c r="N59" s="34"/>
      <c r="O59" s="90">
        <f t="shared" ca="1" si="285"/>
        <v>0</v>
      </c>
      <c r="P59" s="34"/>
      <c r="Q59" s="90">
        <f t="shared" ca="1" si="286"/>
        <v>0</v>
      </c>
      <c r="R59" s="323"/>
      <c r="S59" s="34"/>
      <c r="T59" s="90">
        <f t="shared" ca="1" si="287"/>
        <v>0</v>
      </c>
      <c r="U59" s="34"/>
      <c r="V59" s="90">
        <f t="shared" ca="1" si="288"/>
        <v>0</v>
      </c>
      <c r="W59" s="34"/>
      <c r="X59" s="90">
        <f t="shared" ca="1" si="289"/>
        <v>0</v>
      </c>
      <c r="Y59" s="323"/>
      <c r="Z59" s="34"/>
      <c r="AA59" s="90">
        <f t="shared" ca="1" si="290"/>
        <v>0</v>
      </c>
      <c r="AB59" s="34"/>
      <c r="AC59" s="90">
        <f t="shared" ref="AC59:AC61" ca="1" si="338">+AD59</f>
        <v>0</v>
      </c>
      <c r="AD59" s="34"/>
      <c r="AE59" s="90">
        <f t="shared" ca="1" si="292"/>
        <v>770</v>
      </c>
      <c r="AF59" s="323">
        <v>770</v>
      </c>
      <c r="AG59" s="34"/>
      <c r="AH59" s="90">
        <f t="shared" ca="1" si="293"/>
        <v>0</v>
      </c>
      <c r="AI59" s="34"/>
      <c r="AJ59" s="90">
        <f t="shared" ca="1" si="294"/>
        <v>0</v>
      </c>
      <c r="AK59" s="34"/>
      <c r="AL59" s="90">
        <f t="shared" ca="1" si="295"/>
        <v>820</v>
      </c>
      <c r="AM59" s="323">
        <v>820</v>
      </c>
      <c r="AN59" s="34"/>
      <c r="AO59" s="90">
        <f t="shared" ca="1" si="296"/>
        <v>0</v>
      </c>
      <c r="AP59" s="34"/>
      <c r="AQ59" s="90">
        <f t="shared" ref="AQ59:AQ61" ca="1" si="339">+AR59</f>
        <v>0</v>
      </c>
      <c r="AR59" s="34"/>
      <c r="AS59" s="90">
        <f t="shared" ca="1" si="298"/>
        <v>904</v>
      </c>
      <c r="AT59" s="323">
        <v>904</v>
      </c>
      <c r="AU59" s="34"/>
      <c r="AV59" s="90">
        <f t="shared" ca="1" si="299"/>
        <v>0</v>
      </c>
      <c r="AW59" s="34"/>
      <c r="AX59" s="90">
        <f t="shared" ref="AX59:AX60" ca="1" si="340">+AY59</f>
        <v>0</v>
      </c>
      <c r="AY59" s="34"/>
      <c r="AZ59" s="90">
        <f t="shared" ca="1" si="301"/>
        <v>831</v>
      </c>
      <c r="BA59" s="323">
        <v>831</v>
      </c>
      <c r="BB59" s="34"/>
      <c r="BC59" s="90">
        <f t="shared" ca="1" si="302"/>
        <v>0</v>
      </c>
      <c r="BD59" s="34"/>
      <c r="BE59" s="90">
        <f t="shared" ca="1" si="303"/>
        <v>0</v>
      </c>
      <c r="BF59" s="34"/>
      <c r="BG59" s="90">
        <f t="shared" ca="1" si="304"/>
        <v>924</v>
      </c>
      <c r="BH59" s="323">
        <v>924</v>
      </c>
      <c r="BI59" s="34"/>
      <c r="BJ59" s="90">
        <f t="shared" ca="1" si="305"/>
        <v>0</v>
      </c>
      <c r="BK59" s="34"/>
      <c r="BL59" s="90">
        <f t="shared" ca="1" si="306"/>
        <v>0</v>
      </c>
      <c r="BM59" s="34"/>
      <c r="BN59" s="90">
        <f t="shared" ca="1" si="307"/>
        <v>0</v>
      </c>
      <c r="BO59" s="323"/>
      <c r="BP59" s="34"/>
      <c r="BQ59" s="90">
        <f t="shared" ca="1" si="308"/>
        <v>0</v>
      </c>
      <c r="BR59" s="34"/>
      <c r="BS59" s="90">
        <f t="shared" ca="1" si="309"/>
        <v>0</v>
      </c>
      <c r="BT59" s="34"/>
      <c r="BU59" s="90">
        <f t="shared" ca="1" si="310"/>
        <v>0</v>
      </c>
      <c r="BV59" s="323"/>
    </row>
    <row r="60" spans="1:74" s="21" customFormat="1" x14ac:dyDescent="0.2">
      <c r="A60" s="21" t="s">
        <v>492</v>
      </c>
      <c r="B60" s="60"/>
      <c r="C60" s="60"/>
      <c r="D60" s="323"/>
      <c r="E60" s="34"/>
      <c r="F60" s="90"/>
      <c r="G60" s="34"/>
      <c r="H60" s="90"/>
      <c r="I60" s="34"/>
      <c r="J60" s="90">
        <f t="shared" ca="1" si="283"/>
        <v>0</v>
      </c>
      <c r="K60" s="323"/>
      <c r="L60" s="34"/>
      <c r="M60" s="90"/>
      <c r="N60" s="34"/>
      <c r="O60" s="90"/>
      <c r="P60" s="34"/>
      <c r="Q60" s="90">
        <f t="shared" ca="1" si="286"/>
        <v>0</v>
      </c>
      <c r="R60" s="323"/>
      <c r="S60" s="34"/>
      <c r="T60" s="90"/>
      <c r="U60" s="34"/>
      <c r="V60" s="90"/>
      <c r="W60" s="34"/>
      <c r="X60" s="90">
        <f t="shared" ca="1" si="289"/>
        <v>0</v>
      </c>
      <c r="Y60" s="323"/>
      <c r="Z60" s="34"/>
      <c r="AA60" s="90"/>
      <c r="AB60" s="34"/>
      <c r="AC60" s="90"/>
      <c r="AD60" s="34"/>
      <c r="AE60" s="90">
        <f t="shared" ca="1" si="292"/>
        <v>0</v>
      </c>
      <c r="AF60" s="323">
        <v>0</v>
      </c>
      <c r="AG60" s="34"/>
      <c r="AH60" s="90"/>
      <c r="AI60" s="34"/>
      <c r="AJ60" s="90"/>
      <c r="AK60" s="34"/>
      <c r="AL60" s="90">
        <f t="shared" ca="1" si="295"/>
        <v>0</v>
      </c>
      <c r="AM60" s="323">
        <v>0</v>
      </c>
      <c r="AN60" s="34"/>
      <c r="AO60" s="90">
        <f t="shared" ca="1" si="296"/>
        <v>0</v>
      </c>
      <c r="AP60" s="34"/>
      <c r="AQ60" s="90">
        <f t="shared" ca="1" si="339"/>
        <v>0</v>
      </c>
      <c r="AR60" s="34"/>
      <c r="AS60" s="90">
        <f t="shared" ca="1" si="298"/>
        <v>0</v>
      </c>
      <c r="AT60" s="323">
        <v>0</v>
      </c>
      <c r="AU60" s="34"/>
      <c r="AV60" s="90">
        <f t="shared" ca="1" si="299"/>
        <v>0</v>
      </c>
      <c r="AW60" s="34"/>
      <c r="AX60" s="90">
        <f t="shared" ca="1" si="340"/>
        <v>0</v>
      </c>
      <c r="AY60" s="34"/>
      <c r="AZ60" s="90">
        <f t="shared" ca="1" si="301"/>
        <v>0</v>
      </c>
      <c r="BA60" s="323">
        <v>0</v>
      </c>
      <c r="BB60" s="34"/>
      <c r="BC60" s="90">
        <f t="shared" ca="1" si="302"/>
        <v>0</v>
      </c>
      <c r="BD60" s="34"/>
      <c r="BE60" s="90">
        <f t="shared" ca="1" si="303"/>
        <v>0</v>
      </c>
      <c r="BF60" s="34"/>
      <c r="BG60" s="90">
        <f t="shared" ca="1" si="304"/>
        <v>0</v>
      </c>
      <c r="BH60" s="323">
        <v>0</v>
      </c>
      <c r="BI60" s="34"/>
      <c r="BJ60" s="90"/>
      <c r="BK60" s="34"/>
      <c r="BL60" s="90"/>
      <c r="BM60" s="34"/>
      <c r="BN60" s="90">
        <f t="shared" ca="1" si="307"/>
        <v>0</v>
      </c>
      <c r="BO60" s="323"/>
      <c r="BP60" s="34"/>
      <c r="BQ60" s="90"/>
      <c r="BR60" s="34"/>
      <c r="BS60" s="90"/>
      <c r="BT60" s="34"/>
      <c r="BU60" s="90">
        <f t="shared" ca="1" si="310"/>
        <v>0</v>
      </c>
      <c r="BV60" s="323"/>
    </row>
    <row r="61" spans="1:74" s="21" customFormat="1" x14ac:dyDescent="0.2">
      <c r="A61" s="21" t="s">
        <v>236</v>
      </c>
      <c r="B61" s="60"/>
      <c r="C61" s="60"/>
      <c r="D61" s="323"/>
      <c r="E61" s="34"/>
      <c r="F61" s="90">
        <f t="shared" ca="1" si="281"/>
        <v>0</v>
      </c>
      <c r="G61" s="34"/>
      <c r="H61" s="90">
        <f t="shared" ref="H61" ca="1" si="341">+I61</f>
        <v>0</v>
      </c>
      <c r="I61" s="34"/>
      <c r="J61" s="90">
        <f t="shared" ca="1" si="283"/>
        <v>0</v>
      </c>
      <c r="K61" s="323"/>
      <c r="L61" s="34"/>
      <c r="M61" s="90">
        <f t="shared" ca="1" si="284"/>
        <v>0</v>
      </c>
      <c r="N61" s="34"/>
      <c r="O61" s="90">
        <f t="shared" ca="1" si="285"/>
        <v>0</v>
      </c>
      <c r="P61" s="34"/>
      <c r="Q61" s="90">
        <f t="shared" ca="1" si="286"/>
        <v>0</v>
      </c>
      <c r="R61" s="323"/>
      <c r="S61" s="34"/>
      <c r="T61" s="90">
        <f t="shared" ref="T61" ca="1" si="342">+U61</f>
        <v>0</v>
      </c>
      <c r="U61" s="34"/>
      <c r="V61" s="90">
        <f t="shared" ref="V61" ca="1" si="343">+W61</f>
        <v>0</v>
      </c>
      <c r="W61" s="34"/>
      <c r="X61" s="90">
        <f t="shared" ca="1" si="289"/>
        <v>0</v>
      </c>
      <c r="Y61" s="323"/>
      <c r="Z61" s="34"/>
      <c r="AA61" s="90">
        <f t="shared" ca="1" si="290"/>
        <v>0</v>
      </c>
      <c r="AB61" s="34"/>
      <c r="AC61" s="90">
        <f t="shared" ca="1" si="338"/>
        <v>0</v>
      </c>
      <c r="AD61" s="34"/>
      <c r="AE61" s="90">
        <f t="shared" ca="1" si="292"/>
        <v>0</v>
      </c>
      <c r="AF61" s="323">
        <v>0</v>
      </c>
      <c r="AG61" s="34"/>
      <c r="AH61" s="90">
        <f t="shared" ca="1" si="293"/>
        <v>0</v>
      </c>
      <c r="AI61" s="34"/>
      <c r="AJ61" s="90">
        <f t="shared" ca="1" si="294"/>
        <v>0</v>
      </c>
      <c r="AK61" s="34"/>
      <c r="AL61" s="90">
        <f t="shared" ca="1" si="295"/>
        <v>0</v>
      </c>
      <c r="AM61" s="323">
        <v>0</v>
      </c>
      <c r="AN61" s="34"/>
      <c r="AO61" s="90">
        <f t="shared" ca="1" si="296"/>
        <v>0</v>
      </c>
      <c r="AP61" s="34"/>
      <c r="AQ61" s="90">
        <f t="shared" ca="1" si="339"/>
        <v>0</v>
      </c>
      <c r="AR61" s="34"/>
      <c r="AS61" s="90">
        <f t="shared" ca="1" si="298"/>
        <v>0</v>
      </c>
      <c r="AT61" s="323">
        <v>0</v>
      </c>
      <c r="AU61" s="34"/>
      <c r="AV61" s="90">
        <f t="shared" ca="1" si="299"/>
        <v>0</v>
      </c>
      <c r="AW61" s="34"/>
      <c r="AX61" s="90">
        <f t="shared" ref="AX61" ca="1" si="344">+AY61</f>
        <v>0</v>
      </c>
      <c r="AY61" s="34"/>
      <c r="AZ61" s="90">
        <f t="shared" ca="1" si="301"/>
        <v>0</v>
      </c>
      <c r="BA61" s="323">
        <v>0</v>
      </c>
      <c r="BB61" s="34"/>
      <c r="BC61" s="90">
        <f t="shared" ca="1" si="302"/>
        <v>0</v>
      </c>
      <c r="BD61" s="34"/>
      <c r="BE61" s="90">
        <f t="shared" ca="1" si="303"/>
        <v>0</v>
      </c>
      <c r="BF61" s="34"/>
      <c r="BG61" s="90">
        <f t="shared" ca="1" si="304"/>
        <v>0</v>
      </c>
      <c r="BH61" s="323">
        <v>0</v>
      </c>
      <c r="BI61" s="34"/>
      <c r="BJ61" s="90">
        <f t="shared" ca="1" si="305"/>
        <v>0</v>
      </c>
      <c r="BK61" s="34"/>
      <c r="BL61" s="90">
        <f t="shared" ca="1" si="306"/>
        <v>0</v>
      </c>
      <c r="BM61" s="34"/>
      <c r="BN61" s="90">
        <f t="shared" ca="1" si="307"/>
        <v>0</v>
      </c>
      <c r="BO61" s="323"/>
      <c r="BP61" s="34"/>
      <c r="BQ61" s="90">
        <f t="shared" ca="1" si="308"/>
        <v>0</v>
      </c>
      <c r="BR61" s="34"/>
      <c r="BS61" s="90">
        <f t="shared" ca="1" si="309"/>
        <v>0</v>
      </c>
      <c r="BT61" s="34"/>
      <c r="BU61" s="90">
        <f t="shared" ca="1" si="310"/>
        <v>0</v>
      </c>
      <c r="BV61" s="323"/>
    </row>
    <row r="62" spans="1:74" s="20" customFormat="1" x14ac:dyDescent="0.2">
      <c r="A62" s="17" t="s">
        <v>79</v>
      </c>
      <c r="B62" s="48"/>
      <c r="C62" s="48"/>
      <c r="D62" s="324">
        <f t="shared" ref="D62:AZ62" ca="1" si="345">SUM(D53:D61)</f>
        <v>0</v>
      </c>
      <c r="E62" s="18">
        <f t="shared" ca="1" si="345"/>
        <v>0</v>
      </c>
      <c r="F62" s="49">
        <f t="shared" ca="1" si="345"/>
        <v>0</v>
      </c>
      <c r="G62" s="18">
        <f t="shared" ca="1" si="345"/>
        <v>0</v>
      </c>
      <c r="H62" s="49">
        <f t="shared" ca="1" si="345"/>
        <v>0</v>
      </c>
      <c r="I62" s="18">
        <f t="shared" ca="1" si="345"/>
        <v>0</v>
      </c>
      <c r="J62" s="18">
        <f t="shared" ref="J62" ca="1" si="346">SUM(J53:J61)</f>
        <v>0</v>
      </c>
      <c r="K62" s="324">
        <f t="shared" ca="1" si="345"/>
        <v>0</v>
      </c>
      <c r="L62" s="18">
        <f t="shared" ca="1" si="345"/>
        <v>0</v>
      </c>
      <c r="M62" s="49">
        <f t="shared" ca="1" si="345"/>
        <v>0</v>
      </c>
      <c r="N62" s="18">
        <f t="shared" ca="1" si="345"/>
        <v>0</v>
      </c>
      <c r="O62" s="49">
        <f t="shared" ca="1" si="345"/>
        <v>0</v>
      </c>
      <c r="P62" s="18">
        <f t="shared" ca="1" si="345"/>
        <v>0</v>
      </c>
      <c r="Q62" s="18">
        <f t="shared" ref="Q62" ca="1" si="347">SUM(Q53:Q61)</f>
        <v>0</v>
      </c>
      <c r="R62" s="324">
        <f t="shared" ca="1" si="345"/>
        <v>0</v>
      </c>
      <c r="S62" s="18">
        <f t="shared" ca="1" si="345"/>
        <v>0</v>
      </c>
      <c r="T62" s="49">
        <f t="shared" ca="1" si="345"/>
        <v>0</v>
      </c>
      <c r="U62" s="18">
        <f t="shared" ca="1" si="345"/>
        <v>0</v>
      </c>
      <c r="V62" s="49">
        <f t="shared" ca="1" si="345"/>
        <v>0</v>
      </c>
      <c r="W62" s="18">
        <f t="shared" ca="1" si="345"/>
        <v>0</v>
      </c>
      <c r="X62" s="18">
        <f t="shared" ref="X62" ca="1" si="348">SUM(X53:X61)</f>
        <v>0</v>
      </c>
      <c r="Y62" s="324">
        <f t="shared" ca="1" si="345"/>
        <v>0</v>
      </c>
      <c r="Z62" s="18">
        <f t="shared" ca="1" si="345"/>
        <v>0</v>
      </c>
      <c r="AA62" s="49">
        <f t="shared" ca="1" si="345"/>
        <v>0</v>
      </c>
      <c r="AB62" s="18">
        <f t="shared" ca="1" si="345"/>
        <v>0</v>
      </c>
      <c r="AC62" s="49">
        <f t="shared" ca="1" si="345"/>
        <v>0</v>
      </c>
      <c r="AD62" s="18">
        <f t="shared" ca="1" si="345"/>
        <v>0</v>
      </c>
      <c r="AE62" s="18">
        <f t="shared" ref="AE62" ca="1" si="349">SUM(AE53:AE61)</f>
        <v>5741</v>
      </c>
      <c r="AF62" s="324">
        <f t="shared" ca="1" si="345"/>
        <v>5741</v>
      </c>
      <c r="AG62" s="18">
        <f t="shared" ca="1" si="345"/>
        <v>0</v>
      </c>
      <c r="AH62" s="49">
        <f t="shared" ca="1" si="345"/>
        <v>0</v>
      </c>
      <c r="AI62" s="18">
        <f t="shared" ca="1" si="345"/>
        <v>0</v>
      </c>
      <c r="AJ62" s="49">
        <f t="shared" ca="1" si="345"/>
        <v>0</v>
      </c>
      <c r="AK62" s="18">
        <f t="shared" ca="1" si="345"/>
        <v>0</v>
      </c>
      <c r="AL62" s="18">
        <f t="shared" ref="AL62" ca="1" si="350">SUM(AL53:AL61)</f>
        <v>5778</v>
      </c>
      <c r="AM62" s="324">
        <f t="shared" ca="1" si="345"/>
        <v>5778</v>
      </c>
      <c r="AN62" s="18">
        <f t="shared" ca="1" si="345"/>
        <v>0</v>
      </c>
      <c r="AO62" s="49">
        <f t="shared" ca="1" si="345"/>
        <v>0</v>
      </c>
      <c r="AP62" s="18">
        <f t="shared" ca="1" si="345"/>
        <v>0</v>
      </c>
      <c r="AQ62" s="49">
        <f t="shared" ca="1" si="345"/>
        <v>0</v>
      </c>
      <c r="AR62" s="18">
        <f t="shared" ca="1" si="345"/>
        <v>0</v>
      </c>
      <c r="AS62" s="18">
        <f t="shared" ref="AS62" ca="1" si="351">SUM(AS53:AS61)</f>
        <v>6876</v>
      </c>
      <c r="AT62" s="324">
        <f t="shared" ca="1" si="345"/>
        <v>6876</v>
      </c>
      <c r="AU62" s="18">
        <f t="shared" ca="1" si="345"/>
        <v>0</v>
      </c>
      <c r="AV62" s="49">
        <f t="shared" ca="1" si="345"/>
        <v>0</v>
      </c>
      <c r="AW62" s="18">
        <f t="shared" ca="1" si="345"/>
        <v>0</v>
      </c>
      <c r="AX62" s="49">
        <f t="shared" ca="1" si="345"/>
        <v>0</v>
      </c>
      <c r="AY62" s="18">
        <f t="shared" ca="1" si="345"/>
        <v>0</v>
      </c>
      <c r="AZ62" s="18">
        <f t="shared" ca="1" si="345"/>
        <v>6883</v>
      </c>
      <c r="BA62" s="324">
        <f ca="1">SUM(BA53:BA61)</f>
        <v>6883</v>
      </c>
      <c r="BB62" s="18">
        <f t="shared" ref="BB62:BV62" ca="1" si="352">SUM(BB53:BB61)</f>
        <v>0</v>
      </c>
      <c r="BC62" s="49">
        <f t="shared" ca="1" si="352"/>
        <v>0</v>
      </c>
      <c r="BD62" s="18">
        <f t="shared" ca="1" si="352"/>
        <v>0</v>
      </c>
      <c r="BE62" s="18">
        <f t="shared" ca="1" si="352"/>
        <v>0</v>
      </c>
      <c r="BF62" s="18">
        <f t="shared" ca="1" si="352"/>
        <v>0</v>
      </c>
      <c r="BG62" s="18">
        <f t="shared" ref="BG62" ca="1" si="353">SUM(BG53:BG61)</f>
        <v>6869</v>
      </c>
      <c r="BH62" s="324">
        <f t="shared" ca="1" si="352"/>
        <v>6869</v>
      </c>
      <c r="BI62" s="18">
        <f t="shared" ca="1" si="352"/>
        <v>0</v>
      </c>
      <c r="BJ62" s="49">
        <f t="shared" ca="1" si="352"/>
        <v>0</v>
      </c>
      <c r="BK62" s="18">
        <f t="shared" ca="1" si="352"/>
        <v>0</v>
      </c>
      <c r="BL62" s="18">
        <f t="shared" ca="1" si="352"/>
        <v>0</v>
      </c>
      <c r="BM62" s="18">
        <f t="shared" ca="1" si="352"/>
        <v>0</v>
      </c>
      <c r="BN62" s="18">
        <f t="shared" ref="BN62" ca="1" si="354">SUM(BN53:BN61)</f>
        <v>0</v>
      </c>
      <c r="BO62" s="324">
        <f t="shared" ca="1" si="352"/>
        <v>0</v>
      </c>
      <c r="BP62" s="18">
        <f t="shared" ca="1" si="352"/>
        <v>0</v>
      </c>
      <c r="BQ62" s="49">
        <f t="shared" ca="1" si="352"/>
        <v>0</v>
      </c>
      <c r="BR62" s="18">
        <f t="shared" ca="1" si="352"/>
        <v>0</v>
      </c>
      <c r="BS62" s="18">
        <f t="shared" ca="1" si="352"/>
        <v>0</v>
      </c>
      <c r="BT62" s="18">
        <f t="shared" ca="1" si="352"/>
        <v>0</v>
      </c>
      <c r="BU62" s="18">
        <f t="shared" ref="BU62" ca="1" si="355">SUM(BU53:BU61)</f>
        <v>0</v>
      </c>
      <c r="BV62" s="324">
        <f t="shared" ca="1" si="352"/>
        <v>0</v>
      </c>
    </row>
    <row r="63" spans="1:74" s="21" customFormat="1" x14ac:dyDescent="0.2">
      <c r="B63" s="60"/>
      <c r="C63" s="60"/>
      <c r="D63" s="326"/>
      <c r="E63" s="22"/>
      <c r="F63" s="22"/>
      <c r="G63" s="22"/>
      <c r="H63" s="22"/>
      <c r="I63" s="22"/>
      <c r="J63" s="22"/>
      <c r="K63" s="326"/>
      <c r="L63" s="22"/>
      <c r="M63" s="22"/>
      <c r="N63" s="22"/>
      <c r="O63" s="22"/>
      <c r="P63" s="22"/>
      <c r="Q63" s="22"/>
      <c r="R63" s="326"/>
      <c r="S63" s="22"/>
      <c r="T63" s="22"/>
      <c r="U63" s="22"/>
      <c r="V63" s="22"/>
      <c r="W63" s="22"/>
      <c r="X63" s="22"/>
      <c r="Y63" s="326"/>
      <c r="Z63" s="22"/>
      <c r="AA63" s="22"/>
      <c r="AB63" s="22"/>
      <c r="AC63" s="22"/>
      <c r="AD63" s="22"/>
      <c r="AE63" s="22"/>
      <c r="AF63" s="326"/>
      <c r="AG63" s="22"/>
      <c r="AH63" s="22"/>
      <c r="AI63" s="22"/>
      <c r="AJ63" s="22"/>
      <c r="AK63" s="22"/>
      <c r="AL63" s="22"/>
      <c r="AM63" s="326"/>
      <c r="AN63" s="22"/>
      <c r="AO63" s="22"/>
      <c r="AP63" s="22"/>
      <c r="AQ63" s="22"/>
      <c r="AR63" s="22"/>
      <c r="AS63" s="22"/>
      <c r="AT63" s="326"/>
      <c r="AU63" s="22"/>
      <c r="AV63" s="22"/>
      <c r="AW63" s="22"/>
      <c r="AX63" s="22"/>
      <c r="AY63" s="22"/>
      <c r="AZ63" s="22"/>
      <c r="BA63" s="326"/>
      <c r="BB63" s="22"/>
      <c r="BC63" s="22"/>
      <c r="BD63" s="22"/>
      <c r="BE63" s="22"/>
      <c r="BF63" s="22"/>
      <c r="BG63" s="22"/>
      <c r="BH63" s="326"/>
      <c r="BI63" s="22"/>
      <c r="BJ63" s="22"/>
      <c r="BK63" s="22"/>
      <c r="BL63" s="22"/>
      <c r="BM63" s="22"/>
      <c r="BN63" s="22"/>
      <c r="BO63" s="326"/>
      <c r="BP63" s="22"/>
      <c r="BQ63" s="22"/>
      <c r="BR63" s="22"/>
      <c r="BS63" s="22"/>
      <c r="BT63" s="22"/>
      <c r="BU63" s="22"/>
      <c r="BV63" s="326"/>
    </row>
    <row r="64" spans="1:74" s="6" customFormat="1" x14ac:dyDescent="0.2">
      <c r="A64" s="67" t="s">
        <v>82</v>
      </c>
      <c r="B64" s="48"/>
      <c r="C64" s="48"/>
      <c r="D64" s="327">
        <f t="shared" ref="D64:AI64" ca="1" si="356">D62+D51</f>
        <v>0</v>
      </c>
      <c r="E64" s="67">
        <f t="shared" ca="1" si="356"/>
        <v>0</v>
      </c>
      <c r="F64" s="67">
        <f t="shared" ca="1" si="356"/>
        <v>0</v>
      </c>
      <c r="G64" s="67">
        <f t="shared" ca="1" si="356"/>
        <v>0</v>
      </c>
      <c r="H64" s="67">
        <f t="shared" ca="1" si="356"/>
        <v>0</v>
      </c>
      <c r="I64" s="67">
        <f t="shared" ca="1" si="356"/>
        <v>0</v>
      </c>
      <c r="J64" s="67">
        <f t="shared" ca="1" si="356"/>
        <v>0</v>
      </c>
      <c r="K64" s="327">
        <f t="shared" ca="1" si="356"/>
        <v>0</v>
      </c>
      <c r="L64" s="67">
        <f t="shared" ca="1" si="356"/>
        <v>0</v>
      </c>
      <c r="M64" s="67">
        <f t="shared" ca="1" si="356"/>
        <v>0</v>
      </c>
      <c r="N64" s="67">
        <f t="shared" ca="1" si="356"/>
        <v>0</v>
      </c>
      <c r="O64" s="67">
        <f t="shared" ca="1" si="356"/>
        <v>0</v>
      </c>
      <c r="P64" s="67">
        <f t="shared" ca="1" si="356"/>
        <v>0</v>
      </c>
      <c r="Q64" s="67">
        <f t="shared" ca="1" si="356"/>
        <v>0</v>
      </c>
      <c r="R64" s="327">
        <f t="shared" ca="1" si="356"/>
        <v>0</v>
      </c>
      <c r="S64" s="67">
        <f t="shared" ca="1" si="356"/>
        <v>0</v>
      </c>
      <c r="T64" s="67">
        <f t="shared" ca="1" si="356"/>
        <v>0</v>
      </c>
      <c r="U64" s="67">
        <f t="shared" ca="1" si="356"/>
        <v>0</v>
      </c>
      <c r="V64" s="67">
        <f t="shared" ca="1" si="356"/>
        <v>0</v>
      </c>
      <c r="W64" s="67">
        <f t="shared" ca="1" si="356"/>
        <v>0</v>
      </c>
      <c r="X64" s="67">
        <f t="shared" ca="1" si="356"/>
        <v>0</v>
      </c>
      <c r="Y64" s="327">
        <f t="shared" ca="1" si="356"/>
        <v>0</v>
      </c>
      <c r="Z64" s="67">
        <f t="shared" ca="1" si="356"/>
        <v>0</v>
      </c>
      <c r="AA64" s="67">
        <f t="shared" ca="1" si="356"/>
        <v>0</v>
      </c>
      <c r="AB64" s="67">
        <f t="shared" ca="1" si="356"/>
        <v>0</v>
      </c>
      <c r="AC64" s="67">
        <f t="shared" ca="1" si="356"/>
        <v>0</v>
      </c>
      <c r="AD64" s="67">
        <f t="shared" ca="1" si="356"/>
        <v>0</v>
      </c>
      <c r="AE64" s="67">
        <f t="shared" ca="1" si="356"/>
        <v>7567</v>
      </c>
      <c r="AF64" s="327">
        <f t="shared" ca="1" si="356"/>
        <v>7567</v>
      </c>
      <c r="AG64" s="67">
        <f t="shared" ca="1" si="356"/>
        <v>0</v>
      </c>
      <c r="AH64" s="67">
        <f t="shared" ca="1" si="356"/>
        <v>0</v>
      </c>
      <c r="AI64" s="67">
        <f t="shared" ca="1" si="356"/>
        <v>0</v>
      </c>
      <c r="AJ64" s="67">
        <f t="shared" ref="AJ64:BH64" ca="1" si="357">AJ62+AJ51</f>
        <v>0</v>
      </c>
      <c r="AK64" s="67">
        <f t="shared" ca="1" si="357"/>
        <v>0</v>
      </c>
      <c r="AL64" s="67">
        <f t="shared" ca="1" si="357"/>
        <v>7457</v>
      </c>
      <c r="AM64" s="327">
        <f t="shared" ca="1" si="357"/>
        <v>7457</v>
      </c>
      <c r="AN64" s="67">
        <f t="shared" ca="1" si="357"/>
        <v>0</v>
      </c>
      <c r="AO64" s="67">
        <f t="shared" ca="1" si="357"/>
        <v>0</v>
      </c>
      <c r="AP64" s="67">
        <f t="shared" ca="1" si="357"/>
        <v>0</v>
      </c>
      <c r="AQ64" s="67">
        <f t="shared" ca="1" si="357"/>
        <v>0</v>
      </c>
      <c r="AR64" s="67">
        <f t="shared" ca="1" si="357"/>
        <v>0</v>
      </c>
      <c r="AS64" s="67">
        <f t="shared" ca="1" si="357"/>
        <v>8751</v>
      </c>
      <c r="AT64" s="327">
        <f t="shared" ca="1" si="357"/>
        <v>8751</v>
      </c>
      <c r="AU64" s="67">
        <f t="shared" ca="1" si="357"/>
        <v>0</v>
      </c>
      <c r="AV64" s="67">
        <f t="shared" ca="1" si="357"/>
        <v>0</v>
      </c>
      <c r="AW64" s="67">
        <f t="shared" ca="1" si="357"/>
        <v>0</v>
      </c>
      <c r="AX64" s="67">
        <f t="shared" ca="1" si="357"/>
        <v>0</v>
      </c>
      <c r="AY64" s="67">
        <f t="shared" ca="1" si="357"/>
        <v>0</v>
      </c>
      <c r="AZ64" s="67">
        <f t="shared" ca="1" si="357"/>
        <v>8897</v>
      </c>
      <c r="BA64" s="327">
        <f ca="1">BA62+BA51</f>
        <v>8897</v>
      </c>
      <c r="BB64" s="67">
        <f t="shared" ca="1" si="357"/>
        <v>0</v>
      </c>
      <c r="BC64" s="67">
        <f t="shared" ca="1" si="357"/>
        <v>0</v>
      </c>
      <c r="BD64" s="67">
        <f t="shared" ca="1" si="357"/>
        <v>0</v>
      </c>
      <c r="BE64" s="67">
        <f t="shared" ca="1" si="357"/>
        <v>0</v>
      </c>
      <c r="BF64" s="67">
        <f t="shared" ca="1" si="357"/>
        <v>0</v>
      </c>
      <c r="BG64" s="67">
        <f t="shared" ca="1" si="357"/>
        <v>8900</v>
      </c>
      <c r="BH64" s="327">
        <f t="shared" ca="1" si="357"/>
        <v>8900</v>
      </c>
      <c r="BI64" s="67">
        <f t="shared" ref="BI64:BO64" ca="1" si="358">BI62+BI51</f>
        <v>0</v>
      </c>
      <c r="BJ64" s="67">
        <f t="shared" ca="1" si="358"/>
        <v>0</v>
      </c>
      <c r="BK64" s="67">
        <f t="shared" ca="1" si="358"/>
        <v>0</v>
      </c>
      <c r="BL64" s="67">
        <f t="shared" ca="1" si="358"/>
        <v>0</v>
      </c>
      <c r="BM64" s="67">
        <f t="shared" ca="1" si="358"/>
        <v>0</v>
      </c>
      <c r="BN64" s="67">
        <f t="shared" ca="1" si="358"/>
        <v>0</v>
      </c>
      <c r="BO64" s="327">
        <f t="shared" ca="1" si="358"/>
        <v>0</v>
      </c>
      <c r="BP64" s="67">
        <f t="shared" ref="BP64:BV64" ca="1" si="359">BP62+BP51</f>
        <v>0</v>
      </c>
      <c r="BQ64" s="67">
        <f t="shared" ca="1" si="359"/>
        <v>0</v>
      </c>
      <c r="BR64" s="67">
        <f t="shared" ca="1" si="359"/>
        <v>0</v>
      </c>
      <c r="BS64" s="67">
        <f t="shared" ca="1" si="359"/>
        <v>0</v>
      </c>
      <c r="BT64" s="67">
        <f t="shared" ca="1" si="359"/>
        <v>0</v>
      </c>
      <c r="BU64" s="67">
        <f t="shared" ca="1" si="359"/>
        <v>0</v>
      </c>
      <c r="BV64" s="327">
        <f t="shared" ca="1" si="359"/>
        <v>0</v>
      </c>
    </row>
    <row r="65" spans="1:74" s="6" customFormat="1" x14ac:dyDescent="0.2">
      <c r="A65" s="67" t="s">
        <v>221</v>
      </c>
      <c r="B65" s="48"/>
      <c r="C65" s="48"/>
      <c r="D65" s="327">
        <f t="shared" ref="D65:AI65" ca="1" si="360">+D64+D38</f>
        <v>0</v>
      </c>
      <c r="E65" s="67">
        <f t="shared" ca="1" si="360"/>
        <v>0</v>
      </c>
      <c r="F65" s="67">
        <f t="shared" ca="1" si="360"/>
        <v>0</v>
      </c>
      <c r="G65" s="67">
        <f t="shared" ca="1" si="360"/>
        <v>0</v>
      </c>
      <c r="H65" s="67">
        <f t="shared" ca="1" si="360"/>
        <v>0</v>
      </c>
      <c r="I65" s="67">
        <f t="shared" ca="1" si="360"/>
        <v>0</v>
      </c>
      <c r="J65" s="67">
        <f t="shared" ca="1" si="360"/>
        <v>0</v>
      </c>
      <c r="K65" s="327">
        <f t="shared" ca="1" si="360"/>
        <v>0</v>
      </c>
      <c r="L65" s="67">
        <f t="shared" ca="1" si="360"/>
        <v>0</v>
      </c>
      <c r="M65" s="67">
        <f t="shared" ca="1" si="360"/>
        <v>0</v>
      </c>
      <c r="N65" s="67">
        <f t="shared" ca="1" si="360"/>
        <v>0</v>
      </c>
      <c r="O65" s="67">
        <f t="shared" ca="1" si="360"/>
        <v>0</v>
      </c>
      <c r="P65" s="67">
        <f t="shared" ca="1" si="360"/>
        <v>0</v>
      </c>
      <c r="Q65" s="67">
        <f t="shared" ca="1" si="360"/>
        <v>0</v>
      </c>
      <c r="R65" s="327">
        <f t="shared" ca="1" si="360"/>
        <v>0</v>
      </c>
      <c r="S65" s="67">
        <f t="shared" ca="1" si="360"/>
        <v>0</v>
      </c>
      <c r="T65" s="67">
        <f t="shared" ca="1" si="360"/>
        <v>0</v>
      </c>
      <c r="U65" s="67">
        <f t="shared" ca="1" si="360"/>
        <v>0</v>
      </c>
      <c r="V65" s="67">
        <f t="shared" ca="1" si="360"/>
        <v>0</v>
      </c>
      <c r="W65" s="67">
        <f t="shared" ca="1" si="360"/>
        <v>0</v>
      </c>
      <c r="X65" s="67">
        <f t="shared" ca="1" si="360"/>
        <v>0</v>
      </c>
      <c r="Y65" s="327">
        <f t="shared" ca="1" si="360"/>
        <v>0</v>
      </c>
      <c r="Z65" s="67">
        <f t="shared" ca="1" si="360"/>
        <v>0</v>
      </c>
      <c r="AA65" s="67">
        <f t="shared" ca="1" si="360"/>
        <v>0</v>
      </c>
      <c r="AB65" s="67">
        <f t="shared" ca="1" si="360"/>
        <v>0</v>
      </c>
      <c r="AC65" s="67">
        <f t="shared" ca="1" si="360"/>
        <v>0</v>
      </c>
      <c r="AD65" s="67">
        <f t="shared" ca="1" si="360"/>
        <v>0</v>
      </c>
      <c r="AE65" s="67">
        <f t="shared" ca="1" si="360"/>
        <v>7198</v>
      </c>
      <c r="AF65" s="327">
        <f t="shared" ca="1" si="360"/>
        <v>7198</v>
      </c>
      <c r="AG65" s="67">
        <f t="shared" ca="1" si="360"/>
        <v>0</v>
      </c>
      <c r="AH65" s="67">
        <f t="shared" ca="1" si="360"/>
        <v>0</v>
      </c>
      <c r="AI65" s="67">
        <f t="shared" ca="1" si="360"/>
        <v>0</v>
      </c>
      <c r="AJ65" s="67">
        <f t="shared" ref="AJ65:BH65" ca="1" si="361">+AJ64+AJ38</f>
        <v>0</v>
      </c>
      <c r="AK65" s="67">
        <f t="shared" ca="1" si="361"/>
        <v>0</v>
      </c>
      <c r="AL65" s="67">
        <f t="shared" ca="1" si="361"/>
        <v>7476</v>
      </c>
      <c r="AM65" s="327">
        <f t="shared" ca="1" si="361"/>
        <v>7476</v>
      </c>
      <c r="AN65" s="67">
        <f t="shared" ca="1" si="361"/>
        <v>0</v>
      </c>
      <c r="AO65" s="67">
        <f t="shared" ca="1" si="361"/>
        <v>0</v>
      </c>
      <c r="AP65" s="67">
        <f t="shared" ca="1" si="361"/>
        <v>0</v>
      </c>
      <c r="AQ65" s="67">
        <f t="shared" ca="1" si="361"/>
        <v>0</v>
      </c>
      <c r="AR65" s="67">
        <f t="shared" ca="1" si="361"/>
        <v>0</v>
      </c>
      <c r="AS65" s="67">
        <f t="shared" ca="1" si="361"/>
        <v>8493</v>
      </c>
      <c r="AT65" s="327">
        <f t="shared" ca="1" si="361"/>
        <v>8493</v>
      </c>
      <c r="AU65" s="67">
        <f t="shared" ca="1" si="361"/>
        <v>0</v>
      </c>
      <c r="AV65" s="67">
        <f t="shared" ca="1" si="361"/>
        <v>0</v>
      </c>
      <c r="AW65" s="67">
        <f t="shared" ca="1" si="361"/>
        <v>0</v>
      </c>
      <c r="AX65" s="67">
        <f t="shared" ca="1" si="361"/>
        <v>0</v>
      </c>
      <c r="AY65" s="67">
        <f t="shared" ca="1" si="361"/>
        <v>0</v>
      </c>
      <c r="AZ65" s="67">
        <f t="shared" ca="1" si="361"/>
        <v>8170</v>
      </c>
      <c r="BA65" s="327">
        <f t="shared" ca="1" si="361"/>
        <v>8170</v>
      </c>
      <c r="BB65" s="67">
        <f t="shared" ca="1" si="361"/>
        <v>0</v>
      </c>
      <c r="BC65" s="67">
        <f t="shared" ca="1" si="361"/>
        <v>0</v>
      </c>
      <c r="BD65" s="67">
        <f t="shared" ca="1" si="361"/>
        <v>0</v>
      </c>
      <c r="BE65" s="67">
        <f t="shared" ca="1" si="361"/>
        <v>0</v>
      </c>
      <c r="BF65" s="67">
        <f t="shared" ca="1" si="361"/>
        <v>0</v>
      </c>
      <c r="BG65" s="67">
        <f t="shared" ca="1" si="361"/>
        <v>8149</v>
      </c>
      <c r="BH65" s="327">
        <f t="shared" ca="1" si="361"/>
        <v>8149</v>
      </c>
      <c r="BI65" s="67">
        <f t="shared" ref="BI65:BO65" ca="1" si="362">+BI64+BI38</f>
        <v>0</v>
      </c>
      <c r="BJ65" s="67">
        <f t="shared" ca="1" si="362"/>
        <v>0</v>
      </c>
      <c r="BK65" s="67">
        <f t="shared" ca="1" si="362"/>
        <v>0</v>
      </c>
      <c r="BL65" s="67">
        <f t="shared" ca="1" si="362"/>
        <v>0</v>
      </c>
      <c r="BM65" s="67">
        <f t="shared" ca="1" si="362"/>
        <v>0</v>
      </c>
      <c r="BN65" s="67">
        <f t="shared" ca="1" si="362"/>
        <v>0</v>
      </c>
      <c r="BO65" s="327">
        <f t="shared" ca="1" si="362"/>
        <v>0</v>
      </c>
      <c r="BP65" s="67">
        <f t="shared" ref="BP65:BV65" ca="1" si="363">+BP64+BP38</f>
        <v>0</v>
      </c>
      <c r="BQ65" s="67">
        <f t="shared" ca="1" si="363"/>
        <v>0</v>
      </c>
      <c r="BR65" s="67">
        <f t="shared" ca="1" si="363"/>
        <v>0</v>
      </c>
      <c r="BS65" s="67">
        <f t="shared" ca="1" si="363"/>
        <v>0</v>
      </c>
      <c r="BT65" s="67">
        <f t="shared" ca="1" si="363"/>
        <v>0</v>
      </c>
      <c r="BU65" s="67">
        <f t="shared" ca="1" si="363"/>
        <v>0</v>
      </c>
      <c r="BV65" s="327">
        <f t="shared" ca="1" si="363"/>
        <v>0</v>
      </c>
    </row>
    <row r="67" spans="1:74" s="4" customFormat="1" x14ac:dyDescent="0.2">
      <c r="A67" s="4" t="s">
        <v>83</v>
      </c>
      <c r="B67" s="63"/>
      <c r="C67" s="63"/>
      <c r="D67" s="328">
        <f ca="1">IF(AND(-1&lt;D64-D32+D38, D64-D32+D38&lt;1),0,D64-D32+D38)</f>
        <v>0</v>
      </c>
      <c r="E67" s="40">
        <f ca="1">IF(AND(-1&lt;E64-E32+E38, E64-E32+E38&lt;1),0,E64-E32+E38)</f>
        <v>0</v>
      </c>
      <c r="F67" s="40">
        <f ca="1">IF(AND(-1&lt;F64-F32+F38, F64-F32+F38&lt;1),0,F64-F32+F38)</f>
        <v>0</v>
      </c>
      <c r="G67" s="40">
        <f ca="1">IF(AND(-1&lt;G64-G32+G38, G64-G32+G38&lt;1),0,G64-G32+G38)</f>
        <v>0</v>
      </c>
      <c r="H67" s="40">
        <f ca="1">IF(AND(-1&lt;H64-H32+H38, H64-H32+H38&lt;1),0,H64-H32+H38)</f>
        <v>0</v>
      </c>
      <c r="I67" s="40"/>
      <c r="J67" s="40">
        <f t="shared" ref="J67:O67" ca="1" si="364">IF(AND(-1&lt;J64-J32+J38, J64-J32+J38&lt;1),0,J64-J32+J38)</f>
        <v>0</v>
      </c>
      <c r="K67" s="328">
        <f t="shared" ca="1" si="364"/>
        <v>0</v>
      </c>
      <c r="L67" s="40">
        <f t="shared" ca="1" si="364"/>
        <v>0</v>
      </c>
      <c r="M67" s="40">
        <f t="shared" ca="1" si="364"/>
        <v>0</v>
      </c>
      <c r="N67" s="40">
        <f t="shared" ca="1" si="364"/>
        <v>0</v>
      </c>
      <c r="O67" s="40">
        <f t="shared" ca="1" si="364"/>
        <v>0</v>
      </c>
      <c r="P67" s="40"/>
      <c r="Q67" s="40">
        <f t="shared" ref="Q67:V67" ca="1" si="365">IF(AND(-1&lt;Q64-Q32+Q38, Q64-Q32+Q38&lt;1),0,Q64-Q32+Q38)</f>
        <v>0</v>
      </c>
      <c r="R67" s="328">
        <f t="shared" ca="1" si="365"/>
        <v>0</v>
      </c>
      <c r="S67" s="40">
        <f t="shared" ca="1" si="365"/>
        <v>0</v>
      </c>
      <c r="T67" s="40">
        <f t="shared" ca="1" si="365"/>
        <v>0</v>
      </c>
      <c r="U67" s="40">
        <f t="shared" ca="1" si="365"/>
        <v>0</v>
      </c>
      <c r="V67" s="40">
        <f t="shared" ca="1" si="365"/>
        <v>0</v>
      </c>
      <c r="W67" s="40"/>
      <c r="X67" s="40">
        <f t="shared" ref="X67:AC67" ca="1" si="366">IF(AND(-1&lt;X64-X32+X38, X64-X32+X38&lt;1),0,X64-X32+X38)</f>
        <v>0</v>
      </c>
      <c r="Y67" s="328">
        <f t="shared" ca="1" si="366"/>
        <v>0</v>
      </c>
      <c r="Z67" s="40">
        <f t="shared" ca="1" si="366"/>
        <v>0</v>
      </c>
      <c r="AA67" s="40">
        <f t="shared" ca="1" si="366"/>
        <v>0</v>
      </c>
      <c r="AB67" s="40">
        <f t="shared" ca="1" si="366"/>
        <v>0</v>
      </c>
      <c r="AC67" s="40">
        <f t="shared" ca="1" si="366"/>
        <v>0</v>
      </c>
      <c r="AD67" s="40"/>
      <c r="AE67" s="40">
        <f t="shared" ref="AE67:BH67" ca="1" si="367">IF(AND(-1&lt;AE64-AE32+AE38, AE64-AE32+AE38&lt;1),0,AE64-AE32+AE38)</f>
        <v>0</v>
      </c>
      <c r="AF67" s="328">
        <f t="shared" ca="1" si="367"/>
        <v>0</v>
      </c>
      <c r="AG67" s="40">
        <f t="shared" ca="1" si="367"/>
        <v>0</v>
      </c>
      <c r="AH67" s="40">
        <f t="shared" ca="1" si="367"/>
        <v>0</v>
      </c>
      <c r="AI67" s="40">
        <f t="shared" ca="1" si="367"/>
        <v>0</v>
      </c>
      <c r="AJ67" s="40">
        <f t="shared" ca="1" si="367"/>
        <v>0</v>
      </c>
      <c r="AK67" s="40">
        <f t="shared" ca="1" si="367"/>
        <v>0</v>
      </c>
      <c r="AL67" s="40">
        <f t="shared" ca="1" si="367"/>
        <v>0</v>
      </c>
      <c r="AM67" s="328">
        <f t="shared" ca="1" si="367"/>
        <v>0</v>
      </c>
      <c r="AN67" s="40">
        <f t="shared" ca="1" si="367"/>
        <v>0</v>
      </c>
      <c r="AO67" s="40">
        <f t="shared" ca="1" si="367"/>
        <v>0</v>
      </c>
      <c r="AP67" s="40">
        <f t="shared" ca="1" si="367"/>
        <v>0</v>
      </c>
      <c r="AQ67" s="40">
        <f t="shared" ca="1" si="367"/>
        <v>0</v>
      </c>
      <c r="AR67" s="40">
        <f t="shared" ca="1" si="367"/>
        <v>0</v>
      </c>
      <c r="AS67" s="40">
        <f t="shared" ca="1" si="367"/>
        <v>0</v>
      </c>
      <c r="AT67" s="328">
        <f t="shared" ca="1" si="367"/>
        <v>0</v>
      </c>
      <c r="AU67" s="40">
        <f t="shared" ca="1" si="367"/>
        <v>0</v>
      </c>
      <c r="AV67" s="40">
        <f t="shared" ca="1" si="367"/>
        <v>0</v>
      </c>
      <c r="AW67" s="40">
        <f t="shared" ca="1" si="367"/>
        <v>0</v>
      </c>
      <c r="AX67" s="40">
        <f t="shared" ca="1" si="367"/>
        <v>0</v>
      </c>
      <c r="AY67" s="40">
        <f t="shared" ca="1" si="367"/>
        <v>0</v>
      </c>
      <c r="AZ67" s="40">
        <f t="shared" ca="1" si="367"/>
        <v>0</v>
      </c>
      <c r="BA67" s="328">
        <f t="shared" ca="1" si="367"/>
        <v>0</v>
      </c>
      <c r="BB67" s="40">
        <f t="shared" ca="1" si="367"/>
        <v>0</v>
      </c>
      <c r="BC67" s="40">
        <f t="shared" ca="1" si="367"/>
        <v>0</v>
      </c>
      <c r="BD67" s="40">
        <f t="shared" ca="1" si="367"/>
        <v>0</v>
      </c>
      <c r="BE67" s="40">
        <f t="shared" ca="1" si="367"/>
        <v>0</v>
      </c>
      <c r="BF67" s="40">
        <f t="shared" ca="1" si="367"/>
        <v>0</v>
      </c>
      <c r="BG67" s="40">
        <f t="shared" ca="1" si="367"/>
        <v>0</v>
      </c>
      <c r="BH67" s="328">
        <f t="shared" ca="1" si="367"/>
        <v>0</v>
      </c>
      <c r="BI67" s="40">
        <f t="shared" ref="BI67:BO67" ca="1" si="368">IF(AND(-1&lt;BI64-BI32+BI38, BI64-BI32+BI38&lt;1),0,BI64-BI32+BI38)</f>
        <v>0</v>
      </c>
      <c r="BJ67" s="40">
        <f t="shared" ca="1" si="368"/>
        <v>0</v>
      </c>
      <c r="BK67" s="40">
        <f t="shared" ca="1" si="368"/>
        <v>0</v>
      </c>
      <c r="BL67" s="40">
        <f t="shared" ca="1" si="368"/>
        <v>0</v>
      </c>
      <c r="BM67" s="40">
        <f t="shared" ca="1" si="368"/>
        <v>0</v>
      </c>
      <c r="BN67" s="40">
        <f t="shared" ca="1" si="368"/>
        <v>0</v>
      </c>
      <c r="BO67" s="328">
        <f t="shared" ca="1" si="368"/>
        <v>0</v>
      </c>
      <c r="BP67" s="40">
        <f t="shared" ref="BP67:BV67" ca="1" si="369">IF(AND(-1&lt;BP64-BP32+BP38, BP64-BP32+BP38&lt;1),0,BP64-BP32+BP38)</f>
        <v>0</v>
      </c>
      <c r="BQ67" s="40">
        <f t="shared" ca="1" si="369"/>
        <v>0</v>
      </c>
      <c r="BR67" s="40">
        <f t="shared" ca="1" si="369"/>
        <v>0</v>
      </c>
      <c r="BS67" s="40">
        <f t="shared" ca="1" si="369"/>
        <v>0</v>
      </c>
      <c r="BT67" s="40">
        <f t="shared" ca="1" si="369"/>
        <v>0</v>
      </c>
      <c r="BU67" s="40">
        <f t="shared" ca="1" si="369"/>
        <v>0</v>
      </c>
      <c r="BV67" s="328">
        <f t="shared" ca="1" si="369"/>
        <v>0</v>
      </c>
    </row>
    <row r="69" spans="1:74" x14ac:dyDescent="0.2">
      <c r="A69" s="66" t="s">
        <v>169</v>
      </c>
      <c r="B69" s="58"/>
      <c r="C69" s="58"/>
      <c r="D69" s="333"/>
      <c r="E69" s="66"/>
      <c r="F69" s="66"/>
      <c r="G69" s="66"/>
      <c r="H69" s="66"/>
      <c r="I69" s="66"/>
      <c r="J69" s="66"/>
      <c r="K69" s="333"/>
      <c r="L69" s="66"/>
      <c r="M69" s="66"/>
      <c r="N69" s="66"/>
      <c r="O69" s="66"/>
      <c r="P69" s="66"/>
      <c r="Q69" s="66"/>
      <c r="R69" s="333"/>
      <c r="S69" s="66"/>
      <c r="T69" s="66"/>
      <c r="U69" s="66"/>
      <c r="V69" s="66"/>
      <c r="W69" s="66"/>
      <c r="X69" s="66"/>
      <c r="Y69" s="333"/>
      <c r="Z69" s="66"/>
      <c r="AA69" s="66"/>
      <c r="AB69" s="66"/>
      <c r="AC69" s="66"/>
      <c r="AD69" s="66"/>
      <c r="AE69" s="66"/>
      <c r="AF69" s="333"/>
      <c r="AG69" s="66"/>
      <c r="AH69" s="66"/>
      <c r="AI69" s="66"/>
      <c r="AJ69" s="66"/>
      <c r="AK69" s="66"/>
      <c r="AL69" s="66"/>
      <c r="AM69" s="333"/>
      <c r="AN69" s="66"/>
      <c r="AO69" s="66"/>
      <c r="AP69" s="66"/>
      <c r="AQ69" s="66"/>
      <c r="AR69" s="66"/>
      <c r="AS69" s="66"/>
      <c r="AT69" s="333"/>
      <c r="AU69" s="66"/>
      <c r="AV69" s="66"/>
      <c r="AW69" s="66"/>
      <c r="AX69" s="66"/>
      <c r="AY69" s="66"/>
      <c r="AZ69" s="66"/>
      <c r="BA69" s="333"/>
      <c r="BB69" s="66"/>
      <c r="BC69" s="66"/>
      <c r="BD69" s="66"/>
      <c r="BE69" s="66"/>
      <c r="BF69" s="66"/>
      <c r="BG69" s="66"/>
      <c r="BH69" s="333"/>
      <c r="BI69" s="66"/>
      <c r="BJ69" s="66"/>
      <c r="BK69" s="66"/>
      <c r="BL69" s="66"/>
      <c r="BM69" s="66"/>
      <c r="BN69" s="66"/>
      <c r="BO69" s="333"/>
      <c r="BP69" s="66"/>
      <c r="BQ69" s="66"/>
      <c r="BR69" s="66"/>
      <c r="BS69" s="66"/>
      <c r="BT69" s="66"/>
      <c r="BU69" s="66"/>
      <c r="BV69" s="333"/>
    </row>
    <row r="70" spans="1:74" s="21" customFormat="1" x14ac:dyDescent="0.2">
      <c r="A70" s="21" t="s">
        <v>172</v>
      </c>
      <c r="D70" s="323"/>
      <c r="E70" s="34"/>
      <c r="F70" s="90">
        <f t="shared" ref="F70:F74" ca="1" si="370">+G70</f>
        <v>0</v>
      </c>
      <c r="G70" s="34"/>
      <c r="H70" s="90">
        <f t="shared" ref="H70" ca="1" si="371">+I70</f>
        <v>0</v>
      </c>
      <c r="I70" s="34"/>
      <c r="J70" s="90">
        <f t="shared" ref="J70:J74" ca="1" si="372">+K70</f>
        <v>0</v>
      </c>
      <c r="K70" s="323"/>
      <c r="L70" s="34"/>
      <c r="M70" s="90">
        <f t="shared" ref="M70:M74" ca="1" si="373">+N70</f>
        <v>0</v>
      </c>
      <c r="N70" s="34"/>
      <c r="O70" s="90">
        <f t="shared" ref="O70:O74" ca="1" si="374">+P70</f>
        <v>0</v>
      </c>
      <c r="P70" s="34"/>
      <c r="Q70" s="90">
        <f t="shared" ref="Q70:Q74" ca="1" si="375">+R70</f>
        <v>0</v>
      </c>
      <c r="R70" s="323"/>
      <c r="S70" s="34"/>
      <c r="T70" s="90">
        <f t="shared" ref="T70:T73" ca="1" si="376">+U70</f>
        <v>0</v>
      </c>
      <c r="U70" s="34"/>
      <c r="V70" s="90">
        <f t="shared" ref="V70:V73" ca="1" si="377">+W70</f>
        <v>0</v>
      </c>
      <c r="W70" s="34"/>
      <c r="X70" s="90">
        <f t="shared" ref="X70:X73" ca="1" si="378">+Y70</f>
        <v>0</v>
      </c>
      <c r="Y70" s="323"/>
      <c r="Z70" s="34"/>
      <c r="AA70" s="90">
        <f t="shared" ref="AA70:AA73" ca="1" si="379">+AB70</f>
        <v>0</v>
      </c>
      <c r="AB70" s="34"/>
      <c r="AC70" s="90">
        <f t="shared" ref="AC70" ca="1" si="380">+AD70</f>
        <v>0</v>
      </c>
      <c r="AD70" s="34"/>
      <c r="AE70" s="90">
        <f t="shared" ref="AE70" ca="1" si="381">+AF70</f>
        <v>0</v>
      </c>
      <c r="AF70" s="323"/>
      <c r="AG70" s="34"/>
      <c r="AH70" s="90">
        <f t="shared" ref="AH70" ca="1" si="382">+AI70</f>
        <v>0</v>
      </c>
      <c r="AI70" s="34"/>
      <c r="AJ70" s="90">
        <f t="shared" ref="AJ70" ca="1" si="383">+AK70</f>
        <v>0</v>
      </c>
      <c r="AK70" s="34"/>
      <c r="AL70" s="90">
        <f t="shared" ref="AL70" ca="1" si="384">+AM70</f>
        <v>0</v>
      </c>
      <c r="AM70" s="323"/>
      <c r="AN70" s="34"/>
      <c r="AO70" s="90">
        <f t="shared" ref="AO70:AO73" ca="1" si="385">+AP70</f>
        <v>0</v>
      </c>
      <c r="AP70" s="34"/>
      <c r="AQ70" s="90">
        <f t="shared" ref="AQ70" ca="1" si="386">+AR70</f>
        <v>0</v>
      </c>
      <c r="AR70" s="34"/>
      <c r="AS70" s="90">
        <f t="shared" ref="AS70" ca="1" si="387">+AT70</f>
        <v>0</v>
      </c>
      <c r="AT70" s="323"/>
      <c r="AU70" s="34"/>
      <c r="AV70" s="90">
        <f t="shared" ref="AV70" ca="1" si="388">+AW70</f>
        <v>0</v>
      </c>
      <c r="AW70" s="34"/>
      <c r="AX70" s="90">
        <f t="shared" ref="AX70" ca="1" si="389">+AY70</f>
        <v>0</v>
      </c>
      <c r="AY70" s="34"/>
      <c r="AZ70" s="90">
        <f t="shared" ref="AZ70:AZ74" ca="1" si="390">+BA70</f>
        <v>0</v>
      </c>
      <c r="BA70" s="323"/>
      <c r="BB70" s="34"/>
      <c r="BC70" s="90">
        <f t="shared" ref="BC70:BC75" ca="1" si="391">+BD70</f>
        <v>0</v>
      </c>
      <c r="BD70" s="34"/>
      <c r="BE70" s="90">
        <f t="shared" ref="BE70:BE75" ca="1" si="392">+BF70</f>
        <v>0</v>
      </c>
      <c r="BF70" s="34"/>
      <c r="BG70" s="90">
        <f t="shared" ref="BG70:BG74" ca="1" si="393">+BH70</f>
        <v>0</v>
      </c>
      <c r="BH70" s="323"/>
      <c r="BI70" s="34"/>
      <c r="BJ70" s="90">
        <f t="shared" ref="BJ70:BJ74" ca="1" si="394">+BK70</f>
        <v>0</v>
      </c>
      <c r="BK70" s="34"/>
      <c r="BL70" s="90">
        <f t="shared" ref="BL70:BL74" ca="1" si="395">+BM70</f>
        <v>0</v>
      </c>
      <c r="BM70" s="34"/>
      <c r="BN70" s="90">
        <f t="shared" ref="BN70:BN74" ca="1" si="396">+BO70</f>
        <v>0</v>
      </c>
      <c r="BO70" s="323"/>
      <c r="BP70" s="34"/>
      <c r="BQ70" s="90">
        <f t="shared" ref="BQ70:BQ74" ca="1" si="397">+BR70</f>
        <v>0</v>
      </c>
      <c r="BR70" s="34"/>
      <c r="BS70" s="90">
        <f t="shared" ref="BS70:BS74" ca="1" si="398">+BT70</f>
        <v>0</v>
      </c>
      <c r="BT70" s="34"/>
      <c r="BU70" s="90">
        <f t="shared" ref="BU70:BU74" ca="1" si="399">+BV70</f>
        <v>0</v>
      </c>
      <c r="BV70" s="323"/>
    </row>
    <row r="71" spans="1:74" s="21" customFormat="1" x14ac:dyDescent="0.2">
      <c r="A71" s="21" t="s">
        <v>171</v>
      </c>
      <c r="D71" s="323"/>
      <c r="E71" s="34"/>
      <c r="F71" s="90">
        <f t="shared" ca="1" si="370"/>
        <v>0</v>
      </c>
      <c r="G71" s="34"/>
      <c r="H71" s="90">
        <f t="shared" ref="H71" ca="1" si="400">+I71</f>
        <v>0</v>
      </c>
      <c r="I71" s="34"/>
      <c r="J71" s="90">
        <f t="shared" ca="1" si="372"/>
        <v>0</v>
      </c>
      <c r="K71" s="323"/>
      <c r="L71" s="34"/>
      <c r="M71" s="90">
        <f t="shared" ca="1" si="373"/>
        <v>0</v>
      </c>
      <c r="N71" s="34"/>
      <c r="O71" s="90">
        <f t="shared" ca="1" si="374"/>
        <v>0</v>
      </c>
      <c r="P71" s="34"/>
      <c r="Q71" s="90">
        <f t="shared" ca="1" si="375"/>
        <v>0</v>
      </c>
      <c r="R71" s="323"/>
      <c r="S71" s="34"/>
      <c r="T71" s="90">
        <f t="shared" ref="T71" ca="1" si="401">+U71</f>
        <v>0</v>
      </c>
      <c r="U71" s="34"/>
      <c r="V71" s="90">
        <f t="shared" ref="V71" ca="1" si="402">+W71</f>
        <v>0</v>
      </c>
      <c r="W71" s="34"/>
      <c r="X71" s="90">
        <f t="shared" ref="X71" ca="1" si="403">+Y71</f>
        <v>0</v>
      </c>
      <c r="Y71" s="323"/>
      <c r="Z71" s="34"/>
      <c r="AA71" s="90">
        <f t="shared" ref="AA71" ca="1" si="404">+AB71</f>
        <v>0</v>
      </c>
      <c r="AB71" s="34"/>
      <c r="AC71" s="90">
        <f t="shared" ref="AC71" ca="1" si="405">+AD71</f>
        <v>0</v>
      </c>
      <c r="AD71" s="34"/>
      <c r="AE71" s="90">
        <f t="shared" ref="AE71" ca="1" si="406">+AF71</f>
        <v>0</v>
      </c>
      <c r="AF71" s="323"/>
      <c r="AG71" s="34"/>
      <c r="AH71" s="90">
        <f t="shared" ref="AH71" ca="1" si="407">+AI71</f>
        <v>0</v>
      </c>
      <c r="AI71" s="34"/>
      <c r="AJ71" s="90">
        <f t="shared" ref="AJ71" ca="1" si="408">+AK71</f>
        <v>0</v>
      </c>
      <c r="AK71" s="34"/>
      <c r="AL71" s="90">
        <f t="shared" ref="AL71" ca="1" si="409">+AM71</f>
        <v>0</v>
      </c>
      <c r="AM71" s="323"/>
      <c r="AN71" s="34"/>
      <c r="AO71" s="90">
        <f t="shared" ref="AO71" ca="1" si="410">+AP71</f>
        <v>0</v>
      </c>
      <c r="AP71" s="34"/>
      <c r="AQ71" s="90">
        <f t="shared" ref="AQ71" ca="1" si="411">+AR71</f>
        <v>0</v>
      </c>
      <c r="AR71" s="34"/>
      <c r="AS71" s="90">
        <f t="shared" ref="AS71" ca="1" si="412">+AT71</f>
        <v>0</v>
      </c>
      <c r="AT71" s="323"/>
      <c r="AU71" s="34"/>
      <c r="AV71" s="90">
        <f t="shared" ref="AV71:AV75" ca="1" si="413">+AW71</f>
        <v>0</v>
      </c>
      <c r="AW71" s="34"/>
      <c r="AX71" s="90">
        <f t="shared" ref="AX71" ca="1" si="414">+AY71</f>
        <v>0</v>
      </c>
      <c r="AY71" s="34"/>
      <c r="AZ71" s="90">
        <f t="shared" ca="1" si="390"/>
        <v>0</v>
      </c>
      <c r="BA71" s="323"/>
      <c r="BB71" s="34"/>
      <c r="BC71" s="90">
        <f t="shared" ca="1" si="391"/>
        <v>0</v>
      </c>
      <c r="BD71" s="34"/>
      <c r="BE71" s="90">
        <f t="shared" ca="1" si="392"/>
        <v>0</v>
      </c>
      <c r="BF71" s="34"/>
      <c r="BG71" s="90">
        <f t="shared" ca="1" si="393"/>
        <v>0</v>
      </c>
      <c r="BH71" s="323"/>
      <c r="BI71" s="34"/>
      <c r="BJ71" s="90">
        <f t="shared" ca="1" si="394"/>
        <v>0</v>
      </c>
      <c r="BK71" s="34"/>
      <c r="BL71" s="90">
        <f t="shared" ca="1" si="395"/>
        <v>0</v>
      </c>
      <c r="BM71" s="34"/>
      <c r="BN71" s="90">
        <f t="shared" ca="1" si="396"/>
        <v>0</v>
      </c>
      <c r="BO71" s="323"/>
      <c r="BP71" s="34"/>
      <c r="BQ71" s="90">
        <f t="shared" ca="1" si="397"/>
        <v>0</v>
      </c>
      <c r="BR71" s="34"/>
      <c r="BS71" s="90">
        <f t="shared" ca="1" si="398"/>
        <v>0</v>
      </c>
      <c r="BT71" s="34"/>
      <c r="BU71" s="90">
        <f t="shared" ca="1" si="399"/>
        <v>0</v>
      </c>
      <c r="BV71" s="323"/>
    </row>
    <row r="72" spans="1:74" s="21" customFormat="1" x14ac:dyDescent="0.2">
      <c r="A72" s="21" t="s">
        <v>170</v>
      </c>
      <c r="D72" s="323"/>
      <c r="E72" s="34"/>
      <c r="F72" s="90">
        <f t="shared" ca="1" si="370"/>
        <v>0</v>
      </c>
      <c r="G72" s="34"/>
      <c r="H72" s="90">
        <f t="shared" ref="H72" ca="1" si="415">+I72</f>
        <v>0</v>
      </c>
      <c r="I72" s="34"/>
      <c r="J72" s="90">
        <f t="shared" ca="1" si="372"/>
        <v>0</v>
      </c>
      <c r="K72" s="323"/>
      <c r="L72" s="34"/>
      <c r="M72" s="90">
        <f t="shared" ca="1" si="373"/>
        <v>0</v>
      </c>
      <c r="N72" s="34"/>
      <c r="O72" s="90">
        <f t="shared" ca="1" si="374"/>
        <v>0</v>
      </c>
      <c r="P72" s="34"/>
      <c r="Q72" s="90">
        <f t="shared" ca="1" si="375"/>
        <v>0</v>
      </c>
      <c r="R72" s="323"/>
      <c r="S72" s="34"/>
      <c r="T72" s="90">
        <f t="shared" ca="1" si="376"/>
        <v>0</v>
      </c>
      <c r="U72" s="34"/>
      <c r="V72" s="90">
        <f t="shared" ca="1" si="377"/>
        <v>0</v>
      </c>
      <c r="W72" s="34"/>
      <c r="X72" s="90">
        <f t="shared" ca="1" si="378"/>
        <v>0</v>
      </c>
      <c r="Y72" s="323"/>
      <c r="Z72" s="34"/>
      <c r="AA72" s="90">
        <f t="shared" ca="1" si="379"/>
        <v>0</v>
      </c>
      <c r="AB72" s="34"/>
      <c r="AC72" s="90">
        <f t="shared" ref="AC72" ca="1" si="416">+AD72</f>
        <v>0</v>
      </c>
      <c r="AD72" s="34"/>
      <c r="AE72" s="90">
        <f t="shared" ref="AE72" ca="1" si="417">+AF72</f>
        <v>0</v>
      </c>
      <c r="AF72" s="323"/>
      <c r="AG72" s="34"/>
      <c r="AH72" s="90">
        <f t="shared" ref="AH72:AH74" ca="1" si="418">+AI72</f>
        <v>0</v>
      </c>
      <c r="AI72" s="34"/>
      <c r="AJ72" s="90">
        <f t="shared" ref="AJ72:AL74" ca="1" si="419">+AK72</f>
        <v>0</v>
      </c>
      <c r="AK72" s="34"/>
      <c r="AL72" s="90">
        <f t="shared" ca="1" si="419"/>
        <v>0</v>
      </c>
      <c r="AM72" s="323"/>
      <c r="AN72" s="34"/>
      <c r="AO72" s="90">
        <f t="shared" ca="1" si="385"/>
        <v>0</v>
      </c>
      <c r="AP72" s="34"/>
      <c r="AQ72" s="90">
        <f t="shared" ref="AQ72" ca="1" si="420">+AR72</f>
        <v>0</v>
      </c>
      <c r="AR72" s="34"/>
      <c r="AS72" s="90">
        <f t="shared" ref="AS72" ca="1" si="421">+AT72</f>
        <v>0</v>
      </c>
      <c r="AT72" s="323"/>
      <c r="AU72" s="34"/>
      <c r="AV72" s="90">
        <f t="shared" ca="1" si="413"/>
        <v>0</v>
      </c>
      <c r="AW72" s="34"/>
      <c r="AX72" s="90">
        <f t="shared" ref="AX72" ca="1" si="422">+AY72</f>
        <v>0</v>
      </c>
      <c r="AY72" s="34"/>
      <c r="AZ72" s="90">
        <f t="shared" ca="1" si="390"/>
        <v>0</v>
      </c>
      <c r="BA72" s="323"/>
      <c r="BB72" s="34"/>
      <c r="BC72" s="90">
        <f t="shared" ca="1" si="391"/>
        <v>0</v>
      </c>
      <c r="BD72" s="34"/>
      <c r="BE72" s="90">
        <f t="shared" ca="1" si="392"/>
        <v>0</v>
      </c>
      <c r="BF72" s="34"/>
      <c r="BG72" s="90">
        <f t="shared" ca="1" si="393"/>
        <v>0</v>
      </c>
      <c r="BH72" s="323"/>
      <c r="BI72" s="34"/>
      <c r="BJ72" s="90">
        <f t="shared" ca="1" si="394"/>
        <v>0</v>
      </c>
      <c r="BK72" s="34"/>
      <c r="BL72" s="90">
        <f t="shared" ca="1" si="395"/>
        <v>0</v>
      </c>
      <c r="BM72" s="34"/>
      <c r="BN72" s="90">
        <f t="shared" ca="1" si="396"/>
        <v>0</v>
      </c>
      <c r="BO72" s="323"/>
      <c r="BP72" s="34"/>
      <c r="BQ72" s="90">
        <f t="shared" ca="1" si="397"/>
        <v>0</v>
      </c>
      <c r="BR72" s="34"/>
      <c r="BS72" s="90">
        <f t="shared" ca="1" si="398"/>
        <v>0</v>
      </c>
      <c r="BT72" s="34"/>
      <c r="BU72" s="90">
        <f t="shared" ca="1" si="399"/>
        <v>0</v>
      </c>
      <c r="BV72" s="323"/>
    </row>
    <row r="73" spans="1:74" s="21" customFormat="1" x14ac:dyDescent="0.2">
      <c r="A73" s="21" t="s">
        <v>173</v>
      </c>
      <c r="D73" s="323"/>
      <c r="E73" s="34"/>
      <c r="F73" s="90">
        <f t="shared" ca="1" si="370"/>
        <v>0</v>
      </c>
      <c r="G73" s="34"/>
      <c r="H73" s="90">
        <f t="shared" ref="H73" ca="1" si="423">+I73</f>
        <v>0</v>
      </c>
      <c r="I73" s="34"/>
      <c r="J73" s="90">
        <f t="shared" ca="1" si="372"/>
        <v>0</v>
      </c>
      <c r="K73" s="323"/>
      <c r="L73" s="34"/>
      <c r="M73" s="90">
        <f t="shared" ca="1" si="373"/>
        <v>0</v>
      </c>
      <c r="N73" s="34"/>
      <c r="O73" s="90">
        <f t="shared" ca="1" si="374"/>
        <v>0</v>
      </c>
      <c r="P73" s="34"/>
      <c r="Q73" s="90">
        <f t="shared" ca="1" si="375"/>
        <v>0</v>
      </c>
      <c r="R73" s="323"/>
      <c r="S73" s="34"/>
      <c r="T73" s="90">
        <f t="shared" ca="1" si="376"/>
        <v>0</v>
      </c>
      <c r="U73" s="34"/>
      <c r="V73" s="90">
        <f t="shared" ca="1" si="377"/>
        <v>0</v>
      </c>
      <c r="W73" s="34"/>
      <c r="X73" s="90">
        <f t="shared" ca="1" si="378"/>
        <v>0</v>
      </c>
      <c r="Y73" s="323"/>
      <c r="Z73" s="34"/>
      <c r="AA73" s="90">
        <f t="shared" ca="1" si="379"/>
        <v>0</v>
      </c>
      <c r="AB73" s="34"/>
      <c r="AC73" s="90">
        <f t="shared" ref="AC73:AC74" ca="1" si="424">+AD73</f>
        <v>0</v>
      </c>
      <c r="AD73" s="34"/>
      <c r="AE73" s="90">
        <f t="shared" ref="AE73:AE75" ca="1" si="425">+AF73</f>
        <v>0</v>
      </c>
      <c r="AF73" s="323"/>
      <c r="AG73" s="34"/>
      <c r="AH73" s="90">
        <f t="shared" ca="1" si="418"/>
        <v>0</v>
      </c>
      <c r="AI73" s="34"/>
      <c r="AJ73" s="90">
        <f t="shared" ca="1" si="419"/>
        <v>0</v>
      </c>
      <c r="AK73" s="34"/>
      <c r="AL73" s="90">
        <f t="shared" ca="1" si="419"/>
        <v>0</v>
      </c>
      <c r="AM73" s="323"/>
      <c r="AN73" s="34"/>
      <c r="AO73" s="90">
        <f t="shared" ca="1" si="385"/>
        <v>0</v>
      </c>
      <c r="AP73" s="34"/>
      <c r="AQ73" s="90">
        <f t="shared" ref="AQ73:AQ75" ca="1" si="426">+AR73</f>
        <v>0</v>
      </c>
      <c r="AR73" s="34"/>
      <c r="AS73" s="90">
        <f t="shared" ref="AS73:AS74" ca="1" si="427">+AT73</f>
        <v>0</v>
      </c>
      <c r="AT73" s="323"/>
      <c r="AU73" s="34"/>
      <c r="AV73" s="90">
        <f t="shared" ca="1" si="413"/>
        <v>0</v>
      </c>
      <c r="AW73" s="34"/>
      <c r="AX73" s="90">
        <f t="shared" ref="AX73:AX74" ca="1" si="428">+AY73</f>
        <v>0</v>
      </c>
      <c r="AY73" s="34"/>
      <c r="AZ73" s="90">
        <f t="shared" ca="1" si="390"/>
        <v>0</v>
      </c>
      <c r="BA73" s="323"/>
      <c r="BB73" s="34"/>
      <c r="BC73" s="90">
        <f t="shared" ca="1" si="391"/>
        <v>0</v>
      </c>
      <c r="BD73" s="34"/>
      <c r="BE73" s="90">
        <f t="shared" ca="1" si="392"/>
        <v>0</v>
      </c>
      <c r="BF73" s="34"/>
      <c r="BG73" s="90">
        <f t="shared" ca="1" si="393"/>
        <v>0</v>
      </c>
      <c r="BH73" s="323"/>
      <c r="BI73" s="34"/>
      <c r="BJ73" s="90">
        <f t="shared" ca="1" si="394"/>
        <v>0</v>
      </c>
      <c r="BK73" s="34"/>
      <c r="BL73" s="90">
        <f t="shared" ca="1" si="395"/>
        <v>0</v>
      </c>
      <c r="BM73" s="34"/>
      <c r="BN73" s="90">
        <f t="shared" ca="1" si="396"/>
        <v>0</v>
      </c>
      <c r="BO73" s="323"/>
      <c r="BP73" s="34"/>
      <c r="BQ73" s="90">
        <f t="shared" ca="1" si="397"/>
        <v>0</v>
      </c>
      <c r="BR73" s="34"/>
      <c r="BS73" s="90">
        <f t="shared" ca="1" si="398"/>
        <v>0</v>
      </c>
      <c r="BT73" s="34"/>
      <c r="BU73" s="90">
        <f t="shared" ca="1" si="399"/>
        <v>0</v>
      </c>
      <c r="BV73" s="323"/>
    </row>
    <row r="74" spans="1:74" s="21" customFormat="1" x14ac:dyDescent="0.2">
      <c r="A74" s="21" t="s">
        <v>174</v>
      </c>
      <c r="D74" s="323"/>
      <c r="E74" s="34"/>
      <c r="F74" s="90">
        <f t="shared" ca="1" si="370"/>
        <v>0</v>
      </c>
      <c r="G74" s="34"/>
      <c r="H74" s="90">
        <f t="shared" ref="H74" ca="1" si="429">+I74</f>
        <v>0</v>
      </c>
      <c r="I74" s="34"/>
      <c r="J74" s="90">
        <f t="shared" ca="1" si="372"/>
        <v>0</v>
      </c>
      <c r="K74" s="323"/>
      <c r="L74" s="34"/>
      <c r="M74" s="90">
        <f t="shared" ca="1" si="373"/>
        <v>0</v>
      </c>
      <c r="N74" s="34"/>
      <c r="O74" s="90">
        <f t="shared" ca="1" si="374"/>
        <v>0</v>
      </c>
      <c r="P74" s="34"/>
      <c r="Q74" s="90">
        <f t="shared" ca="1" si="375"/>
        <v>0</v>
      </c>
      <c r="R74" s="323"/>
      <c r="S74" s="34"/>
      <c r="T74" s="90">
        <f t="shared" ref="T74" ca="1" si="430">+U74</f>
        <v>0</v>
      </c>
      <c r="U74" s="34"/>
      <c r="V74" s="90">
        <f t="shared" ref="V74" ca="1" si="431">+W74</f>
        <v>0</v>
      </c>
      <c r="W74" s="34"/>
      <c r="X74" s="90">
        <f t="shared" ref="X74:X75" ca="1" si="432">+Y74</f>
        <v>0</v>
      </c>
      <c r="Y74" s="323"/>
      <c r="Z74" s="34"/>
      <c r="AA74" s="90">
        <f t="shared" ref="AA74" ca="1" si="433">+AB74</f>
        <v>0</v>
      </c>
      <c r="AB74" s="34"/>
      <c r="AC74" s="90">
        <f t="shared" ca="1" si="424"/>
        <v>0</v>
      </c>
      <c r="AD74" s="34"/>
      <c r="AE74" s="90">
        <f t="shared" ca="1" si="425"/>
        <v>0</v>
      </c>
      <c r="AF74" s="323"/>
      <c r="AG74" s="34"/>
      <c r="AH74" s="90">
        <f t="shared" ca="1" si="418"/>
        <v>0</v>
      </c>
      <c r="AI74" s="34"/>
      <c r="AJ74" s="90">
        <f t="shared" ca="1" si="419"/>
        <v>0</v>
      </c>
      <c r="AK74" s="34"/>
      <c r="AL74" s="90">
        <f t="shared" ca="1" si="419"/>
        <v>0</v>
      </c>
      <c r="AM74" s="323"/>
      <c r="AN74" s="34"/>
      <c r="AO74" s="90">
        <f t="shared" ref="AO74:AO75" ca="1" si="434">+AP74</f>
        <v>0</v>
      </c>
      <c r="AP74" s="34"/>
      <c r="AQ74" s="90">
        <f t="shared" ca="1" si="426"/>
        <v>0</v>
      </c>
      <c r="AR74" s="34"/>
      <c r="AS74" s="90">
        <f t="shared" ca="1" si="427"/>
        <v>0</v>
      </c>
      <c r="AT74" s="323"/>
      <c r="AU74" s="34"/>
      <c r="AV74" s="90">
        <f t="shared" ca="1" si="413"/>
        <v>0</v>
      </c>
      <c r="AW74" s="34"/>
      <c r="AX74" s="90">
        <f t="shared" ca="1" si="428"/>
        <v>0</v>
      </c>
      <c r="AY74" s="34"/>
      <c r="AZ74" s="90">
        <f t="shared" ca="1" si="390"/>
        <v>0</v>
      </c>
      <c r="BA74" s="323"/>
      <c r="BB74" s="34"/>
      <c r="BC74" s="90">
        <f t="shared" ca="1" si="391"/>
        <v>0</v>
      </c>
      <c r="BD74" s="34"/>
      <c r="BE74" s="90">
        <f t="shared" ca="1" si="392"/>
        <v>0</v>
      </c>
      <c r="BF74" s="34"/>
      <c r="BG74" s="90">
        <f t="shared" ca="1" si="393"/>
        <v>0</v>
      </c>
      <c r="BH74" s="323"/>
      <c r="BI74" s="34"/>
      <c r="BJ74" s="90">
        <f t="shared" ca="1" si="394"/>
        <v>0</v>
      </c>
      <c r="BK74" s="34"/>
      <c r="BL74" s="90">
        <f t="shared" ca="1" si="395"/>
        <v>0</v>
      </c>
      <c r="BM74" s="34"/>
      <c r="BN74" s="90">
        <f t="shared" ca="1" si="396"/>
        <v>0</v>
      </c>
      <c r="BO74" s="323"/>
      <c r="BP74" s="34"/>
      <c r="BQ74" s="90">
        <f t="shared" ca="1" si="397"/>
        <v>0</v>
      </c>
      <c r="BR74" s="34"/>
      <c r="BS74" s="90">
        <f t="shared" ca="1" si="398"/>
        <v>0</v>
      </c>
      <c r="BT74" s="34"/>
      <c r="BU74" s="90">
        <f t="shared" ca="1" si="399"/>
        <v>0</v>
      </c>
      <c r="BV74" s="323"/>
    </row>
    <row r="75" spans="1:74" s="21" customFormat="1" x14ac:dyDescent="0.2">
      <c r="A75" s="21" t="s">
        <v>488</v>
      </c>
      <c r="D75" s="323"/>
      <c r="E75" s="34"/>
      <c r="F75" s="90"/>
      <c r="G75" s="34"/>
      <c r="H75" s="90"/>
      <c r="I75" s="34"/>
      <c r="J75" s="90"/>
      <c r="K75" s="323"/>
      <c r="L75" s="34"/>
      <c r="M75" s="90"/>
      <c r="N75" s="34"/>
      <c r="O75" s="90"/>
      <c r="P75" s="34"/>
      <c r="Q75" s="90"/>
      <c r="R75" s="323"/>
      <c r="S75" s="34"/>
      <c r="T75" s="90"/>
      <c r="U75" s="34"/>
      <c r="V75" s="90"/>
      <c r="W75" s="34"/>
      <c r="X75" s="90">
        <f t="shared" ca="1" si="432"/>
        <v>0</v>
      </c>
      <c r="Y75" s="323"/>
      <c r="Z75" s="34"/>
      <c r="AA75" s="90"/>
      <c r="AB75" s="34"/>
      <c r="AC75" s="90"/>
      <c r="AD75" s="34"/>
      <c r="AE75" s="90">
        <f t="shared" ca="1" si="425"/>
        <v>0</v>
      </c>
      <c r="AF75" s="323"/>
      <c r="AG75" s="34"/>
      <c r="AH75" s="90"/>
      <c r="AI75" s="34"/>
      <c r="AJ75" s="90"/>
      <c r="AK75" s="34"/>
      <c r="AL75" s="90"/>
      <c r="AM75" s="323"/>
      <c r="AN75" s="34"/>
      <c r="AO75" s="90">
        <f t="shared" ca="1" si="434"/>
        <v>0</v>
      </c>
      <c r="AP75" s="34"/>
      <c r="AQ75" s="90">
        <f t="shared" ca="1" si="426"/>
        <v>0</v>
      </c>
      <c r="AR75" s="34"/>
      <c r="AS75" s="90"/>
      <c r="AT75" s="323"/>
      <c r="AU75" s="34"/>
      <c r="AV75" s="90">
        <f t="shared" ca="1" si="413"/>
        <v>0</v>
      </c>
      <c r="AW75" s="34"/>
      <c r="AX75" s="90"/>
      <c r="AY75" s="34"/>
      <c r="AZ75" s="90"/>
      <c r="BA75" s="323"/>
      <c r="BB75" s="34"/>
      <c r="BC75" s="90">
        <f t="shared" ca="1" si="391"/>
        <v>0</v>
      </c>
      <c r="BD75" s="34"/>
      <c r="BE75" s="90">
        <f t="shared" ca="1" si="392"/>
        <v>0</v>
      </c>
      <c r="BF75" s="34"/>
      <c r="BG75" s="90"/>
      <c r="BH75" s="323"/>
      <c r="BI75" s="34"/>
      <c r="BJ75" s="90"/>
      <c r="BK75" s="34"/>
      <c r="BL75" s="90"/>
      <c r="BM75" s="34"/>
      <c r="BN75" s="90"/>
      <c r="BO75" s="323"/>
      <c r="BP75" s="34"/>
      <c r="BQ75" s="90"/>
      <c r="BR75" s="34"/>
      <c r="BS75" s="90"/>
      <c r="BT75" s="34"/>
      <c r="BU75" s="90"/>
      <c r="BV75" s="323"/>
    </row>
    <row r="76" spans="1:74" s="21" customFormat="1" x14ac:dyDescent="0.2">
      <c r="A76" s="23" t="s">
        <v>70</v>
      </c>
      <c r="B76" s="23"/>
      <c r="C76" s="23"/>
      <c r="D76" s="334">
        <f t="shared" ref="D76:AI76" ca="1" si="435">D15-D43</f>
        <v>0</v>
      </c>
      <c r="E76" s="24">
        <f t="shared" ca="1" si="435"/>
        <v>0</v>
      </c>
      <c r="F76" s="24">
        <f t="shared" ca="1" si="435"/>
        <v>0</v>
      </c>
      <c r="G76" s="24">
        <f t="shared" ca="1" si="435"/>
        <v>0</v>
      </c>
      <c r="H76" s="24">
        <f t="shared" ca="1" si="435"/>
        <v>0</v>
      </c>
      <c r="I76" s="24">
        <f t="shared" ca="1" si="435"/>
        <v>0</v>
      </c>
      <c r="J76" s="24">
        <f t="shared" ca="1" si="435"/>
        <v>0</v>
      </c>
      <c r="K76" s="334">
        <f t="shared" ca="1" si="435"/>
        <v>0</v>
      </c>
      <c r="L76" s="24">
        <f t="shared" ca="1" si="435"/>
        <v>0</v>
      </c>
      <c r="M76" s="24">
        <f t="shared" ca="1" si="435"/>
        <v>0</v>
      </c>
      <c r="N76" s="24">
        <f t="shared" ca="1" si="435"/>
        <v>0</v>
      </c>
      <c r="O76" s="24">
        <f t="shared" ca="1" si="435"/>
        <v>0</v>
      </c>
      <c r="P76" s="24">
        <f t="shared" ca="1" si="435"/>
        <v>0</v>
      </c>
      <c r="Q76" s="24">
        <f t="shared" ca="1" si="435"/>
        <v>0</v>
      </c>
      <c r="R76" s="334">
        <f t="shared" ca="1" si="435"/>
        <v>0</v>
      </c>
      <c r="S76" s="24">
        <f t="shared" ca="1" si="435"/>
        <v>0</v>
      </c>
      <c r="T76" s="24">
        <f t="shared" si="435"/>
        <v>0</v>
      </c>
      <c r="U76" s="24">
        <f t="shared" ca="1" si="435"/>
        <v>0</v>
      </c>
      <c r="V76" s="24">
        <f t="shared" si="435"/>
        <v>0</v>
      </c>
      <c r="W76" s="24">
        <f t="shared" ca="1" si="435"/>
        <v>0</v>
      </c>
      <c r="X76" s="24">
        <f t="shared" ca="1" si="435"/>
        <v>0</v>
      </c>
      <c r="Y76" s="334">
        <f t="shared" ca="1" si="435"/>
        <v>0</v>
      </c>
      <c r="Z76" s="24">
        <f t="shared" ca="1" si="435"/>
        <v>0</v>
      </c>
      <c r="AA76" s="24">
        <f t="shared" si="435"/>
        <v>0</v>
      </c>
      <c r="AB76" s="24">
        <f t="shared" ca="1" si="435"/>
        <v>0</v>
      </c>
      <c r="AC76" s="24">
        <f t="shared" si="435"/>
        <v>0</v>
      </c>
      <c r="AD76" s="24">
        <f t="shared" ca="1" si="435"/>
        <v>0</v>
      </c>
      <c r="AE76" s="24">
        <f t="shared" ca="1" si="435"/>
        <v>1519</v>
      </c>
      <c r="AF76" s="334">
        <f t="shared" ca="1" si="435"/>
        <v>1519</v>
      </c>
      <c r="AG76" s="24">
        <f t="shared" ca="1" si="435"/>
        <v>0</v>
      </c>
      <c r="AH76" s="24">
        <f t="shared" ca="1" si="435"/>
        <v>0</v>
      </c>
      <c r="AI76" s="24">
        <f t="shared" ca="1" si="435"/>
        <v>0</v>
      </c>
      <c r="AJ76" s="24">
        <f t="shared" ref="AJ76:BO76" ca="1" si="436">AJ15-AJ43</f>
        <v>0</v>
      </c>
      <c r="AK76" s="24">
        <f t="shared" ca="1" si="436"/>
        <v>0</v>
      </c>
      <c r="AL76" s="24">
        <f t="shared" ca="1" si="436"/>
        <v>1681</v>
      </c>
      <c r="AM76" s="334">
        <f t="shared" ca="1" si="436"/>
        <v>1681</v>
      </c>
      <c r="AN76" s="24">
        <f t="shared" ca="1" si="436"/>
        <v>0</v>
      </c>
      <c r="AO76" s="24">
        <f t="shared" ca="1" si="436"/>
        <v>0</v>
      </c>
      <c r="AP76" s="24">
        <f t="shared" ca="1" si="436"/>
        <v>0</v>
      </c>
      <c r="AQ76" s="24">
        <f t="shared" ca="1" si="436"/>
        <v>0</v>
      </c>
      <c r="AR76" s="24">
        <f t="shared" ca="1" si="436"/>
        <v>0</v>
      </c>
      <c r="AS76" s="24">
        <f t="shared" ca="1" si="436"/>
        <v>2548</v>
      </c>
      <c r="AT76" s="334">
        <f t="shared" ca="1" si="436"/>
        <v>2548</v>
      </c>
      <c r="AU76" s="24">
        <f t="shared" ca="1" si="436"/>
        <v>0</v>
      </c>
      <c r="AV76" s="24">
        <f t="shared" ca="1" si="436"/>
        <v>0</v>
      </c>
      <c r="AW76" s="24">
        <f t="shared" ca="1" si="436"/>
        <v>0</v>
      </c>
      <c r="AX76" s="24">
        <f t="shared" ca="1" si="436"/>
        <v>0</v>
      </c>
      <c r="AY76" s="24">
        <f t="shared" ca="1" si="436"/>
        <v>0</v>
      </c>
      <c r="AZ76" s="24">
        <f t="shared" ca="1" si="436"/>
        <v>1934</v>
      </c>
      <c r="BA76" s="334">
        <f t="shared" ca="1" si="436"/>
        <v>1934</v>
      </c>
      <c r="BB76" s="24">
        <f t="shared" ca="1" si="436"/>
        <v>0</v>
      </c>
      <c r="BC76" s="24">
        <f t="shared" ca="1" si="436"/>
        <v>0</v>
      </c>
      <c r="BD76" s="24">
        <f t="shared" ca="1" si="436"/>
        <v>0</v>
      </c>
      <c r="BE76" s="24">
        <f t="shared" ca="1" si="436"/>
        <v>0</v>
      </c>
      <c r="BF76" s="24">
        <f t="shared" ca="1" si="436"/>
        <v>0</v>
      </c>
      <c r="BG76" s="24">
        <f t="shared" ca="1" si="436"/>
        <v>1515</v>
      </c>
      <c r="BH76" s="334">
        <f t="shared" ca="1" si="436"/>
        <v>1515</v>
      </c>
      <c r="BI76" s="24">
        <f t="shared" ca="1" si="436"/>
        <v>0</v>
      </c>
      <c r="BJ76" s="24">
        <f t="shared" ca="1" si="436"/>
        <v>0</v>
      </c>
      <c r="BK76" s="24">
        <f t="shared" ca="1" si="436"/>
        <v>0</v>
      </c>
      <c r="BL76" s="24">
        <f t="shared" ca="1" si="436"/>
        <v>0</v>
      </c>
      <c r="BM76" s="24">
        <f t="shared" ca="1" si="436"/>
        <v>0</v>
      </c>
      <c r="BN76" s="24">
        <f t="shared" ca="1" si="436"/>
        <v>0</v>
      </c>
      <c r="BO76" s="334">
        <f t="shared" ca="1" si="436"/>
        <v>0</v>
      </c>
      <c r="BP76" s="24">
        <f t="shared" ref="BP76:BV76" ca="1" si="437">BP15-BP43</f>
        <v>0</v>
      </c>
      <c r="BQ76" s="24">
        <f t="shared" ca="1" si="437"/>
        <v>0</v>
      </c>
      <c r="BR76" s="24">
        <f t="shared" ca="1" si="437"/>
        <v>0</v>
      </c>
      <c r="BS76" s="24">
        <f t="shared" ca="1" si="437"/>
        <v>0</v>
      </c>
      <c r="BT76" s="24">
        <f t="shared" ca="1" si="437"/>
        <v>0</v>
      </c>
      <c r="BU76" s="24">
        <f t="shared" ca="1" si="437"/>
        <v>0</v>
      </c>
      <c r="BV76" s="334">
        <f t="shared" ca="1" si="437"/>
        <v>0</v>
      </c>
    </row>
    <row r="77" spans="1:74" s="20" customFormat="1" x14ac:dyDescent="0.2">
      <c r="A77" s="67" t="s">
        <v>176</v>
      </c>
      <c r="B77" s="48"/>
      <c r="C77" s="48"/>
      <c r="D77" s="327">
        <f t="shared" ref="D77:AZ77" ca="1" si="438">SUM(D70:D75)-D76</f>
        <v>0</v>
      </c>
      <c r="E77" s="67">
        <f t="shared" ca="1" si="438"/>
        <v>0</v>
      </c>
      <c r="F77" s="67">
        <f t="shared" ca="1" si="438"/>
        <v>0</v>
      </c>
      <c r="G77" s="67">
        <f t="shared" ca="1" si="438"/>
        <v>0</v>
      </c>
      <c r="H77" s="67">
        <f t="shared" ca="1" si="438"/>
        <v>0</v>
      </c>
      <c r="I77" s="67">
        <f t="shared" ca="1" si="438"/>
        <v>0</v>
      </c>
      <c r="J77" s="67">
        <f t="shared" ca="1" si="438"/>
        <v>0</v>
      </c>
      <c r="K77" s="327">
        <f t="shared" ca="1" si="438"/>
        <v>0</v>
      </c>
      <c r="L77" s="67">
        <f t="shared" ca="1" si="438"/>
        <v>0</v>
      </c>
      <c r="M77" s="67">
        <f t="shared" ca="1" si="438"/>
        <v>0</v>
      </c>
      <c r="N77" s="67">
        <f t="shared" ca="1" si="438"/>
        <v>0</v>
      </c>
      <c r="O77" s="67">
        <f t="shared" ca="1" si="438"/>
        <v>0</v>
      </c>
      <c r="P77" s="67">
        <f t="shared" ca="1" si="438"/>
        <v>0</v>
      </c>
      <c r="Q77" s="67">
        <f t="shared" ca="1" si="438"/>
        <v>0</v>
      </c>
      <c r="R77" s="327">
        <f t="shared" ca="1" si="438"/>
        <v>0</v>
      </c>
      <c r="S77" s="67">
        <f t="shared" ca="1" si="438"/>
        <v>0</v>
      </c>
      <c r="T77" s="67">
        <f t="shared" ca="1" si="438"/>
        <v>0</v>
      </c>
      <c r="U77" s="67">
        <f t="shared" ca="1" si="438"/>
        <v>0</v>
      </c>
      <c r="V77" s="67">
        <f t="shared" ca="1" si="438"/>
        <v>0</v>
      </c>
      <c r="W77" s="67">
        <f t="shared" ca="1" si="438"/>
        <v>0</v>
      </c>
      <c r="X77" s="67">
        <f t="shared" ca="1" si="438"/>
        <v>0</v>
      </c>
      <c r="Y77" s="327">
        <f t="shared" ca="1" si="438"/>
        <v>0</v>
      </c>
      <c r="Z77" s="67">
        <f t="shared" ca="1" si="438"/>
        <v>0</v>
      </c>
      <c r="AA77" s="67">
        <f t="shared" ca="1" si="438"/>
        <v>0</v>
      </c>
      <c r="AB77" s="67">
        <f t="shared" ca="1" si="438"/>
        <v>0</v>
      </c>
      <c r="AC77" s="67">
        <f t="shared" ca="1" si="438"/>
        <v>0</v>
      </c>
      <c r="AD77" s="67">
        <f t="shared" ca="1" si="438"/>
        <v>0</v>
      </c>
      <c r="AE77" s="67">
        <f t="shared" ca="1" si="438"/>
        <v>-1519</v>
      </c>
      <c r="AF77" s="327">
        <f t="shared" ca="1" si="438"/>
        <v>-1519</v>
      </c>
      <c r="AG77" s="67">
        <f t="shared" ca="1" si="438"/>
        <v>0</v>
      </c>
      <c r="AH77" s="67">
        <f t="shared" ca="1" si="438"/>
        <v>0</v>
      </c>
      <c r="AI77" s="67">
        <f t="shared" ca="1" si="438"/>
        <v>0</v>
      </c>
      <c r="AJ77" s="67">
        <f t="shared" ca="1" si="438"/>
        <v>0</v>
      </c>
      <c r="AK77" s="67">
        <f t="shared" ca="1" si="438"/>
        <v>0</v>
      </c>
      <c r="AL77" s="67">
        <f t="shared" ca="1" si="438"/>
        <v>-1681</v>
      </c>
      <c r="AM77" s="327">
        <f t="shared" ca="1" si="438"/>
        <v>-1681</v>
      </c>
      <c r="AN77" s="67">
        <f t="shared" ca="1" si="438"/>
        <v>0</v>
      </c>
      <c r="AO77" s="67">
        <f t="shared" ca="1" si="438"/>
        <v>0</v>
      </c>
      <c r="AP77" s="67">
        <f t="shared" ca="1" si="438"/>
        <v>0</v>
      </c>
      <c r="AQ77" s="67">
        <f t="shared" ca="1" si="438"/>
        <v>0</v>
      </c>
      <c r="AR77" s="67">
        <f t="shared" ca="1" si="438"/>
        <v>0</v>
      </c>
      <c r="AS77" s="67">
        <f t="shared" ca="1" si="438"/>
        <v>-2548</v>
      </c>
      <c r="AT77" s="327">
        <f t="shared" ca="1" si="438"/>
        <v>-2548</v>
      </c>
      <c r="AU77" s="67">
        <f t="shared" ca="1" si="438"/>
        <v>0</v>
      </c>
      <c r="AV77" s="67">
        <f t="shared" ca="1" si="438"/>
        <v>0</v>
      </c>
      <c r="AW77" s="67">
        <f t="shared" ca="1" si="438"/>
        <v>0</v>
      </c>
      <c r="AX77" s="67">
        <f t="shared" ca="1" si="438"/>
        <v>0</v>
      </c>
      <c r="AY77" s="67">
        <f t="shared" ca="1" si="438"/>
        <v>0</v>
      </c>
      <c r="AZ77" s="67">
        <f t="shared" ca="1" si="438"/>
        <v>-1934</v>
      </c>
      <c r="BA77" s="327">
        <f ca="1">SUM(BA70:BA75)-BA76</f>
        <v>-1934</v>
      </c>
      <c r="BB77" s="67">
        <f t="shared" ref="BB77:BV77" ca="1" si="439">SUM(BB70:BB75)-BB76</f>
        <v>0</v>
      </c>
      <c r="BC77" s="67">
        <f t="shared" ca="1" si="439"/>
        <v>0</v>
      </c>
      <c r="BD77" s="67">
        <f t="shared" ca="1" si="439"/>
        <v>0</v>
      </c>
      <c r="BE77" s="67">
        <f t="shared" ca="1" si="439"/>
        <v>0</v>
      </c>
      <c r="BF77" s="67">
        <f t="shared" ca="1" si="439"/>
        <v>0</v>
      </c>
      <c r="BG77" s="67">
        <f t="shared" ca="1" si="439"/>
        <v>-1515</v>
      </c>
      <c r="BH77" s="327">
        <f t="shared" ca="1" si="439"/>
        <v>-1515</v>
      </c>
      <c r="BI77" s="67">
        <f t="shared" ca="1" si="439"/>
        <v>0</v>
      </c>
      <c r="BJ77" s="67">
        <f t="shared" ca="1" si="439"/>
        <v>0</v>
      </c>
      <c r="BK77" s="67">
        <f t="shared" ca="1" si="439"/>
        <v>0</v>
      </c>
      <c r="BL77" s="67">
        <f t="shared" ca="1" si="439"/>
        <v>0</v>
      </c>
      <c r="BM77" s="67">
        <f t="shared" ca="1" si="439"/>
        <v>0</v>
      </c>
      <c r="BN77" s="67">
        <f t="shared" ca="1" si="439"/>
        <v>0</v>
      </c>
      <c r="BO77" s="327">
        <f t="shared" ca="1" si="439"/>
        <v>0</v>
      </c>
      <c r="BP77" s="67">
        <f t="shared" ca="1" si="439"/>
        <v>0</v>
      </c>
      <c r="BQ77" s="67">
        <f t="shared" ca="1" si="439"/>
        <v>0</v>
      </c>
      <c r="BR77" s="67">
        <f t="shared" ca="1" si="439"/>
        <v>0</v>
      </c>
      <c r="BS77" s="67">
        <f t="shared" ca="1" si="439"/>
        <v>0</v>
      </c>
      <c r="BT77" s="67">
        <f t="shared" ca="1" si="439"/>
        <v>0</v>
      </c>
      <c r="BU77" s="67">
        <f t="shared" ca="1" si="439"/>
        <v>0</v>
      </c>
      <c r="BV77" s="327">
        <f t="shared" ca="1" si="439"/>
        <v>0</v>
      </c>
    </row>
    <row r="78" spans="1:74" s="21" customFormat="1" x14ac:dyDescent="0.2">
      <c r="B78" s="60"/>
      <c r="C78" s="60"/>
      <c r="D78" s="326"/>
      <c r="E78" s="22"/>
      <c r="F78" s="22"/>
      <c r="G78" s="22"/>
      <c r="H78" s="22"/>
      <c r="I78" s="22"/>
      <c r="J78" s="22"/>
      <c r="K78" s="326"/>
      <c r="L78" s="22"/>
      <c r="M78" s="22"/>
      <c r="N78" s="22"/>
      <c r="O78" s="22"/>
      <c r="P78" s="22"/>
      <c r="Q78" s="22"/>
      <c r="R78" s="326"/>
      <c r="S78" s="22"/>
      <c r="T78" s="22"/>
      <c r="U78" s="22"/>
      <c r="V78" s="22"/>
      <c r="W78" s="22"/>
      <c r="X78" s="22"/>
      <c r="Y78" s="326"/>
      <c r="Z78" s="22"/>
      <c r="AA78" s="22"/>
      <c r="AB78" s="22"/>
      <c r="AC78" s="22"/>
      <c r="AD78" s="22"/>
      <c r="AE78" s="22"/>
      <c r="AF78" s="326"/>
      <c r="AG78" s="22"/>
      <c r="AH78" s="22"/>
      <c r="AI78" s="22"/>
      <c r="AJ78" s="22"/>
      <c r="AK78" s="22"/>
      <c r="AL78" s="22"/>
      <c r="AM78" s="326"/>
      <c r="AN78" s="22"/>
      <c r="AO78" s="22"/>
      <c r="AP78" s="22"/>
      <c r="AQ78" s="22"/>
      <c r="AR78" s="22"/>
      <c r="AS78" s="22"/>
      <c r="AT78" s="326"/>
      <c r="AU78" s="22"/>
      <c r="AV78" s="22"/>
      <c r="AW78" s="22"/>
      <c r="AX78" s="22"/>
      <c r="AY78" s="22"/>
      <c r="AZ78" s="22"/>
      <c r="BA78" s="326"/>
      <c r="BB78" s="22"/>
      <c r="BC78" s="22"/>
      <c r="BD78" s="22"/>
      <c r="BE78" s="22"/>
      <c r="BF78" s="22"/>
      <c r="BG78" s="22"/>
      <c r="BH78" s="326"/>
      <c r="BI78" s="22"/>
      <c r="BJ78" s="22"/>
      <c r="BK78" s="22"/>
      <c r="BL78" s="22"/>
      <c r="BM78" s="22"/>
      <c r="BN78" s="22"/>
      <c r="BO78" s="326"/>
      <c r="BP78" s="22"/>
      <c r="BQ78" s="22"/>
      <c r="BR78" s="22"/>
      <c r="BS78" s="22"/>
      <c r="BT78" s="22"/>
      <c r="BU78" s="22"/>
      <c r="BV78" s="326"/>
    </row>
    <row r="79" spans="1:74" outlineLevel="1" x14ac:dyDescent="0.2">
      <c r="A79" s="21" t="s">
        <v>16</v>
      </c>
      <c r="B79" s="60"/>
      <c r="C79" s="60"/>
      <c r="D79" s="326">
        <f ca="1">'P&amp;L'!D47</f>
        <v>0</v>
      </c>
      <c r="E79" s="22">
        <f ca="1">'P&amp;L'!E47</f>
        <v>0</v>
      </c>
      <c r="F79" s="22">
        <f ca="1">'P&amp;L'!F47</f>
        <v>0</v>
      </c>
      <c r="G79" s="22">
        <f ca="1">'P&amp;L'!G47</f>
        <v>0</v>
      </c>
      <c r="H79" s="22">
        <f ca="1">'P&amp;L'!H47</f>
        <v>0</v>
      </c>
      <c r="I79" s="22">
        <f ca="1">'P&amp;L'!I47</f>
        <v>0</v>
      </c>
      <c r="J79" s="22">
        <f ca="1">'P&amp;L'!J47</f>
        <v>0</v>
      </c>
      <c r="K79" s="326">
        <f ca="1">'P&amp;L'!K47</f>
        <v>0</v>
      </c>
      <c r="L79" s="22">
        <f ca="1">'P&amp;L'!L47</f>
        <v>0</v>
      </c>
      <c r="M79" s="22">
        <f ca="1">'P&amp;L'!M47</f>
        <v>0</v>
      </c>
      <c r="N79" s="22">
        <f ca="1">'P&amp;L'!N47</f>
        <v>0</v>
      </c>
      <c r="O79" s="22">
        <f ca="1">'P&amp;L'!O47</f>
        <v>0</v>
      </c>
      <c r="P79" s="22">
        <f ca="1">'P&amp;L'!P47</f>
        <v>0</v>
      </c>
      <c r="Q79" s="22">
        <f ca="1">'P&amp;L'!Q47</f>
        <v>0</v>
      </c>
      <c r="R79" s="326">
        <f ca="1">'P&amp;L'!R47</f>
        <v>0</v>
      </c>
      <c r="S79" s="22">
        <f ca="1">'P&amp;L'!S47</f>
        <v>0</v>
      </c>
      <c r="T79" s="22">
        <f ca="1">'P&amp;L'!T47</f>
        <v>0</v>
      </c>
      <c r="U79" s="22">
        <f ca="1">'P&amp;L'!U47</f>
        <v>0</v>
      </c>
      <c r="V79" s="22">
        <f ca="1">'P&amp;L'!V47</f>
        <v>0</v>
      </c>
      <c r="W79" s="22">
        <f ca="1">'P&amp;L'!W47</f>
        <v>0</v>
      </c>
      <c r="X79" s="22">
        <f ca="1">'P&amp;L'!X47</f>
        <v>0</v>
      </c>
      <c r="Y79" s="326">
        <f ca="1">'P&amp;L'!Y47</f>
        <v>0</v>
      </c>
      <c r="Z79" s="22">
        <f ca="1">'P&amp;L'!Z47</f>
        <v>0</v>
      </c>
      <c r="AA79" s="22">
        <f ca="1">'P&amp;L'!AA47</f>
        <v>0</v>
      </c>
      <c r="AB79" s="22">
        <f ca="1">'P&amp;L'!AB47</f>
        <v>0</v>
      </c>
      <c r="AC79" s="22">
        <f ca="1">'P&amp;L'!AC47</f>
        <v>0</v>
      </c>
      <c r="AD79" s="22">
        <f ca="1">'P&amp;L'!AD47</f>
        <v>0</v>
      </c>
      <c r="AE79" s="22">
        <f ca="1">'P&amp;L'!AE47</f>
        <v>0</v>
      </c>
      <c r="AF79" s="326">
        <f ca="1">'P&amp;L'!AF47</f>
        <v>1743</v>
      </c>
      <c r="AG79" s="22">
        <f ca="1">'P&amp;L'!AG47</f>
        <v>0</v>
      </c>
      <c r="AH79" s="22">
        <f ca="1">'P&amp;L'!AH47</f>
        <v>0</v>
      </c>
      <c r="AI79" s="22">
        <f ca="1">'P&amp;L'!AI47</f>
        <v>0</v>
      </c>
      <c r="AJ79" s="22">
        <f ca="1">'P&amp;L'!AJ47</f>
        <v>0</v>
      </c>
      <c r="AK79" s="22">
        <f ca="1">'P&amp;L'!AK47</f>
        <v>0</v>
      </c>
      <c r="AL79" s="22">
        <f ca="1">'P&amp;L'!AL47</f>
        <v>0</v>
      </c>
      <c r="AM79" s="326">
        <f ca="1">'P&amp;L'!AM47</f>
        <v>1953</v>
      </c>
      <c r="AN79" s="22">
        <f ca="1">'P&amp;L'!AN47</f>
        <v>0</v>
      </c>
      <c r="AO79" s="22">
        <f ca="1">'P&amp;L'!AO47</f>
        <v>0</v>
      </c>
      <c r="AP79" s="22">
        <f ca="1">'P&amp;L'!AP47</f>
        <v>0</v>
      </c>
      <c r="AQ79" s="22">
        <f ca="1">'P&amp;L'!AQ47</f>
        <v>0</v>
      </c>
      <c r="AR79" s="22">
        <f ca="1">'P&amp;L'!AR47</f>
        <v>0</v>
      </c>
      <c r="AS79" s="22">
        <f ca="1">'P&amp;L'!AS47</f>
        <v>0</v>
      </c>
      <c r="AT79" s="326">
        <f ca="1">'P&amp;L'!AT47</f>
        <v>2192</v>
      </c>
      <c r="AU79" s="22">
        <f ca="1">'P&amp;L'!AU47</f>
        <v>0</v>
      </c>
      <c r="AV79" s="22">
        <f ca="1">'P&amp;L'!AV47</f>
        <v>0</v>
      </c>
      <c r="AW79" s="22">
        <f ca="1">'P&amp;L'!AW47</f>
        <v>0</v>
      </c>
      <c r="AX79" s="22">
        <f ca="1">'P&amp;L'!AX47</f>
        <v>0</v>
      </c>
      <c r="AY79" s="22">
        <f ca="1">'P&amp;L'!AY47</f>
        <v>0</v>
      </c>
      <c r="AZ79" s="22">
        <f ca="1">'P&amp;L'!AZ47</f>
        <v>0</v>
      </c>
      <c r="BA79" s="326">
        <f ca="1">'P&amp;L'!BA47</f>
        <v>2003</v>
      </c>
      <c r="BB79" s="22">
        <f ca="1">'P&amp;L'!BB47</f>
        <v>0</v>
      </c>
      <c r="BC79" s="22">
        <f ca="1">'P&amp;L'!BC47</f>
        <v>0</v>
      </c>
      <c r="BD79" s="22">
        <f ca="1">'P&amp;L'!BD47</f>
        <v>0</v>
      </c>
      <c r="BE79" s="22">
        <f ca="1">'P&amp;L'!BE47</f>
        <v>0</v>
      </c>
      <c r="BF79" s="22">
        <f ca="1">'P&amp;L'!BF47</f>
        <v>0</v>
      </c>
      <c r="BG79" s="22">
        <f ca="1">'P&amp;L'!BG47</f>
        <v>0</v>
      </c>
      <c r="BH79" s="326">
        <f ca="1">'P&amp;L'!BH47</f>
        <v>1728</v>
      </c>
      <c r="BI79" s="22">
        <f ca="1">'P&amp;L'!BI47</f>
        <v>0</v>
      </c>
      <c r="BJ79" s="22">
        <f ca="1">'P&amp;L'!BJ47</f>
        <v>0</v>
      </c>
      <c r="BK79" s="22">
        <f ca="1">'P&amp;L'!BK47</f>
        <v>0</v>
      </c>
      <c r="BL79" s="22">
        <f ca="1">'P&amp;L'!BL47</f>
        <v>0</v>
      </c>
      <c r="BM79" s="22">
        <f ca="1">'P&amp;L'!BM47</f>
        <v>0</v>
      </c>
      <c r="BN79" s="22">
        <f ca="1">'P&amp;L'!BN47</f>
        <v>0</v>
      </c>
      <c r="BO79" s="326">
        <f ca="1">'P&amp;L'!BO47</f>
        <v>0</v>
      </c>
      <c r="BP79" s="22">
        <f ca="1">'P&amp;L'!BP47</f>
        <v>0</v>
      </c>
      <c r="BQ79" s="22">
        <f ca="1">'P&amp;L'!BQ47</f>
        <v>0</v>
      </c>
      <c r="BR79" s="22">
        <f ca="1">'P&amp;L'!BR47</f>
        <v>0</v>
      </c>
      <c r="BS79" s="22">
        <f ca="1">'P&amp;L'!BS47</f>
        <v>0</v>
      </c>
      <c r="BT79" s="22">
        <f ca="1">'P&amp;L'!BT47</f>
        <v>0</v>
      </c>
      <c r="BU79" s="22">
        <f ca="1">'P&amp;L'!BU47</f>
        <v>0</v>
      </c>
      <c r="BV79" s="326">
        <f ca="1">'P&amp;L'!BV47</f>
        <v>0</v>
      </c>
    </row>
    <row r="80" spans="1:74" outlineLevel="1" x14ac:dyDescent="0.2">
      <c r="A80" s="21" t="s">
        <v>14</v>
      </c>
      <c r="B80" s="60"/>
      <c r="C80" s="60"/>
      <c r="D80" s="326">
        <f ca="1">-'P&amp;L'!D35</f>
        <v>0</v>
      </c>
      <c r="E80" s="22">
        <f ca="1">-'P&amp;L'!E35</f>
        <v>0</v>
      </c>
      <c r="F80" s="22">
        <f ca="1">-'P&amp;L'!F35</f>
        <v>0</v>
      </c>
      <c r="G80" s="22">
        <f ca="1">-'P&amp;L'!G35</f>
        <v>0</v>
      </c>
      <c r="H80" s="22">
        <f ca="1">-'P&amp;L'!H35</f>
        <v>0</v>
      </c>
      <c r="I80" s="22">
        <f ca="1">-'P&amp;L'!I35</f>
        <v>0</v>
      </c>
      <c r="J80" s="22">
        <f ca="1">-'P&amp;L'!J35</f>
        <v>0</v>
      </c>
      <c r="K80" s="326">
        <f ca="1">-'P&amp;L'!K35</f>
        <v>0</v>
      </c>
      <c r="L80" s="22">
        <f ca="1">-'P&amp;L'!L35</f>
        <v>0</v>
      </c>
      <c r="M80" s="22">
        <f ca="1">-'P&amp;L'!M35</f>
        <v>0</v>
      </c>
      <c r="N80" s="22">
        <f ca="1">-'P&amp;L'!N35</f>
        <v>0</v>
      </c>
      <c r="O80" s="22">
        <f ca="1">-'P&amp;L'!O35</f>
        <v>0</v>
      </c>
      <c r="P80" s="22">
        <f ca="1">-'P&amp;L'!P35</f>
        <v>0</v>
      </c>
      <c r="Q80" s="22">
        <f ca="1">-'P&amp;L'!Q35</f>
        <v>0</v>
      </c>
      <c r="R80" s="326">
        <f ca="1">-'P&amp;L'!R35</f>
        <v>0</v>
      </c>
      <c r="S80" s="22">
        <f ca="1">-'P&amp;L'!S35</f>
        <v>0</v>
      </c>
      <c r="T80" s="22">
        <f ca="1">-'P&amp;L'!T35</f>
        <v>0</v>
      </c>
      <c r="U80" s="22">
        <f ca="1">-'P&amp;L'!U35</f>
        <v>0</v>
      </c>
      <c r="V80" s="22">
        <f ca="1">-'P&amp;L'!V35</f>
        <v>0</v>
      </c>
      <c r="W80" s="22">
        <f ca="1">-'P&amp;L'!W35</f>
        <v>0</v>
      </c>
      <c r="X80" s="22">
        <f ca="1">-'P&amp;L'!X35</f>
        <v>0</v>
      </c>
      <c r="Y80" s="326">
        <f ca="1">-'P&amp;L'!Y35</f>
        <v>0</v>
      </c>
      <c r="Z80" s="22">
        <f ca="1">-'P&amp;L'!Z35</f>
        <v>0</v>
      </c>
      <c r="AA80" s="22">
        <f ca="1">-'P&amp;L'!AA35</f>
        <v>0</v>
      </c>
      <c r="AB80" s="22">
        <f ca="1">-'P&amp;L'!AB35</f>
        <v>0</v>
      </c>
      <c r="AC80" s="22">
        <f ca="1">-'P&amp;L'!AC35</f>
        <v>0</v>
      </c>
      <c r="AD80" s="22">
        <f ca="1">-'P&amp;L'!AD35</f>
        <v>0</v>
      </c>
      <c r="AE80" s="22">
        <f ca="1">-'P&amp;L'!AE35</f>
        <v>0</v>
      </c>
      <c r="AF80" s="326">
        <f ca="1">-'P&amp;L'!AF35</f>
        <v>0</v>
      </c>
      <c r="AG80" s="22">
        <f ca="1">-'P&amp;L'!AG35</f>
        <v>0</v>
      </c>
      <c r="AH80" s="22">
        <f ca="1">-'P&amp;L'!AH35</f>
        <v>0</v>
      </c>
      <c r="AI80" s="22">
        <f ca="1">-'P&amp;L'!AI35</f>
        <v>0</v>
      </c>
      <c r="AJ80" s="22">
        <f ca="1">-'P&amp;L'!AJ35</f>
        <v>0</v>
      </c>
      <c r="AK80" s="22">
        <f ca="1">-'P&amp;L'!AK35</f>
        <v>0</v>
      </c>
      <c r="AL80" s="22">
        <f ca="1">-'P&amp;L'!AL35</f>
        <v>0</v>
      </c>
      <c r="AM80" s="326">
        <f ca="1">-'P&amp;L'!AM35</f>
        <v>0</v>
      </c>
      <c r="AN80" s="22">
        <f ca="1">-'P&amp;L'!AN35</f>
        <v>0</v>
      </c>
      <c r="AO80" s="22">
        <f ca="1">-'P&amp;L'!AO35</f>
        <v>0</v>
      </c>
      <c r="AP80" s="22">
        <f ca="1">-'P&amp;L'!AP35</f>
        <v>0</v>
      </c>
      <c r="AQ80" s="22">
        <f ca="1">-'P&amp;L'!AQ35</f>
        <v>0</v>
      </c>
      <c r="AR80" s="22">
        <f ca="1">-'P&amp;L'!AR35</f>
        <v>0</v>
      </c>
      <c r="AS80" s="22">
        <f ca="1">-'P&amp;L'!AS35</f>
        <v>0</v>
      </c>
      <c r="AT80" s="326">
        <f ca="1">-'P&amp;L'!AT35</f>
        <v>0</v>
      </c>
      <c r="AU80" s="22">
        <f ca="1">-'P&amp;L'!AU35</f>
        <v>0</v>
      </c>
      <c r="AV80" s="22">
        <f ca="1">-'P&amp;L'!AV35</f>
        <v>0</v>
      </c>
      <c r="AW80" s="22">
        <f ca="1">-'P&amp;L'!AW35</f>
        <v>0</v>
      </c>
      <c r="AX80" s="22">
        <f ca="1">-'P&amp;L'!AX35</f>
        <v>0</v>
      </c>
      <c r="AY80" s="22">
        <f ca="1">-'P&amp;L'!AY35</f>
        <v>0</v>
      </c>
      <c r="AZ80" s="22">
        <f ca="1">-'P&amp;L'!AZ35</f>
        <v>0</v>
      </c>
      <c r="BA80" s="326">
        <f ca="1">-'P&amp;L'!BA35</f>
        <v>0</v>
      </c>
      <c r="BB80" s="22">
        <f ca="1">-'P&amp;L'!BB35</f>
        <v>0</v>
      </c>
      <c r="BC80" s="22">
        <f ca="1">-'P&amp;L'!BC35</f>
        <v>0</v>
      </c>
      <c r="BD80" s="22">
        <f ca="1">-'P&amp;L'!BD35</f>
        <v>0</v>
      </c>
      <c r="BE80" s="22">
        <f ca="1">-'P&amp;L'!BE35</f>
        <v>0</v>
      </c>
      <c r="BF80" s="22">
        <f ca="1">-'P&amp;L'!BF35</f>
        <v>0</v>
      </c>
      <c r="BG80" s="22">
        <f ca="1">-'P&amp;L'!BG35</f>
        <v>0</v>
      </c>
      <c r="BH80" s="326">
        <f ca="1">-'P&amp;L'!BH35</f>
        <v>0</v>
      </c>
      <c r="BI80" s="22">
        <f ca="1">-'P&amp;L'!BI35</f>
        <v>0</v>
      </c>
      <c r="BJ80" s="22">
        <f ca="1">-'P&amp;L'!BJ35</f>
        <v>0</v>
      </c>
      <c r="BK80" s="22">
        <f ca="1">-'P&amp;L'!BK35</f>
        <v>0</v>
      </c>
      <c r="BL80" s="22">
        <f ca="1">-'P&amp;L'!BL35</f>
        <v>0</v>
      </c>
      <c r="BM80" s="22">
        <f ca="1">-'P&amp;L'!BM35</f>
        <v>0</v>
      </c>
      <c r="BN80" s="22">
        <f ca="1">-'P&amp;L'!BN35</f>
        <v>0</v>
      </c>
      <c r="BO80" s="326">
        <f ca="1">-'P&amp;L'!BO35</f>
        <v>0</v>
      </c>
      <c r="BP80" s="22">
        <f ca="1">-'P&amp;L'!BP35</f>
        <v>0</v>
      </c>
      <c r="BQ80" s="22">
        <f ca="1">-'P&amp;L'!BQ35</f>
        <v>0</v>
      </c>
      <c r="BR80" s="22">
        <f ca="1">-'P&amp;L'!BR35</f>
        <v>0</v>
      </c>
      <c r="BS80" s="22">
        <f ca="1">-'P&amp;L'!BS35</f>
        <v>0</v>
      </c>
      <c r="BT80" s="22">
        <f ca="1">-'P&amp;L'!BT35</f>
        <v>0</v>
      </c>
      <c r="BU80" s="22">
        <f ca="1">-'P&amp;L'!BU35</f>
        <v>0</v>
      </c>
      <c r="BV80" s="326">
        <f ca="1">-'P&amp;L'!BV35</f>
        <v>0</v>
      </c>
    </row>
    <row r="81" spans="1:74" outlineLevel="1" x14ac:dyDescent="0.2">
      <c r="A81" s="21" t="s">
        <v>199</v>
      </c>
      <c r="B81" s="60"/>
      <c r="C81" s="60"/>
      <c r="D81" s="326">
        <f ca="1">D79</f>
        <v>0</v>
      </c>
      <c r="E81" s="22" t="e">
        <f ca="1">E79+C79+A79+#REF!</f>
        <v>#VALUE!</v>
      </c>
      <c r="F81" s="22" t="e">
        <f ca="1">+F79+E79+C79+A79</f>
        <v>#VALUE!</v>
      </c>
      <c r="G81" s="22" t="e">
        <f ca="1">F79+E79+C79+A79</f>
        <v>#VALUE!</v>
      </c>
      <c r="H81" s="22">
        <f ca="1">H79+F79+E79+C79</f>
        <v>0</v>
      </c>
      <c r="I81" s="22">
        <f ca="1">+I79+C79</f>
        <v>0</v>
      </c>
      <c r="J81" s="22">
        <f ca="1">J79+H79+G79+E79</f>
        <v>0</v>
      </c>
      <c r="K81" s="326">
        <f ca="1">K79</f>
        <v>0</v>
      </c>
      <c r="L81" s="22">
        <f ca="1">L79+J79+H79+F79</f>
        <v>0</v>
      </c>
      <c r="M81" s="22">
        <f ca="1">+M79+L79+J79+H79</f>
        <v>0</v>
      </c>
      <c r="N81" s="22">
        <f ca="1">M79+L79+J79+H79</f>
        <v>0</v>
      </c>
      <c r="O81" s="22">
        <f ca="1">O79+M79+L79+J79</f>
        <v>0</v>
      </c>
      <c r="P81" s="22">
        <f ca="1">+P79+J79</f>
        <v>0</v>
      </c>
      <c r="Q81" s="22">
        <f ca="1">Q79+O79+N79+L79</f>
        <v>0</v>
      </c>
      <c r="R81" s="326">
        <f ca="1">R79</f>
        <v>0</v>
      </c>
      <c r="S81" s="22">
        <f ca="1">S79+Q79+O79+M79</f>
        <v>0</v>
      </c>
      <c r="T81" s="22">
        <f ca="1">+T79+S79+Q79+O79</f>
        <v>0</v>
      </c>
      <c r="U81" s="22">
        <f ca="1">T79+S79+Q79+O79</f>
        <v>0</v>
      </c>
      <c r="V81" s="22">
        <f ca="1">V79+T79+S79+Q79</f>
        <v>0</v>
      </c>
      <c r="W81" s="22">
        <f ca="1">+W79+Q79</f>
        <v>0</v>
      </c>
      <c r="X81" s="22">
        <f ca="1">X79+V79+U79+S79</f>
        <v>0</v>
      </c>
      <c r="Y81" s="326">
        <f ca="1">Y79</f>
        <v>0</v>
      </c>
      <c r="Z81" s="22">
        <f ca="1">Z79+X79+V79+T79</f>
        <v>0</v>
      </c>
      <c r="AA81" s="22">
        <f ca="1">+AA79+Z79+X79+V79</f>
        <v>0</v>
      </c>
      <c r="AB81" s="22">
        <f ca="1">AA79+Z79+X79+V79</f>
        <v>0</v>
      </c>
      <c r="AC81" s="22">
        <f ca="1">AC79+AA79+Z79+X79</f>
        <v>0</v>
      </c>
      <c r="AD81" s="22">
        <f ca="1">+AD79+X79</f>
        <v>0</v>
      </c>
      <c r="AE81" s="22">
        <f ca="1">AE79+AC79+AB79+Z79</f>
        <v>0</v>
      </c>
      <c r="AF81" s="326">
        <f ca="1">AF79</f>
        <v>1743</v>
      </c>
      <c r="AG81" s="22">
        <f ca="1">AG79+AE79+AC79+AA79</f>
        <v>0</v>
      </c>
      <c r="AH81" s="22">
        <f ca="1">+AH79+AG79+AE79+AC79</f>
        <v>0</v>
      </c>
      <c r="AI81" s="22">
        <f ca="1">AH79+AG79+AE79+AC79</f>
        <v>0</v>
      </c>
      <c r="AJ81" s="22">
        <f ca="1">AJ79+AH79+AG79+AE79</f>
        <v>0</v>
      </c>
      <c r="AK81" s="22">
        <f ca="1">+AK79+AE79</f>
        <v>0</v>
      </c>
      <c r="AL81" s="22">
        <f ca="1">AL79+AJ79+AI79+AG79</f>
        <v>0</v>
      </c>
      <c r="AM81" s="326">
        <f ca="1">AM79</f>
        <v>1953</v>
      </c>
      <c r="AN81" s="22">
        <f ca="1">AN79+AL79+AJ79+AH79</f>
        <v>0</v>
      </c>
      <c r="AO81" s="22">
        <f ca="1">+AO79+AN79+AL79+AJ79</f>
        <v>0</v>
      </c>
      <c r="AP81" s="22">
        <f ca="1">AO79+AN79+AL79+AJ79</f>
        <v>0</v>
      </c>
      <c r="AQ81" s="22">
        <f ca="1">AQ79+AO79+AN79+AL79</f>
        <v>0</v>
      </c>
      <c r="AR81" s="22">
        <f ca="1">+AR79+AL79</f>
        <v>0</v>
      </c>
      <c r="AS81" s="22">
        <f ca="1">AS79+AQ79+AP79+AN79</f>
        <v>0</v>
      </c>
      <c r="AT81" s="326">
        <f ca="1">AT79</f>
        <v>2192</v>
      </c>
      <c r="AU81" s="22">
        <f ca="1">AU79+AS79+AQ79+AO79</f>
        <v>0</v>
      </c>
      <c r="AV81" s="22">
        <f ca="1">+AV79+AU79+AS79+AQ79</f>
        <v>0</v>
      </c>
      <c r="AW81" s="22">
        <f ca="1">AV79+AU79+AS79+AQ79</f>
        <v>0</v>
      </c>
      <c r="AX81" s="22">
        <f ca="1">AX79+AV79+AU79+AS79</f>
        <v>0</v>
      </c>
      <c r="AY81" s="22">
        <f ca="1">+AY79+AS79</f>
        <v>0</v>
      </c>
      <c r="AZ81" s="22">
        <f ca="1">AZ79+AX79+AW79+AU79</f>
        <v>0</v>
      </c>
      <c r="BA81" s="326">
        <f ca="1">BA79</f>
        <v>2003</v>
      </c>
      <c r="BB81" s="22">
        <f ca="1">BB79+AZ79+AX79+AV79</f>
        <v>0</v>
      </c>
      <c r="BC81" s="22">
        <f ca="1">BC79+BA79+AZ79+AW79</f>
        <v>2003</v>
      </c>
      <c r="BD81" s="22">
        <f ca="1">BC79+BB79+AZ79+AX79</f>
        <v>0</v>
      </c>
      <c r="BE81" s="22">
        <f ca="1">BE79+BC79+BB79+AZ79</f>
        <v>0</v>
      </c>
      <c r="BF81" s="22">
        <f ca="1">+BF79+AZ79</f>
        <v>0</v>
      </c>
      <c r="BG81" s="22">
        <f ca="1">BG79+BE79+BD79+BB79</f>
        <v>0</v>
      </c>
      <c r="BH81" s="326">
        <f ca="1">BH79</f>
        <v>1728</v>
      </c>
      <c r="BI81" s="22">
        <f ca="1">BI79+BG79+BE79+BC79</f>
        <v>0</v>
      </c>
      <c r="BJ81" s="22">
        <f ca="1">BJ79+BH79+BG79+BD79</f>
        <v>1728</v>
      </c>
      <c r="BK81" s="22">
        <f ca="1">BJ79+BI79+BG79+BE79</f>
        <v>0</v>
      </c>
      <c r="BL81" s="22">
        <f ca="1">BL79+BJ79+BI79+BG79</f>
        <v>0</v>
      </c>
      <c r="BM81" s="22">
        <f ca="1">+BM79+BG79</f>
        <v>0</v>
      </c>
      <c r="BN81" s="22">
        <f ca="1">BN79+BL79+BK79+BI79</f>
        <v>0</v>
      </c>
      <c r="BO81" s="326">
        <f ca="1">BO79</f>
        <v>0</v>
      </c>
      <c r="BP81" s="22">
        <f ca="1">BP79+BN79+BL79+BJ79</f>
        <v>0</v>
      </c>
      <c r="BQ81" s="22">
        <f ca="1">BQ79+BO79+BN79+BK79</f>
        <v>0</v>
      </c>
      <c r="BR81" s="22">
        <f ca="1">BQ79+BP79+BN79+BL79</f>
        <v>0</v>
      </c>
      <c r="BS81" s="22">
        <f ca="1">BS79+BQ79+BP79+BN79</f>
        <v>0</v>
      </c>
      <c r="BT81" s="22">
        <f ca="1">+BT79+BN79</f>
        <v>0</v>
      </c>
      <c r="BU81" s="22">
        <f ca="1">BU79+BS79+BR79+BP79</f>
        <v>0</v>
      </c>
      <c r="BV81" s="326">
        <f ca="1">BV79</f>
        <v>0</v>
      </c>
    </row>
    <row r="82" spans="1:74" outlineLevel="1" x14ac:dyDescent="0.2">
      <c r="A82" s="21" t="s">
        <v>200</v>
      </c>
      <c r="B82" s="60"/>
      <c r="C82" s="60"/>
      <c r="D82" s="326">
        <f ca="1">D80</f>
        <v>0</v>
      </c>
      <c r="E82" s="22" t="e">
        <f ca="1">E80+C80+A80+#REF!</f>
        <v>#VALUE!</v>
      </c>
      <c r="F82" s="22" t="e">
        <f ca="1">+F80+E80+C80+A80</f>
        <v>#VALUE!</v>
      </c>
      <c r="G82" s="22" t="e">
        <f ca="1">F80+E80+C80+A80</f>
        <v>#VALUE!</v>
      </c>
      <c r="H82" s="22">
        <f ca="1">H80+F80+E80+C80</f>
        <v>0</v>
      </c>
      <c r="I82" s="22">
        <f ca="1">+I80+C80</f>
        <v>0</v>
      </c>
      <c r="J82" s="22">
        <f ca="1">J80+H80+G80+E80</f>
        <v>0</v>
      </c>
      <c r="K82" s="326">
        <f ca="1">K80</f>
        <v>0</v>
      </c>
      <c r="L82" s="22">
        <f ca="1">L80+J80+H80+F80</f>
        <v>0</v>
      </c>
      <c r="M82" s="22">
        <f ca="1">+M80+L80+J80+H80</f>
        <v>0</v>
      </c>
      <c r="N82" s="22">
        <f ca="1">M80+L80+J80+H80</f>
        <v>0</v>
      </c>
      <c r="O82" s="22">
        <f ca="1">O80+M80+L80+J80</f>
        <v>0</v>
      </c>
      <c r="P82" s="22">
        <f ca="1">+P80+J80</f>
        <v>0</v>
      </c>
      <c r="Q82" s="22">
        <f ca="1">Q80+O80+N80+L80</f>
        <v>0</v>
      </c>
      <c r="R82" s="326">
        <f ca="1">R80</f>
        <v>0</v>
      </c>
      <c r="S82" s="22">
        <f ca="1">S80+Q80+O80+M80</f>
        <v>0</v>
      </c>
      <c r="T82" s="22">
        <f ca="1">+T80+S80+Q80+O80</f>
        <v>0</v>
      </c>
      <c r="U82" s="22">
        <f ca="1">T80+S80+Q80+O80</f>
        <v>0</v>
      </c>
      <c r="V82" s="22">
        <f ca="1">V80+T80+S80+Q80</f>
        <v>0</v>
      </c>
      <c r="W82" s="22">
        <f ca="1">+W80+Q80</f>
        <v>0</v>
      </c>
      <c r="X82" s="22">
        <f ca="1">X80+V80+U80+S80</f>
        <v>0</v>
      </c>
      <c r="Y82" s="326">
        <f ca="1">Y80</f>
        <v>0</v>
      </c>
      <c r="Z82" s="22">
        <f ca="1">Z80+X80+V80+T80</f>
        <v>0</v>
      </c>
      <c r="AA82" s="22">
        <f ca="1">+AA80+Z80+X80+V80</f>
        <v>0</v>
      </c>
      <c r="AB82" s="22">
        <f ca="1">AA80+Z80+X80+V80</f>
        <v>0</v>
      </c>
      <c r="AC82" s="22">
        <f ca="1">AC80+AA80+Z80+X80</f>
        <v>0</v>
      </c>
      <c r="AD82" s="22">
        <f ca="1">+AD80+X80</f>
        <v>0</v>
      </c>
      <c r="AE82" s="22">
        <f ca="1">AE80+AC80+AB80+Z80</f>
        <v>0</v>
      </c>
      <c r="AF82" s="326">
        <f ca="1">AF80</f>
        <v>0</v>
      </c>
      <c r="AG82" s="22">
        <f ca="1">AG80+AE80+AC80+AA80</f>
        <v>0</v>
      </c>
      <c r="AH82" s="22">
        <f ca="1">+AH80+AG80+AE80+AC80</f>
        <v>0</v>
      </c>
      <c r="AI82" s="22">
        <f ca="1">AH80+AG80+AE80+AC80</f>
        <v>0</v>
      </c>
      <c r="AJ82" s="22">
        <f ca="1">AJ80+AH80+AG80+AE80</f>
        <v>0</v>
      </c>
      <c r="AK82" s="22">
        <f ca="1">+AK80+AE80</f>
        <v>0</v>
      </c>
      <c r="AL82" s="22">
        <f ca="1">AL80+AJ80+AI80+AG80</f>
        <v>0</v>
      </c>
      <c r="AM82" s="326">
        <f ca="1">AM80</f>
        <v>0</v>
      </c>
      <c r="AN82" s="22">
        <f ca="1">AN80+AL80+AJ80+AH80</f>
        <v>0</v>
      </c>
      <c r="AO82" s="22">
        <f ca="1">+AO80+AN80+AL80+AJ80</f>
        <v>0</v>
      </c>
      <c r="AP82" s="22">
        <f ca="1">AO80+AN80+AL80+AJ80</f>
        <v>0</v>
      </c>
      <c r="AQ82" s="22">
        <f ca="1">AQ80+AO80+AN80+AL80</f>
        <v>0</v>
      </c>
      <c r="AR82" s="22">
        <f ca="1">+AR80+AL80</f>
        <v>0</v>
      </c>
      <c r="AS82" s="22">
        <f ca="1">AS80+AQ80+AP80+AN80</f>
        <v>0</v>
      </c>
      <c r="AT82" s="326">
        <f ca="1">AT80</f>
        <v>0</v>
      </c>
      <c r="AU82" s="22">
        <f ca="1">AU80+AS80+AQ80+AO80</f>
        <v>0</v>
      </c>
      <c r="AV82" s="22">
        <f ca="1">+AV80+AU80+AS80+AQ80</f>
        <v>0</v>
      </c>
      <c r="AW82" s="22">
        <f ca="1">AV80+AU80+AS80+AQ80</f>
        <v>0</v>
      </c>
      <c r="AX82" s="22">
        <f ca="1">AX80+AV80+AU80+AS80</f>
        <v>0</v>
      </c>
      <c r="AY82" s="22">
        <f ca="1">+AY80+AS80</f>
        <v>0</v>
      </c>
      <c r="AZ82" s="22">
        <f ca="1">AZ80+AX80+AW80+AU80</f>
        <v>0</v>
      </c>
      <c r="BA82" s="326">
        <f ca="1">BA80</f>
        <v>0</v>
      </c>
      <c r="BB82" s="22">
        <f ca="1">BB80+AZ80+AX80+AV80</f>
        <v>0</v>
      </c>
      <c r="BC82" s="22">
        <f ca="1">BC80+BA80+AZ80+AW80</f>
        <v>0</v>
      </c>
      <c r="BD82" s="22">
        <f ca="1">BC80+BB80+AZ80+AX80</f>
        <v>0</v>
      </c>
      <c r="BE82" s="22">
        <f ca="1">BE80+BC80+BB80+AZ80</f>
        <v>0</v>
      </c>
      <c r="BF82" s="22">
        <f ca="1">+BF80+AZ80</f>
        <v>0</v>
      </c>
      <c r="BG82" s="22">
        <f ca="1">BG80+BE80+BD80+BB80</f>
        <v>0</v>
      </c>
      <c r="BH82" s="326">
        <f ca="1">BH80</f>
        <v>0</v>
      </c>
      <c r="BI82" s="22">
        <f ca="1">BI80+BG80+BE80+BC80</f>
        <v>0</v>
      </c>
      <c r="BJ82" s="22">
        <f ca="1">BJ80+BH80+BG80+BD80</f>
        <v>0</v>
      </c>
      <c r="BK82" s="22">
        <f ca="1">BJ80+BI80+BG80+BE80</f>
        <v>0</v>
      </c>
      <c r="BL82" s="22">
        <f ca="1">BL80+BJ80+BI80+BG80</f>
        <v>0</v>
      </c>
      <c r="BM82" s="22">
        <f ca="1">+BM80+BG80</f>
        <v>0</v>
      </c>
      <c r="BN82" s="22">
        <f ca="1">BN80+BL80+BK80+BI80</f>
        <v>0</v>
      </c>
      <c r="BO82" s="326">
        <f ca="1">BO80</f>
        <v>0</v>
      </c>
      <c r="BP82" s="22">
        <f ca="1">BP80+BN80+BL80+BJ80</f>
        <v>0</v>
      </c>
      <c r="BQ82" s="22">
        <f ca="1">BQ80+BO80+BN80+BK80</f>
        <v>0</v>
      </c>
      <c r="BR82" s="22">
        <f ca="1">BQ80+BP80+BN80+BL80</f>
        <v>0</v>
      </c>
      <c r="BS82" s="22">
        <f ca="1">BS80+BQ80+BP80+BN80</f>
        <v>0</v>
      </c>
      <c r="BT82" s="22">
        <f ca="1">+BT80+BN80</f>
        <v>0</v>
      </c>
      <c r="BU82" s="22">
        <f ca="1">BU80+BS80+BR80+BP80</f>
        <v>0</v>
      </c>
      <c r="BV82" s="326">
        <f ca="1">BV80</f>
        <v>0</v>
      </c>
    </row>
    <row r="83" spans="1:74" x14ac:dyDescent="0.2">
      <c r="A83" s="21" t="s">
        <v>230</v>
      </c>
      <c r="B83" s="60"/>
      <c r="C83" s="60"/>
      <c r="D83" s="323"/>
      <c r="E83" s="34"/>
      <c r="F83" s="34"/>
      <c r="G83" s="34"/>
      <c r="H83" s="34"/>
      <c r="I83" s="34"/>
      <c r="J83" s="34"/>
      <c r="K83" s="323"/>
      <c r="L83" s="34"/>
      <c r="M83" s="34"/>
      <c r="N83" s="34"/>
      <c r="O83" s="34"/>
      <c r="P83" s="34"/>
      <c r="Q83" s="34"/>
      <c r="R83" s="323"/>
      <c r="S83" s="34"/>
      <c r="T83" s="34"/>
      <c r="U83" s="34"/>
      <c r="V83" s="34"/>
      <c r="W83" s="34"/>
      <c r="X83" s="34"/>
      <c r="Y83" s="323"/>
      <c r="Z83" s="34"/>
      <c r="AA83" s="34"/>
      <c r="AB83" s="34"/>
      <c r="AC83" s="34"/>
      <c r="AD83" s="34"/>
      <c r="AE83" s="34"/>
      <c r="AF83" s="323"/>
      <c r="AG83" s="34"/>
      <c r="AH83" s="34"/>
      <c r="AI83" s="34"/>
      <c r="AJ83" s="34"/>
      <c r="AK83" s="34"/>
      <c r="AL83" s="34"/>
      <c r="AM83" s="323"/>
      <c r="AN83" s="34"/>
      <c r="AO83" s="90">
        <f t="shared" ref="AO83" ca="1" si="440">+AP83</f>
        <v>0</v>
      </c>
      <c r="AP83" s="34"/>
      <c r="AQ83" s="90">
        <f t="shared" ref="AQ83:AS83" ca="1" si="441">+AR83</f>
        <v>0</v>
      </c>
      <c r="AR83" s="34"/>
      <c r="AS83" s="90">
        <f t="shared" ca="1" si="441"/>
        <v>0</v>
      </c>
      <c r="AT83" s="323"/>
      <c r="AU83" s="34"/>
      <c r="AV83" s="90">
        <f t="shared" ref="AV83" ca="1" si="442">+AW83</f>
        <v>0</v>
      </c>
      <c r="AW83" s="34"/>
      <c r="AX83" s="90">
        <f t="shared" ref="AX83" ca="1" si="443">+AY83</f>
        <v>0</v>
      </c>
      <c r="AY83" s="34"/>
      <c r="AZ83" s="90">
        <f t="shared" ref="AZ83" ca="1" si="444">+BA83</f>
        <v>0</v>
      </c>
      <c r="BA83" s="323"/>
      <c r="BB83" s="34"/>
      <c r="BC83" s="90">
        <f t="shared" ref="BC83" ca="1" si="445">+BD83</f>
        <v>0</v>
      </c>
      <c r="BD83" s="34"/>
      <c r="BE83" s="90">
        <f t="shared" ref="BE83" ca="1" si="446">+BF83</f>
        <v>0</v>
      </c>
      <c r="BF83" s="34"/>
      <c r="BG83" s="90">
        <f t="shared" ref="BG83" ca="1" si="447">+BH83</f>
        <v>0</v>
      </c>
      <c r="BH83" s="323"/>
      <c r="BI83" s="34"/>
      <c r="BJ83" s="90">
        <f t="shared" ref="BJ83" ca="1" si="448">+BK83</f>
        <v>0</v>
      </c>
      <c r="BK83" s="34"/>
      <c r="BL83" s="90">
        <f t="shared" ref="BL83" ca="1" si="449">+BM83</f>
        <v>0</v>
      </c>
      <c r="BM83" s="34"/>
      <c r="BN83" s="90">
        <f t="shared" ref="BN83" ca="1" si="450">+BO83</f>
        <v>0</v>
      </c>
      <c r="BO83" s="323"/>
      <c r="BP83" s="34"/>
      <c r="BQ83" s="90">
        <f t="shared" ref="BQ83" ca="1" si="451">+BR83</f>
        <v>0</v>
      </c>
      <c r="BR83" s="34"/>
      <c r="BS83" s="90">
        <f t="shared" ref="BS83" ca="1" si="452">+BT83</f>
        <v>0</v>
      </c>
      <c r="BT83" s="34"/>
      <c r="BU83" s="90">
        <f t="shared" ref="BU83" ca="1" si="453">+BV83</f>
        <v>0</v>
      </c>
      <c r="BV83" s="323"/>
    </row>
    <row r="84" spans="1:74" x14ac:dyDescent="0.2">
      <c r="A84" s="21"/>
      <c r="B84" s="60"/>
      <c r="C84" s="60"/>
    </row>
    <row r="85" spans="1:74" x14ac:dyDescent="0.2">
      <c r="A85" s="20" t="s">
        <v>179</v>
      </c>
      <c r="B85" s="52"/>
      <c r="C85" s="52"/>
      <c r="D85" s="325">
        <f t="shared" ref="D85:AM85" ca="1" si="454">D77+(D82*8)</f>
        <v>0</v>
      </c>
      <c r="E85" s="19" t="e">
        <f t="shared" ca="1" si="454"/>
        <v>#VALUE!</v>
      </c>
      <c r="F85" s="19" t="e">
        <f t="shared" ca="1" si="454"/>
        <v>#VALUE!</v>
      </c>
      <c r="G85" s="19" t="e">
        <f t="shared" ca="1" si="454"/>
        <v>#VALUE!</v>
      </c>
      <c r="H85" s="19">
        <f t="shared" ca="1" si="454"/>
        <v>0</v>
      </c>
      <c r="I85" s="19"/>
      <c r="J85" s="19">
        <f t="shared" ref="J85" ca="1" si="455">J77+(J82*8)</f>
        <v>0</v>
      </c>
      <c r="K85" s="325">
        <f t="shared" ca="1" si="454"/>
        <v>0</v>
      </c>
      <c r="L85" s="19">
        <f t="shared" ref="L85:O85" ca="1" si="456">L77+(L82*8)</f>
        <v>0</v>
      </c>
      <c r="M85" s="19">
        <f t="shared" ca="1" si="456"/>
        <v>0</v>
      </c>
      <c r="N85" s="19">
        <f t="shared" ca="1" si="456"/>
        <v>0</v>
      </c>
      <c r="O85" s="19">
        <f t="shared" ca="1" si="456"/>
        <v>0</v>
      </c>
      <c r="P85" s="19"/>
      <c r="Q85" s="19">
        <f t="shared" ref="Q85" ca="1" si="457">Q77+(Q82*8)</f>
        <v>0</v>
      </c>
      <c r="R85" s="325">
        <f t="shared" ca="1" si="454"/>
        <v>0</v>
      </c>
      <c r="S85" s="19">
        <f t="shared" ca="1" si="454"/>
        <v>0</v>
      </c>
      <c r="T85" s="19">
        <f t="shared" ca="1" si="454"/>
        <v>0</v>
      </c>
      <c r="U85" s="19">
        <f t="shared" ca="1" si="454"/>
        <v>0</v>
      </c>
      <c r="V85" s="19">
        <f t="shared" ca="1" si="454"/>
        <v>0</v>
      </c>
      <c r="W85" s="19"/>
      <c r="X85" s="19">
        <f t="shared" ref="X85" ca="1" si="458">X77+(X82*8)</f>
        <v>0</v>
      </c>
      <c r="Y85" s="325">
        <f t="shared" ca="1" si="454"/>
        <v>0</v>
      </c>
      <c r="Z85" s="19">
        <f t="shared" ref="Z85:AD85" ca="1" si="459">Z77+(Z82*8)</f>
        <v>0</v>
      </c>
      <c r="AA85" s="19">
        <f t="shared" ca="1" si="459"/>
        <v>0</v>
      </c>
      <c r="AB85" s="19">
        <f t="shared" ca="1" si="459"/>
        <v>0</v>
      </c>
      <c r="AC85" s="19">
        <f t="shared" ca="1" si="459"/>
        <v>0</v>
      </c>
      <c r="AD85" s="19">
        <f t="shared" ca="1" si="459"/>
        <v>0</v>
      </c>
      <c r="AE85" s="19">
        <f t="shared" ref="AE85" ca="1" si="460">AE77+(AE82*8)</f>
        <v>-1519</v>
      </c>
      <c r="AF85" s="325">
        <f t="shared" ca="1" si="454"/>
        <v>-1519</v>
      </c>
      <c r="AG85" s="19">
        <f t="shared" ca="1" si="454"/>
        <v>0</v>
      </c>
      <c r="AH85" s="19">
        <f t="shared" ref="AH85" ca="1" si="461">AH77+(AH82*8)</f>
        <v>0</v>
      </c>
      <c r="AI85" s="19">
        <f t="shared" ca="1" si="454"/>
        <v>0</v>
      </c>
      <c r="AJ85" s="19">
        <f t="shared" ca="1" si="454"/>
        <v>0</v>
      </c>
      <c r="AK85" s="19">
        <f t="shared" ref="AK85" ca="1" si="462">AK77+(AK82*8)</f>
        <v>0</v>
      </c>
      <c r="AL85" s="19">
        <f t="shared" ref="AL85" ca="1" si="463">AL77+(AL82*8)</f>
        <v>-1681</v>
      </c>
      <c r="AM85" s="325">
        <f t="shared" ca="1" si="454"/>
        <v>-1681</v>
      </c>
      <c r="AN85" s="19">
        <f t="shared" ref="AN85:AQ85" ca="1" si="464">AN77+(AN82*8)</f>
        <v>0</v>
      </c>
      <c r="AO85" s="19">
        <f t="shared" ca="1" si="464"/>
        <v>0</v>
      </c>
      <c r="AP85" s="19">
        <f t="shared" ca="1" si="464"/>
        <v>0</v>
      </c>
      <c r="AQ85" s="19">
        <f t="shared" ca="1" si="464"/>
        <v>0</v>
      </c>
      <c r="AR85" s="19">
        <f t="shared" ref="AR85" ca="1" si="465">AR77+(AR82*8)</f>
        <v>0</v>
      </c>
      <c r="AS85" s="19">
        <f t="shared" ref="AS85" ca="1" si="466">AS77+(AS82*8)</f>
        <v>-2548</v>
      </c>
      <c r="AT85" s="325">
        <f ca="1">AT77+(AT82*8)</f>
        <v>-2548</v>
      </c>
      <c r="AU85" s="19">
        <f t="shared" ref="AU85:AY85" ca="1" si="467">AU77+(AU82*8)</f>
        <v>0</v>
      </c>
      <c r="AV85" s="19">
        <f t="shared" ca="1" si="467"/>
        <v>0</v>
      </c>
      <c r="AW85" s="19">
        <f t="shared" ca="1" si="467"/>
        <v>0</v>
      </c>
      <c r="AX85" s="19">
        <f t="shared" ca="1" si="467"/>
        <v>0</v>
      </c>
      <c r="AY85" s="19">
        <f t="shared" ca="1" si="467"/>
        <v>0</v>
      </c>
      <c r="AZ85" s="19">
        <f t="shared" ref="AZ85" ca="1" si="468">AZ77+(AZ82*8)</f>
        <v>-1934</v>
      </c>
      <c r="BA85" s="325">
        <f t="shared" ref="BA85:BF85" ca="1" si="469">BA77+(BA82*8)</f>
        <v>-1934</v>
      </c>
      <c r="BB85" s="19">
        <f t="shared" ca="1" si="469"/>
        <v>0</v>
      </c>
      <c r="BC85" s="19">
        <f t="shared" ca="1" si="469"/>
        <v>0</v>
      </c>
      <c r="BD85" s="19">
        <f t="shared" ca="1" si="469"/>
        <v>0</v>
      </c>
      <c r="BE85" s="19">
        <f t="shared" ca="1" si="469"/>
        <v>0</v>
      </c>
      <c r="BF85" s="19">
        <f t="shared" ca="1" si="469"/>
        <v>0</v>
      </c>
      <c r="BG85" s="19">
        <f t="shared" ref="BG85:BM85" ca="1" si="470">BG77+(BG82*8)</f>
        <v>-1515</v>
      </c>
      <c r="BH85" s="325">
        <f t="shared" ca="1" si="470"/>
        <v>-1515</v>
      </c>
      <c r="BI85" s="19">
        <f t="shared" ca="1" si="470"/>
        <v>0</v>
      </c>
      <c r="BJ85" s="19">
        <f t="shared" ca="1" si="470"/>
        <v>0</v>
      </c>
      <c r="BK85" s="19">
        <f t="shared" ca="1" si="470"/>
        <v>0</v>
      </c>
      <c r="BL85" s="19">
        <f t="shared" ca="1" si="470"/>
        <v>0</v>
      </c>
      <c r="BM85" s="19">
        <f t="shared" ca="1" si="470"/>
        <v>0</v>
      </c>
      <c r="BN85" s="19">
        <f t="shared" ref="BN85:BT85" ca="1" si="471">BN77+(BN82*8)</f>
        <v>0</v>
      </c>
      <c r="BO85" s="325">
        <f t="shared" ca="1" si="471"/>
        <v>0</v>
      </c>
      <c r="BP85" s="19">
        <f t="shared" ca="1" si="471"/>
        <v>0</v>
      </c>
      <c r="BQ85" s="19">
        <f t="shared" ca="1" si="471"/>
        <v>0</v>
      </c>
      <c r="BR85" s="19">
        <f t="shared" ca="1" si="471"/>
        <v>0</v>
      </c>
      <c r="BS85" s="19">
        <f t="shared" ca="1" si="471"/>
        <v>0</v>
      </c>
      <c r="BT85" s="19">
        <f t="shared" ca="1" si="471"/>
        <v>0</v>
      </c>
      <c r="BU85" s="19">
        <f t="shared" ref="BU85:BV85" ca="1" si="472">BU77+(BU82*8)</f>
        <v>0</v>
      </c>
      <c r="BV85" s="325">
        <f t="shared" ca="1" si="472"/>
        <v>0</v>
      </c>
    </row>
    <row r="86" spans="1:74" x14ac:dyDescent="0.2">
      <c r="A86" s="20" t="s">
        <v>228</v>
      </c>
      <c r="B86" s="52"/>
      <c r="C86" s="52"/>
      <c r="D86" s="325">
        <f t="shared" ref="D86:AJ86" ca="1" si="473">+IFERROR(D85+D83,"N/A")</f>
        <v>0</v>
      </c>
      <c r="E86" s="19" t="str">
        <f t="shared" ca="1" si="473"/>
        <v>N/A</v>
      </c>
      <c r="F86" s="19" t="str">
        <f t="shared" ca="1" si="473"/>
        <v>N/A</v>
      </c>
      <c r="G86" s="19" t="str">
        <f t="shared" ca="1" si="473"/>
        <v>N/A</v>
      </c>
      <c r="H86" s="19">
        <f t="shared" ca="1" si="473"/>
        <v>0</v>
      </c>
      <c r="I86" s="19"/>
      <c r="J86" s="19">
        <f t="shared" ref="J86" ca="1" si="474">+IFERROR(J85+J83,"N/A")</f>
        <v>0</v>
      </c>
      <c r="K86" s="325">
        <f t="shared" ca="1" si="473"/>
        <v>0</v>
      </c>
      <c r="L86" s="19">
        <f t="shared" ref="L86:O86" ca="1" si="475">+IFERROR(L85+L83,"N/A")</f>
        <v>0</v>
      </c>
      <c r="M86" s="19">
        <f t="shared" ca="1" si="475"/>
        <v>0</v>
      </c>
      <c r="N86" s="19">
        <f t="shared" ca="1" si="475"/>
        <v>0</v>
      </c>
      <c r="O86" s="19">
        <f t="shared" ca="1" si="475"/>
        <v>0</v>
      </c>
      <c r="P86" s="19"/>
      <c r="Q86" s="19">
        <f t="shared" ref="Q86" ca="1" si="476">+IFERROR(Q85+Q83,"N/A")</f>
        <v>0</v>
      </c>
      <c r="R86" s="325">
        <f t="shared" ca="1" si="473"/>
        <v>0</v>
      </c>
      <c r="S86" s="19">
        <f t="shared" ca="1" si="473"/>
        <v>0</v>
      </c>
      <c r="T86" s="19">
        <f t="shared" ca="1" si="473"/>
        <v>0</v>
      </c>
      <c r="U86" s="19">
        <f t="shared" ca="1" si="473"/>
        <v>0</v>
      </c>
      <c r="V86" s="19">
        <f t="shared" ca="1" si="473"/>
        <v>0</v>
      </c>
      <c r="W86" s="19"/>
      <c r="X86" s="19">
        <f t="shared" ref="X86" ca="1" si="477">+IFERROR(X85+X83,"N/A")</f>
        <v>0</v>
      </c>
      <c r="Y86" s="325">
        <f t="shared" ca="1" si="473"/>
        <v>0</v>
      </c>
      <c r="Z86" s="19">
        <f t="shared" ref="Z86:AD86" ca="1" si="478">+IFERROR(Z85+Z83,"N/A")</f>
        <v>0</v>
      </c>
      <c r="AA86" s="19">
        <f t="shared" ca="1" si="478"/>
        <v>0</v>
      </c>
      <c r="AB86" s="19">
        <f t="shared" ca="1" si="478"/>
        <v>0</v>
      </c>
      <c r="AC86" s="19">
        <f t="shared" ca="1" si="478"/>
        <v>0</v>
      </c>
      <c r="AD86" s="19">
        <f t="shared" ca="1" si="478"/>
        <v>0</v>
      </c>
      <c r="AE86" s="19">
        <f t="shared" ref="AE86" ca="1" si="479">+IFERROR(AE85+AE83,"N/A")</f>
        <v>-1519</v>
      </c>
      <c r="AF86" s="325">
        <f t="shared" ca="1" si="473"/>
        <v>-1519</v>
      </c>
      <c r="AG86" s="19">
        <f t="shared" ca="1" si="473"/>
        <v>0</v>
      </c>
      <c r="AH86" s="19">
        <f t="shared" ref="AH86" ca="1" si="480">+IFERROR(AH85+AH83,"N/A")</f>
        <v>0</v>
      </c>
      <c r="AI86" s="19">
        <f t="shared" ca="1" si="473"/>
        <v>0</v>
      </c>
      <c r="AJ86" s="19">
        <f t="shared" ca="1" si="473"/>
        <v>0</v>
      </c>
      <c r="AK86" s="19">
        <f t="shared" ref="AK86" ca="1" si="481">+IFERROR(AK85+AK83,"N/A")</f>
        <v>0</v>
      </c>
      <c r="AL86" s="19">
        <f t="shared" ref="AL86" ca="1" si="482">+IFERROR(AL85+AL83,"N/A")</f>
        <v>-1681</v>
      </c>
      <c r="AM86" s="325">
        <f ca="1">+IFERROR(AM85+AM83,"N/A")</f>
        <v>-1681</v>
      </c>
      <c r="AN86" s="19">
        <f t="shared" ref="AN86:AQ86" ca="1" si="483">+IFERROR(AN85+AN83,"N/A")</f>
        <v>0</v>
      </c>
      <c r="AO86" s="19">
        <f t="shared" ca="1" si="483"/>
        <v>0</v>
      </c>
      <c r="AP86" s="19">
        <f t="shared" ca="1" si="483"/>
        <v>0</v>
      </c>
      <c r="AQ86" s="19">
        <f t="shared" ca="1" si="483"/>
        <v>0</v>
      </c>
      <c r="AR86" s="19">
        <f t="shared" ref="AR86" ca="1" si="484">+IFERROR(AR85+AR83,"N/A")</f>
        <v>0</v>
      </c>
      <c r="AS86" s="19">
        <f t="shared" ref="AS86" ca="1" si="485">+IFERROR(AS85+AS83,"N/A")</f>
        <v>-2548</v>
      </c>
      <c r="AT86" s="325">
        <f t="shared" ref="AT86:BA86" ca="1" si="486">+IFERROR(AT85+AT83,"N/A")</f>
        <v>-2548</v>
      </c>
      <c r="AU86" s="19">
        <f t="shared" ca="1" si="486"/>
        <v>0</v>
      </c>
      <c r="AV86" s="19">
        <f t="shared" ca="1" si="486"/>
        <v>0</v>
      </c>
      <c r="AW86" s="19">
        <f t="shared" ca="1" si="486"/>
        <v>0</v>
      </c>
      <c r="AX86" s="19">
        <f t="shared" ca="1" si="486"/>
        <v>0</v>
      </c>
      <c r="AY86" s="19">
        <f t="shared" ca="1" si="486"/>
        <v>0</v>
      </c>
      <c r="AZ86" s="19">
        <f t="shared" ref="AZ86" ca="1" si="487">+IFERROR(AZ85+AZ83,"N/A")</f>
        <v>-1934</v>
      </c>
      <c r="BA86" s="325">
        <f t="shared" ca="1" si="486"/>
        <v>-1934</v>
      </c>
      <c r="BB86" s="19">
        <f t="shared" ref="BB86:BF86" ca="1" si="488">+IFERROR(BB85+BB83,"N/A")</f>
        <v>0</v>
      </c>
      <c r="BC86" s="19">
        <f t="shared" ca="1" si="488"/>
        <v>0</v>
      </c>
      <c r="BD86" s="19">
        <f t="shared" ca="1" si="488"/>
        <v>0</v>
      </c>
      <c r="BE86" s="19">
        <f t="shared" ca="1" si="488"/>
        <v>0</v>
      </c>
      <c r="BF86" s="19">
        <f t="shared" ca="1" si="488"/>
        <v>0</v>
      </c>
      <c r="BG86" s="19">
        <f t="shared" ref="BG86:BM86" ca="1" si="489">+IFERROR(BG85+BG83,"N/A")</f>
        <v>-1515</v>
      </c>
      <c r="BH86" s="325">
        <f t="shared" ca="1" si="489"/>
        <v>-1515</v>
      </c>
      <c r="BI86" s="19">
        <f t="shared" ca="1" si="489"/>
        <v>0</v>
      </c>
      <c r="BJ86" s="19">
        <f t="shared" ca="1" si="489"/>
        <v>0</v>
      </c>
      <c r="BK86" s="19">
        <f t="shared" ca="1" si="489"/>
        <v>0</v>
      </c>
      <c r="BL86" s="19">
        <f t="shared" ca="1" si="489"/>
        <v>0</v>
      </c>
      <c r="BM86" s="19">
        <f t="shared" ca="1" si="489"/>
        <v>0</v>
      </c>
      <c r="BN86" s="19">
        <f t="shared" ref="BN86:BT86" ca="1" si="490">+IFERROR(BN85+BN83,"N/A")</f>
        <v>0</v>
      </c>
      <c r="BO86" s="325">
        <f t="shared" ca="1" si="490"/>
        <v>0</v>
      </c>
      <c r="BP86" s="19">
        <f t="shared" ca="1" si="490"/>
        <v>0</v>
      </c>
      <c r="BQ86" s="19">
        <f t="shared" ca="1" si="490"/>
        <v>0</v>
      </c>
      <c r="BR86" s="19">
        <f t="shared" ca="1" si="490"/>
        <v>0</v>
      </c>
      <c r="BS86" s="19">
        <f t="shared" ca="1" si="490"/>
        <v>0</v>
      </c>
      <c r="BT86" s="19">
        <f t="shared" ca="1" si="490"/>
        <v>0</v>
      </c>
      <c r="BU86" s="19">
        <f t="shared" ref="BU86:BV86" ca="1" si="491">+IFERROR(BU85+BU83,"N/A")</f>
        <v>0</v>
      </c>
      <c r="BV86" s="325">
        <f t="shared" ca="1" si="491"/>
        <v>0</v>
      </c>
    </row>
    <row r="88" spans="1:74" x14ac:dyDescent="0.2">
      <c r="A88" s="56" t="s">
        <v>331</v>
      </c>
      <c r="B88" s="65"/>
      <c r="C88" s="65"/>
      <c r="D88" s="335">
        <f t="shared" ref="D88:AI88" ca="1" si="492">IFERROR(D70/D81,0)</f>
        <v>0</v>
      </c>
      <c r="E88" s="57">
        <f t="shared" ca="1" si="492"/>
        <v>0</v>
      </c>
      <c r="F88" s="57">
        <f t="shared" ca="1" si="492"/>
        <v>0</v>
      </c>
      <c r="G88" s="57">
        <f t="shared" ca="1" si="492"/>
        <v>0</v>
      </c>
      <c r="H88" s="57">
        <f t="shared" ca="1" si="492"/>
        <v>0</v>
      </c>
      <c r="I88" s="57">
        <f t="shared" ca="1" si="492"/>
        <v>0</v>
      </c>
      <c r="J88" s="57">
        <f t="shared" ca="1" si="492"/>
        <v>0</v>
      </c>
      <c r="K88" s="335">
        <f t="shared" ca="1" si="492"/>
        <v>0</v>
      </c>
      <c r="L88" s="57">
        <f t="shared" ca="1" si="492"/>
        <v>0</v>
      </c>
      <c r="M88" s="57">
        <f t="shared" ca="1" si="492"/>
        <v>0</v>
      </c>
      <c r="N88" s="57">
        <f t="shared" ca="1" si="492"/>
        <v>0</v>
      </c>
      <c r="O88" s="57">
        <f t="shared" ca="1" si="492"/>
        <v>0</v>
      </c>
      <c r="P88" s="57">
        <f t="shared" ca="1" si="492"/>
        <v>0</v>
      </c>
      <c r="Q88" s="57">
        <f t="shared" ca="1" si="492"/>
        <v>0</v>
      </c>
      <c r="R88" s="335">
        <f t="shared" ca="1" si="492"/>
        <v>0</v>
      </c>
      <c r="S88" s="57">
        <f t="shared" ca="1" si="492"/>
        <v>0</v>
      </c>
      <c r="T88" s="57">
        <f t="shared" ca="1" si="492"/>
        <v>0</v>
      </c>
      <c r="U88" s="57">
        <f t="shared" ca="1" si="492"/>
        <v>0</v>
      </c>
      <c r="V88" s="57">
        <f t="shared" ca="1" si="492"/>
        <v>0</v>
      </c>
      <c r="W88" s="57">
        <f t="shared" ca="1" si="492"/>
        <v>0</v>
      </c>
      <c r="X88" s="57">
        <f t="shared" ca="1" si="492"/>
        <v>0</v>
      </c>
      <c r="Y88" s="335">
        <f t="shared" ca="1" si="492"/>
        <v>0</v>
      </c>
      <c r="Z88" s="57">
        <f t="shared" ca="1" si="492"/>
        <v>0</v>
      </c>
      <c r="AA88" s="57">
        <f t="shared" ca="1" si="492"/>
        <v>0</v>
      </c>
      <c r="AB88" s="57">
        <f t="shared" ca="1" si="492"/>
        <v>0</v>
      </c>
      <c r="AC88" s="57">
        <f t="shared" ca="1" si="492"/>
        <v>0</v>
      </c>
      <c r="AD88" s="57">
        <f t="shared" ca="1" si="492"/>
        <v>0</v>
      </c>
      <c r="AE88" s="57">
        <f t="shared" ca="1" si="492"/>
        <v>0</v>
      </c>
      <c r="AF88" s="335">
        <f t="shared" ca="1" si="492"/>
        <v>0</v>
      </c>
      <c r="AG88" s="57">
        <f t="shared" ca="1" si="492"/>
        <v>0</v>
      </c>
      <c r="AH88" s="57">
        <f t="shared" ca="1" si="492"/>
        <v>0</v>
      </c>
      <c r="AI88" s="57">
        <f t="shared" ca="1" si="492"/>
        <v>0</v>
      </c>
      <c r="AJ88" s="57">
        <f t="shared" ref="AJ88:BO88" ca="1" si="493">IFERROR(AJ70/AJ81,0)</f>
        <v>0</v>
      </c>
      <c r="AK88" s="57">
        <f t="shared" ca="1" si="493"/>
        <v>0</v>
      </c>
      <c r="AL88" s="57">
        <f t="shared" ca="1" si="493"/>
        <v>0</v>
      </c>
      <c r="AM88" s="335">
        <f t="shared" ca="1" si="493"/>
        <v>0</v>
      </c>
      <c r="AN88" s="57">
        <f t="shared" ca="1" si="493"/>
        <v>0</v>
      </c>
      <c r="AO88" s="57">
        <f t="shared" ca="1" si="493"/>
        <v>0</v>
      </c>
      <c r="AP88" s="57">
        <f t="shared" ca="1" si="493"/>
        <v>0</v>
      </c>
      <c r="AQ88" s="57">
        <f t="shared" ca="1" si="493"/>
        <v>0</v>
      </c>
      <c r="AR88" s="57">
        <f t="shared" ca="1" si="493"/>
        <v>0</v>
      </c>
      <c r="AS88" s="57">
        <f t="shared" ca="1" si="493"/>
        <v>0</v>
      </c>
      <c r="AT88" s="335">
        <f t="shared" ca="1" si="493"/>
        <v>0</v>
      </c>
      <c r="AU88" s="57">
        <f t="shared" ca="1" si="493"/>
        <v>0</v>
      </c>
      <c r="AV88" s="57">
        <f t="shared" ca="1" si="493"/>
        <v>0</v>
      </c>
      <c r="AW88" s="57">
        <f t="shared" ca="1" si="493"/>
        <v>0</v>
      </c>
      <c r="AX88" s="57">
        <f t="shared" ca="1" si="493"/>
        <v>0</v>
      </c>
      <c r="AY88" s="57">
        <f t="shared" ca="1" si="493"/>
        <v>0</v>
      </c>
      <c r="AZ88" s="57">
        <f t="shared" ca="1" si="493"/>
        <v>0</v>
      </c>
      <c r="BA88" s="335">
        <f t="shared" ca="1" si="493"/>
        <v>0</v>
      </c>
      <c r="BB88" s="57">
        <f t="shared" ca="1" si="493"/>
        <v>0</v>
      </c>
      <c r="BC88" s="57">
        <f t="shared" ca="1" si="493"/>
        <v>0</v>
      </c>
      <c r="BD88" s="57">
        <f t="shared" ca="1" si="493"/>
        <v>0</v>
      </c>
      <c r="BE88" s="57">
        <f t="shared" ca="1" si="493"/>
        <v>0</v>
      </c>
      <c r="BF88" s="57">
        <f t="shared" ca="1" si="493"/>
        <v>0</v>
      </c>
      <c r="BG88" s="57">
        <f t="shared" ca="1" si="493"/>
        <v>0</v>
      </c>
      <c r="BH88" s="335">
        <f t="shared" ca="1" si="493"/>
        <v>0</v>
      </c>
      <c r="BI88" s="57">
        <f t="shared" ca="1" si="493"/>
        <v>0</v>
      </c>
      <c r="BJ88" s="57">
        <f t="shared" ca="1" si="493"/>
        <v>0</v>
      </c>
      <c r="BK88" s="57">
        <f t="shared" ca="1" si="493"/>
        <v>0</v>
      </c>
      <c r="BL88" s="57">
        <f t="shared" ca="1" si="493"/>
        <v>0</v>
      </c>
      <c r="BM88" s="57">
        <f t="shared" ca="1" si="493"/>
        <v>0</v>
      </c>
      <c r="BN88" s="57">
        <f t="shared" ca="1" si="493"/>
        <v>0</v>
      </c>
      <c r="BO88" s="335">
        <f t="shared" ca="1" si="493"/>
        <v>0</v>
      </c>
      <c r="BP88" s="57">
        <f t="shared" ref="BP88:BV88" ca="1" si="494">IFERROR(BP70/BP81,0)</f>
        <v>0</v>
      </c>
      <c r="BQ88" s="57">
        <f t="shared" ca="1" si="494"/>
        <v>0</v>
      </c>
      <c r="BR88" s="57">
        <f t="shared" ca="1" si="494"/>
        <v>0</v>
      </c>
      <c r="BS88" s="57">
        <f t="shared" ca="1" si="494"/>
        <v>0</v>
      </c>
      <c r="BT88" s="57">
        <f t="shared" ca="1" si="494"/>
        <v>0</v>
      </c>
      <c r="BU88" s="57">
        <f t="shared" ca="1" si="494"/>
        <v>0</v>
      </c>
      <c r="BV88" s="335">
        <f t="shared" ca="1" si="494"/>
        <v>0</v>
      </c>
    </row>
    <row r="89" spans="1:74" x14ac:dyDescent="0.2">
      <c r="A89" s="56" t="s">
        <v>332</v>
      </c>
      <c r="B89" s="65"/>
      <c r="C89" s="65"/>
      <c r="D89" s="335">
        <f t="shared" ref="D89:AI89" ca="1" si="495">IFERROR(SUM(D70:D72)/D81,0)</f>
        <v>0</v>
      </c>
      <c r="E89" s="57">
        <f t="shared" ca="1" si="495"/>
        <v>0</v>
      </c>
      <c r="F89" s="57">
        <f t="shared" ca="1" si="495"/>
        <v>0</v>
      </c>
      <c r="G89" s="57">
        <f t="shared" ca="1" si="495"/>
        <v>0</v>
      </c>
      <c r="H89" s="57">
        <f t="shared" ca="1" si="495"/>
        <v>0</v>
      </c>
      <c r="I89" s="57">
        <f t="shared" ca="1" si="495"/>
        <v>0</v>
      </c>
      <c r="J89" s="57">
        <f t="shared" ca="1" si="495"/>
        <v>0</v>
      </c>
      <c r="K89" s="335">
        <f t="shared" ca="1" si="495"/>
        <v>0</v>
      </c>
      <c r="L89" s="57">
        <f t="shared" ca="1" si="495"/>
        <v>0</v>
      </c>
      <c r="M89" s="57">
        <f t="shared" ca="1" si="495"/>
        <v>0</v>
      </c>
      <c r="N89" s="57">
        <f t="shared" ca="1" si="495"/>
        <v>0</v>
      </c>
      <c r="O89" s="57">
        <f t="shared" ca="1" si="495"/>
        <v>0</v>
      </c>
      <c r="P89" s="57">
        <f t="shared" ca="1" si="495"/>
        <v>0</v>
      </c>
      <c r="Q89" s="57">
        <f t="shared" ca="1" si="495"/>
        <v>0</v>
      </c>
      <c r="R89" s="335">
        <f t="shared" ca="1" si="495"/>
        <v>0</v>
      </c>
      <c r="S89" s="57">
        <f t="shared" ca="1" si="495"/>
        <v>0</v>
      </c>
      <c r="T89" s="57">
        <f t="shared" ca="1" si="495"/>
        <v>0</v>
      </c>
      <c r="U89" s="57">
        <f t="shared" ca="1" si="495"/>
        <v>0</v>
      </c>
      <c r="V89" s="57">
        <f t="shared" ca="1" si="495"/>
        <v>0</v>
      </c>
      <c r="W89" s="57">
        <f t="shared" ca="1" si="495"/>
        <v>0</v>
      </c>
      <c r="X89" s="57">
        <f t="shared" ca="1" si="495"/>
        <v>0</v>
      </c>
      <c r="Y89" s="335">
        <f t="shared" ca="1" si="495"/>
        <v>0</v>
      </c>
      <c r="Z89" s="57">
        <f t="shared" ca="1" si="495"/>
        <v>0</v>
      </c>
      <c r="AA89" s="57">
        <f t="shared" ca="1" si="495"/>
        <v>0</v>
      </c>
      <c r="AB89" s="57">
        <f t="shared" ca="1" si="495"/>
        <v>0</v>
      </c>
      <c r="AC89" s="57">
        <f t="shared" ca="1" si="495"/>
        <v>0</v>
      </c>
      <c r="AD89" s="57">
        <f t="shared" ca="1" si="495"/>
        <v>0</v>
      </c>
      <c r="AE89" s="57">
        <f t="shared" ca="1" si="495"/>
        <v>0</v>
      </c>
      <c r="AF89" s="335">
        <f t="shared" ca="1" si="495"/>
        <v>0</v>
      </c>
      <c r="AG89" s="57">
        <f t="shared" ca="1" si="495"/>
        <v>0</v>
      </c>
      <c r="AH89" s="57">
        <f t="shared" ca="1" si="495"/>
        <v>0</v>
      </c>
      <c r="AI89" s="57">
        <f t="shared" ca="1" si="495"/>
        <v>0</v>
      </c>
      <c r="AJ89" s="57">
        <f t="shared" ref="AJ89:BO89" ca="1" si="496">IFERROR(SUM(AJ70:AJ72)/AJ81,0)</f>
        <v>0</v>
      </c>
      <c r="AK89" s="57">
        <f t="shared" ca="1" si="496"/>
        <v>0</v>
      </c>
      <c r="AL89" s="57">
        <f t="shared" ca="1" si="496"/>
        <v>0</v>
      </c>
      <c r="AM89" s="335">
        <f t="shared" ca="1" si="496"/>
        <v>0</v>
      </c>
      <c r="AN89" s="57">
        <f t="shared" ca="1" si="496"/>
        <v>0</v>
      </c>
      <c r="AO89" s="57">
        <f t="shared" ca="1" si="496"/>
        <v>0</v>
      </c>
      <c r="AP89" s="57">
        <f t="shared" ca="1" si="496"/>
        <v>0</v>
      </c>
      <c r="AQ89" s="57">
        <f t="shared" ca="1" si="496"/>
        <v>0</v>
      </c>
      <c r="AR89" s="57">
        <f t="shared" ca="1" si="496"/>
        <v>0</v>
      </c>
      <c r="AS89" s="57">
        <f t="shared" ca="1" si="496"/>
        <v>0</v>
      </c>
      <c r="AT89" s="335">
        <f t="shared" ca="1" si="496"/>
        <v>0</v>
      </c>
      <c r="AU89" s="57">
        <f t="shared" ca="1" si="496"/>
        <v>0</v>
      </c>
      <c r="AV89" s="57">
        <f t="shared" ca="1" si="496"/>
        <v>0</v>
      </c>
      <c r="AW89" s="57">
        <f t="shared" ca="1" si="496"/>
        <v>0</v>
      </c>
      <c r="AX89" s="57">
        <f t="shared" ca="1" si="496"/>
        <v>0</v>
      </c>
      <c r="AY89" s="57">
        <f t="shared" ca="1" si="496"/>
        <v>0</v>
      </c>
      <c r="AZ89" s="57">
        <f t="shared" ca="1" si="496"/>
        <v>0</v>
      </c>
      <c r="BA89" s="335">
        <f t="shared" ca="1" si="496"/>
        <v>0</v>
      </c>
      <c r="BB89" s="57">
        <f t="shared" ca="1" si="496"/>
        <v>0</v>
      </c>
      <c r="BC89" s="57">
        <f t="shared" ca="1" si="496"/>
        <v>0</v>
      </c>
      <c r="BD89" s="57">
        <f t="shared" ca="1" si="496"/>
        <v>0</v>
      </c>
      <c r="BE89" s="57">
        <f t="shared" ca="1" si="496"/>
        <v>0</v>
      </c>
      <c r="BF89" s="57">
        <f t="shared" ca="1" si="496"/>
        <v>0</v>
      </c>
      <c r="BG89" s="57">
        <f t="shared" ca="1" si="496"/>
        <v>0</v>
      </c>
      <c r="BH89" s="335">
        <f t="shared" ca="1" si="496"/>
        <v>0</v>
      </c>
      <c r="BI89" s="57">
        <f t="shared" ca="1" si="496"/>
        <v>0</v>
      </c>
      <c r="BJ89" s="57">
        <f t="shared" ca="1" si="496"/>
        <v>0</v>
      </c>
      <c r="BK89" s="57">
        <f t="shared" ca="1" si="496"/>
        <v>0</v>
      </c>
      <c r="BL89" s="57">
        <f t="shared" ca="1" si="496"/>
        <v>0</v>
      </c>
      <c r="BM89" s="57">
        <f t="shared" ca="1" si="496"/>
        <v>0</v>
      </c>
      <c r="BN89" s="57">
        <f t="shared" ca="1" si="496"/>
        <v>0</v>
      </c>
      <c r="BO89" s="335">
        <f t="shared" ca="1" si="496"/>
        <v>0</v>
      </c>
      <c r="BP89" s="57">
        <f t="shared" ref="BP89:BV89" ca="1" si="497">IFERROR(SUM(BP70:BP72)/BP81,0)</f>
        <v>0</v>
      </c>
      <c r="BQ89" s="57">
        <f t="shared" ca="1" si="497"/>
        <v>0</v>
      </c>
      <c r="BR89" s="57">
        <f t="shared" ca="1" si="497"/>
        <v>0</v>
      </c>
      <c r="BS89" s="57">
        <f t="shared" ca="1" si="497"/>
        <v>0</v>
      </c>
      <c r="BT89" s="57">
        <f t="shared" ca="1" si="497"/>
        <v>0</v>
      </c>
      <c r="BU89" s="57">
        <f t="shared" ca="1" si="497"/>
        <v>0</v>
      </c>
      <c r="BV89" s="335">
        <f t="shared" ca="1" si="497"/>
        <v>0</v>
      </c>
    </row>
    <row r="90" spans="1:74" x14ac:dyDescent="0.2">
      <c r="A90" s="56" t="s">
        <v>177</v>
      </c>
      <c r="B90" s="65"/>
      <c r="C90" s="65"/>
      <c r="D90" s="335">
        <f t="shared" ref="D90:AK90" ca="1" si="498">IFERROR(D77/D81,0)</f>
        <v>0</v>
      </c>
      <c r="E90" s="57">
        <f t="shared" ca="1" si="498"/>
        <v>0</v>
      </c>
      <c r="F90" s="57">
        <f t="shared" ca="1" si="498"/>
        <v>0</v>
      </c>
      <c r="G90" s="57">
        <f t="shared" ca="1" si="498"/>
        <v>0</v>
      </c>
      <c r="H90" s="57">
        <f t="shared" ca="1" si="498"/>
        <v>0</v>
      </c>
      <c r="I90" s="57">
        <f t="shared" ca="1" si="498"/>
        <v>0</v>
      </c>
      <c r="J90" s="57">
        <f t="shared" ca="1" si="498"/>
        <v>0</v>
      </c>
      <c r="K90" s="335">
        <f t="shared" ca="1" si="498"/>
        <v>0</v>
      </c>
      <c r="L90" s="57">
        <f t="shared" ca="1" si="498"/>
        <v>0</v>
      </c>
      <c r="M90" s="57">
        <f t="shared" ca="1" si="498"/>
        <v>0</v>
      </c>
      <c r="N90" s="57">
        <f t="shared" ca="1" si="498"/>
        <v>0</v>
      </c>
      <c r="O90" s="57">
        <f t="shared" ca="1" si="498"/>
        <v>0</v>
      </c>
      <c r="P90" s="57">
        <f t="shared" ca="1" si="498"/>
        <v>0</v>
      </c>
      <c r="Q90" s="57">
        <f t="shared" ca="1" si="498"/>
        <v>0</v>
      </c>
      <c r="R90" s="335">
        <f t="shared" ca="1" si="498"/>
        <v>0</v>
      </c>
      <c r="S90" s="57">
        <f t="shared" ca="1" si="498"/>
        <v>0</v>
      </c>
      <c r="T90" s="57">
        <f t="shared" ca="1" si="498"/>
        <v>0</v>
      </c>
      <c r="U90" s="57">
        <f t="shared" ca="1" si="498"/>
        <v>0</v>
      </c>
      <c r="V90" s="57">
        <f t="shared" ca="1" si="498"/>
        <v>0</v>
      </c>
      <c r="W90" s="57">
        <f t="shared" ca="1" si="498"/>
        <v>0</v>
      </c>
      <c r="X90" s="57">
        <f t="shared" ca="1" si="498"/>
        <v>0</v>
      </c>
      <c r="Y90" s="335">
        <f t="shared" ca="1" si="498"/>
        <v>0</v>
      </c>
      <c r="Z90" s="57">
        <f t="shared" ca="1" si="498"/>
        <v>0</v>
      </c>
      <c r="AA90" s="57">
        <f t="shared" ca="1" si="498"/>
        <v>0</v>
      </c>
      <c r="AB90" s="57">
        <f t="shared" ca="1" si="498"/>
        <v>0</v>
      </c>
      <c r="AC90" s="57">
        <f t="shared" ca="1" si="498"/>
        <v>0</v>
      </c>
      <c r="AD90" s="57">
        <f t="shared" ca="1" si="498"/>
        <v>0</v>
      </c>
      <c r="AE90" s="57">
        <f t="shared" ca="1" si="498"/>
        <v>0</v>
      </c>
      <c r="AF90" s="335">
        <f t="shared" ca="1" si="498"/>
        <v>-0.87148594377510036</v>
      </c>
      <c r="AG90" s="57">
        <f t="shared" ca="1" si="498"/>
        <v>0</v>
      </c>
      <c r="AH90" s="57">
        <f t="shared" ref="AH90" ca="1" si="499">IFERROR(AH77/AH81,0)</f>
        <v>0</v>
      </c>
      <c r="AI90" s="57">
        <f t="shared" ca="1" si="498"/>
        <v>0</v>
      </c>
      <c r="AJ90" s="57">
        <f t="shared" ca="1" si="498"/>
        <v>0</v>
      </c>
      <c r="AK90" s="57">
        <f t="shared" ca="1" si="498"/>
        <v>0</v>
      </c>
      <c r="AL90" s="57">
        <f t="shared" ref="AL90" ca="1" si="500">IFERROR(AL77/AL81,0)</f>
        <v>0</v>
      </c>
      <c r="AM90" s="335">
        <f ca="1">IFERROR(AM77/AM81,0)</f>
        <v>-0.86072708653353813</v>
      </c>
      <c r="AN90" s="57">
        <f t="shared" ref="AN90:AQ90" ca="1" si="501">IFERROR(AN77/AN81,0)</f>
        <v>0</v>
      </c>
      <c r="AO90" s="57">
        <f t="shared" ca="1" si="501"/>
        <v>0</v>
      </c>
      <c r="AP90" s="57">
        <f t="shared" ca="1" si="501"/>
        <v>0</v>
      </c>
      <c r="AQ90" s="57">
        <f t="shared" ca="1" si="501"/>
        <v>0</v>
      </c>
      <c r="AR90" s="57">
        <f t="shared" ref="AR90" ca="1" si="502">IFERROR(AR77/AR81,0)</f>
        <v>0</v>
      </c>
      <c r="AS90" s="57">
        <f t="shared" ref="AS90" ca="1" si="503">IFERROR(AS77/AS81,0)</f>
        <v>0</v>
      </c>
      <c r="AT90" s="335">
        <f t="shared" ref="AT90:AU90" ca="1" si="504">IFERROR(AT77/AT81,0)</f>
        <v>-1.1624087591240877</v>
      </c>
      <c r="AU90" s="57">
        <f t="shared" ca="1" si="504"/>
        <v>0</v>
      </c>
      <c r="AV90" s="57">
        <f t="shared" ref="AV90:BB90" ca="1" si="505">IFERROR(AV77/AV81,0)</f>
        <v>0</v>
      </c>
      <c r="AW90" s="57">
        <f t="shared" ca="1" si="505"/>
        <v>0</v>
      </c>
      <c r="AX90" s="57">
        <f t="shared" ca="1" si="505"/>
        <v>0</v>
      </c>
      <c r="AY90" s="57">
        <f t="shared" ca="1" si="505"/>
        <v>0</v>
      </c>
      <c r="AZ90" s="57">
        <f t="shared" ca="1" si="505"/>
        <v>0</v>
      </c>
      <c r="BA90" s="335">
        <f t="shared" ca="1" si="505"/>
        <v>-0.96555167249126306</v>
      </c>
      <c r="BB90" s="57">
        <f t="shared" ca="1" si="505"/>
        <v>0</v>
      </c>
      <c r="BC90" s="57">
        <f t="shared" ref="BC90:BI90" ca="1" si="506">IFERROR(BC77/BC81,0)</f>
        <v>0</v>
      </c>
      <c r="BD90" s="57">
        <f t="shared" ca="1" si="506"/>
        <v>0</v>
      </c>
      <c r="BE90" s="57">
        <f t="shared" ca="1" si="506"/>
        <v>0</v>
      </c>
      <c r="BF90" s="57">
        <f t="shared" ca="1" si="506"/>
        <v>0</v>
      </c>
      <c r="BG90" s="57">
        <f t="shared" ca="1" si="506"/>
        <v>0</v>
      </c>
      <c r="BH90" s="335">
        <f t="shared" ca="1" si="506"/>
        <v>-0.87673611111111116</v>
      </c>
      <c r="BI90" s="57">
        <f t="shared" ca="1" si="506"/>
        <v>0</v>
      </c>
      <c r="BJ90" s="57">
        <f t="shared" ref="BJ90:BP90" ca="1" si="507">IFERROR(BJ77/BJ81,0)</f>
        <v>0</v>
      </c>
      <c r="BK90" s="57">
        <f t="shared" ca="1" si="507"/>
        <v>0</v>
      </c>
      <c r="BL90" s="57">
        <f t="shared" ca="1" si="507"/>
        <v>0</v>
      </c>
      <c r="BM90" s="57">
        <f t="shared" ca="1" si="507"/>
        <v>0</v>
      </c>
      <c r="BN90" s="57">
        <f t="shared" ca="1" si="507"/>
        <v>0</v>
      </c>
      <c r="BO90" s="335">
        <f t="shared" ca="1" si="507"/>
        <v>0</v>
      </c>
      <c r="BP90" s="57">
        <f t="shared" ca="1" si="507"/>
        <v>0</v>
      </c>
      <c r="BQ90" s="57">
        <f t="shared" ref="BQ90:BV90" ca="1" si="508">IFERROR(BQ77/BQ81,0)</f>
        <v>0</v>
      </c>
      <c r="BR90" s="57">
        <f t="shared" ca="1" si="508"/>
        <v>0</v>
      </c>
      <c r="BS90" s="57">
        <f t="shared" ca="1" si="508"/>
        <v>0</v>
      </c>
      <c r="BT90" s="57">
        <f t="shared" ca="1" si="508"/>
        <v>0</v>
      </c>
      <c r="BU90" s="57">
        <f t="shared" ca="1" si="508"/>
        <v>0</v>
      </c>
      <c r="BV90" s="335">
        <f t="shared" ca="1" si="508"/>
        <v>0</v>
      </c>
    </row>
    <row r="91" spans="1:74" x14ac:dyDescent="0.2">
      <c r="A91" s="56" t="s">
        <v>178</v>
      </c>
      <c r="B91" s="65"/>
      <c r="C91" s="65"/>
      <c r="D91" s="335">
        <f t="shared" ref="D91:AK91" ca="1" si="509">IFERROR(D85/(D81+D82),0)</f>
        <v>0</v>
      </c>
      <c r="E91" s="57">
        <f t="shared" ca="1" si="509"/>
        <v>0</v>
      </c>
      <c r="F91" s="57">
        <f t="shared" ca="1" si="509"/>
        <v>0</v>
      </c>
      <c r="G91" s="57">
        <f t="shared" ca="1" si="509"/>
        <v>0</v>
      </c>
      <c r="H91" s="57">
        <f t="shared" ca="1" si="509"/>
        <v>0</v>
      </c>
      <c r="I91" s="57">
        <f t="shared" ca="1" si="509"/>
        <v>0</v>
      </c>
      <c r="J91" s="57">
        <f t="shared" ca="1" si="509"/>
        <v>0</v>
      </c>
      <c r="K91" s="335">
        <f t="shared" ca="1" si="509"/>
        <v>0</v>
      </c>
      <c r="L91" s="57">
        <f t="shared" ca="1" si="509"/>
        <v>0</v>
      </c>
      <c r="M91" s="57">
        <f t="shared" ca="1" si="509"/>
        <v>0</v>
      </c>
      <c r="N91" s="57">
        <f t="shared" ca="1" si="509"/>
        <v>0</v>
      </c>
      <c r="O91" s="57">
        <f t="shared" ca="1" si="509"/>
        <v>0</v>
      </c>
      <c r="P91" s="57">
        <f t="shared" ca="1" si="509"/>
        <v>0</v>
      </c>
      <c r="Q91" s="57">
        <f t="shared" ca="1" si="509"/>
        <v>0</v>
      </c>
      <c r="R91" s="335">
        <f t="shared" ca="1" si="509"/>
        <v>0</v>
      </c>
      <c r="S91" s="57">
        <f t="shared" ca="1" si="509"/>
        <v>0</v>
      </c>
      <c r="T91" s="57">
        <f t="shared" ca="1" si="509"/>
        <v>0</v>
      </c>
      <c r="U91" s="57">
        <f t="shared" ca="1" si="509"/>
        <v>0</v>
      </c>
      <c r="V91" s="57">
        <f t="shared" ca="1" si="509"/>
        <v>0</v>
      </c>
      <c r="W91" s="57">
        <f t="shared" ca="1" si="509"/>
        <v>0</v>
      </c>
      <c r="X91" s="57">
        <f t="shared" ca="1" si="509"/>
        <v>0</v>
      </c>
      <c r="Y91" s="335">
        <f t="shared" ca="1" si="509"/>
        <v>0</v>
      </c>
      <c r="Z91" s="57">
        <f t="shared" ca="1" si="509"/>
        <v>0</v>
      </c>
      <c r="AA91" s="57">
        <f t="shared" ca="1" si="509"/>
        <v>0</v>
      </c>
      <c r="AB91" s="57">
        <f t="shared" ca="1" si="509"/>
        <v>0</v>
      </c>
      <c r="AC91" s="57">
        <f t="shared" ca="1" si="509"/>
        <v>0</v>
      </c>
      <c r="AD91" s="57">
        <f t="shared" ca="1" si="509"/>
        <v>0</v>
      </c>
      <c r="AE91" s="57">
        <f t="shared" ca="1" si="509"/>
        <v>0</v>
      </c>
      <c r="AF91" s="335">
        <f t="shared" ca="1" si="509"/>
        <v>-0.87148594377510036</v>
      </c>
      <c r="AG91" s="57">
        <f t="shared" ca="1" si="509"/>
        <v>0</v>
      </c>
      <c r="AH91" s="57">
        <f t="shared" ref="AH91" ca="1" si="510">IFERROR(AH85/(AH81+AH82),0)</f>
        <v>0</v>
      </c>
      <c r="AI91" s="57">
        <f t="shared" ca="1" si="509"/>
        <v>0</v>
      </c>
      <c r="AJ91" s="57">
        <f t="shared" ca="1" si="509"/>
        <v>0</v>
      </c>
      <c r="AK91" s="57">
        <f t="shared" ca="1" si="509"/>
        <v>0</v>
      </c>
      <c r="AL91" s="57">
        <f t="shared" ref="AL91" ca="1" si="511">IFERROR(AL85/(AL81+AL82),0)</f>
        <v>0</v>
      </c>
      <c r="AM91" s="335">
        <f ca="1">IFERROR(AM85/(AM81+AM82),0)</f>
        <v>-0.86072708653353813</v>
      </c>
      <c r="AN91" s="57">
        <f t="shared" ref="AN91:AQ91" ca="1" si="512">IFERROR(AN85/(AN81+AN82),0)</f>
        <v>0</v>
      </c>
      <c r="AO91" s="57">
        <f t="shared" ca="1" si="512"/>
        <v>0</v>
      </c>
      <c r="AP91" s="57">
        <f t="shared" ca="1" si="512"/>
        <v>0</v>
      </c>
      <c r="AQ91" s="57">
        <f t="shared" ca="1" si="512"/>
        <v>0</v>
      </c>
      <c r="AR91" s="57">
        <f t="shared" ref="AR91" ca="1" si="513">IFERROR(AR85/(AR81+AR82),0)</f>
        <v>0</v>
      </c>
      <c r="AS91" s="57">
        <f t="shared" ref="AS91" ca="1" si="514">IFERROR(AS85/(AS81+AS82),0)</f>
        <v>0</v>
      </c>
      <c r="AT91" s="335">
        <f t="shared" ref="AT91:AU91" ca="1" si="515">IFERROR(AT85/(AT81+AT82),0)</f>
        <v>-1.1624087591240877</v>
      </c>
      <c r="AU91" s="57">
        <f t="shared" ca="1" si="515"/>
        <v>0</v>
      </c>
      <c r="AV91" s="57">
        <f t="shared" ref="AV91:BB91" ca="1" si="516">IFERROR(AV85/(AV81+AV82),0)</f>
        <v>0</v>
      </c>
      <c r="AW91" s="57">
        <f t="shared" ca="1" si="516"/>
        <v>0</v>
      </c>
      <c r="AX91" s="57">
        <f t="shared" ca="1" si="516"/>
        <v>0</v>
      </c>
      <c r="AY91" s="57">
        <f t="shared" ca="1" si="516"/>
        <v>0</v>
      </c>
      <c r="AZ91" s="57">
        <f t="shared" ca="1" si="516"/>
        <v>0</v>
      </c>
      <c r="BA91" s="335">
        <f t="shared" ca="1" si="516"/>
        <v>-0.96555167249126306</v>
      </c>
      <c r="BB91" s="57">
        <f t="shared" ca="1" si="516"/>
        <v>0</v>
      </c>
      <c r="BC91" s="57">
        <f t="shared" ref="BC91:BI91" ca="1" si="517">IFERROR(BC85/(BC81+BC82),0)</f>
        <v>0</v>
      </c>
      <c r="BD91" s="57">
        <f t="shared" ca="1" si="517"/>
        <v>0</v>
      </c>
      <c r="BE91" s="57">
        <f t="shared" ca="1" si="517"/>
        <v>0</v>
      </c>
      <c r="BF91" s="57">
        <f t="shared" ca="1" si="517"/>
        <v>0</v>
      </c>
      <c r="BG91" s="57">
        <f t="shared" ca="1" si="517"/>
        <v>0</v>
      </c>
      <c r="BH91" s="335">
        <f t="shared" ca="1" si="517"/>
        <v>-0.87673611111111116</v>
      </c>
      <c r="BI91" s="57">
        <f t="shared" ca="1" si="517"/>
        <v>0</v>
      </c>
      <c r="BJ91" s="57">
        <f t="shared" ref="BJ91:BP91" ca="1" si="518">IFERROR(BJ85/(BJ81+BJ82),0)</f>
        <v>0</v>
      </c>
      <c r="BK91" s="57">
        <f t="shared" ca="1" si="518"/>
        <v>0</v>
      </c>
      <c r="BL91" s="57">
        <f t="shared" ca="1" si="518"/>
        <v>0</v>
      </c>
      <c r="BM91" s="57">
        <f t="shared" ca="1" si="518"/>
        <v>0</v>
      </c>
      <c r="BN91" s="57">
        <f t="shared" ca="1" si="518"/>
        <v>0</v>
      </c>
      <c r="BO91" s="335">
        <f t="shared" ca="1" si="518"/>
        <v>0</v>
      </c>
      <c r="BP91" s="57">
        <f t="shared" ca="1" si="518"/>
        <v>0</v>
      </c>
      <c r="BQ91" s="57">
        <f t="shared" ref="BQ91:BV91" ca="1" si="519">IFERROR(BQ85/(BQ81+BQ82),0)</f>
        <v>0</v>
      </c>
      <c r="BR91" s="57">
        <f t="shared" ca="1" si="519"/>
        <v>0</v>
      </c>
      <c r="BS91" s="57">
        <f t="shared" ca="1" si="519"/>
        <v>0</v>
      </c>
      <c r="BT91" s="57">
        <f t="shared" ca="1" si="519"/>
        <v>0</v>
      </c>
      <c r="BU91" s="57">
        <f t="shared" ca="1" si="519"/>
        <v>0</v>
      </c>
      <c r="BV91" s="335">
        <f t="shared" ca="1" si="519"/>
        <v>0</v>
      </c>
    </row>
    <row r="92" spans="1:74" x14ac:dyDescent="0.2">
      <c r="A92" s="56" t="s">
        <v>229</v>
      </c>
      <c r="B92" s="65"/>
      <c r="C92" s="65"/>
      <c r="D92" s="335">
        <f ca="1">+IFERROR(D86/(D81+D82),0)</f>
        <v>0</v>
      </c>
      <c r="E92" s="57">
        <f t="shared" ref="E92:J92" ca="1" si="520">+IFERROR(E86/(E81+E82),0)</f>
        <v>0</v>
      </c>
      <c r="F92" s="57">
        <f t="shared" ca="1" si="520"/>
        <v>0</v>
      </c>
      <c r="G92" s="57">
        <f t="shared" ca="1" si="520"/>
        <v>0</v>
      </c>
      <c r="H92" s="57">
        <f t="shared" ca="1" si="520"/>
        <v>0</v>
      </c>
      <c r="I92" s="57">
        <f t="shared" ca="1" si="520"/>
        <v>0</v>
      </c>
      <c r="J92" s="57">
        <f t="shared" ca="1" si="520"/>
        <v>0</v>
      </c>
      <c r="K92" s="335">
        <f t="shared" ref="K92:AU92" ca="1" si="521">+IFERROR(K86/(K81+K82),0)</f>
        <v>0</v>
      </c>
      <c r="L92" s="57">
        <f t="shared" ca="1" si="521"/>
        <v>0</v>
      </c>
      <c r="M92" s="57">
        <f t="shared" ca="1" si="521"/>
        <v>0</v>
      </c>
      <c r="N92" s="57">
        <f t="shared" ca="1" si="521"/>
        <v>0</v>
      </c>
      <c r="O92" s="57">
        <f t="shared" ca="1" si="521"/>
        <v>0</v>
      </c>
      <c r="P92" s="57">
        <f t="shared" ca="1" si="521"/>
        <v>0</v>
      </c>
      <c r="Q92" s="57">
        <f t="shared" ca="1" si="521"/>
        <v>0</v>
      </c>
      <c r="R92" s="335">
        <f t="shared" ca="1" si="521"/>
        <v>0</v>
      </c>
      <c r="S92" s="57">
        <f t="shared" ca="1" si="521"/>
        <v>0</v>
      </c>
      <c r="T92" s="57">
        <f t="shared" ca="1" si="521"/>
        <v>0</v>
      </c>
      <c r="U92" s="57">
        <f t="shared" ca="1" si="521"/>
        <v>0</v>
      </c>
      <c r="V92" s="57">
        <f t="shared" ca="1" si="521"/>
        <v>0</v>
      </c>
      <c r="W92" s="57">
        <f t="shared" ca="1" si="521"/>
        <v>0</v>
      </c>
      <c r="X92" s="57">
        <f t="shared" ca="1" si="521"/>
        <v>0</v>
      </c>
      <c r="Y92" s="335">
        <f t="shared" ca="1" si="521"/>
        <v>0</v>
      </c>
      <c r="Z92" s="57">
        <f t="shared" ca="1" si="521"/>
        <v>0</v>
      </c>
      <c r="AA92" s="57">
        <f t="shared" ca="1" si="521"/>
        <v>0</v>
      </c>
      <c r="AB92" s="57">
        <f t="shared" ca="1" si="521"/>
        <v>0</v>
      </c>
      <c r="AC92" s="57">
        <f t="shared" ca="1" si="521"/>
        <v>0</v>
      </c>
      <c r="AD92" s="57">
        <f t="shared" ca="1" si="521"/>
        <v>0</v>
      </c>
      <c r="AE92" s="57">
        <f t="shared" ca="1" si="521"/>
        <v>0</v>
      </c>
      <c r="AF92" s="335">
        <f t="shared" ca="1" si="521"/>
        <v>-0.87148594377510036</v>
      </c>
      <c r="AG92" s="57">
        <f t="shared" ca="1" si="521"/>
        <v>0</v>
      </c>
      <c r="AH92" s="57">
        <f t="shared" ref="AH92" ca="1" si="522">+IFERROR(AH86/(AH81+AH82),0)</f>
        <v>0</v>
      </c>
      <c r="AI92" s="57">
        <f t="shared" ca="1" si="521"/>
        <v>0</v>
      </c>
      <c r="AJ92" s="57">
        <f t="shared" ca="1" si="521"/>
        <v>0</v>
      </c>
      <c r="AK92" s="57">
        <f t="shared" ca="1" si="521"/>
        <v>0</v>
      </c>
      <c r="AL92" s="57">
        <f t="shared" ref="AL92" ca="1" si="523">+IFERROR(AL86/(AL81+AL82),0)</f>
        <v>0</v>
      </c>
      <c r="AM92" s="335">
        <f t="shared" ca="1" si="521"/>
        <v>-0.86072708653353813</v>
      </c>
      <c r="AN92" s="57">
        <f t="shared" ref="AN92:AQ92" ca="1" si="524">+IFERROR(AN86/(AN81+AN82),0)</f>
        <v>0</v>
      </c>
      <c r="AO92" s="57">
        <f t="shared" ca="1" si="524"/>
        <v>0</v>
      </c>
      <c r="AP92" s="57">
        <f t="shared" ca="1" si="524"/>
        <v>0</v>
      </c>
      <c r="AQ92" s="57">
        <f t="shared" ca="1" si="524"/>
        <v>0</v>
      </c>
      <c r="AR92" s="57">
        <f t="shared" ref="AR92" ca="1" si="525">+IFERROR(AR86/(AR81+AR82),0)</f>
        <v>0</v>
      </c>
      <c r="AS92" s="57">
        <f t="shared" ref="AS92" ca="1" si="526">+IFERROR(AS86/(AS81+AS82),0)</f>
        <v>0</v>
      </c>
      <c r="AT92" s="335">
        <f t="shared" ca="1" si="521"/>
        <v>-1.1624087591240877</v>
      </c>
      <c r="AU92" s="57">
        <f t="shared" ca="1" si="521"/>
        <v>0</v>
      </c>
      <c r="AV92" s="57">
        <f t="shared" ref="AV92:BB92" ca="1" si="527">+IFERROR(AV86/(AV81+AV82),0)</f>
        <v>0</v>
      </c>
      <c r="AW92" s="57">
        <f t="shared" ca="1" si="527"/>
        <v>0</v>
      </c>
      <c r="AX92" s="57">
        <f t="shared" ca="1" si="527"/>
        <v>0</v>
      </c>
      <c r="AY92" s="57">
        <f t="shared" ca="1" si="527"/>
        <v>0</v>
      </c>
      <c r="AZ92" s="57">
        <f t="shared" ca="1" si="527"/>
        <v>0</v>
      </c>
      <c r="BA92" s="335">
        <f t="shared" ca="1" si="527"/>
        <v>-0.96555167249126306</v>
      </c>
      <c r="BB92" s="57">
        <f t="shared" ca="1" si="527"/>
        <v>0</v>
      </c>
      <c r="BC92" s="57">
        <f t="shared" ref="BC92:BI92" ca="1" si="528">+IFERROR(BC86/(BC81+BC82),0)</f>
        <v>0</v>
      </c>
      <c r="BD92" s="57">
        <f t="shared" ca="1" si="528"/>
        <v>0</v>
      </c>
      <c r="BE92" s="57">
        <f t="shared" ca="1" si="528"/>
        <v>0</v>
      </c>
      <c r="BF92" s="57">
        <f t="shared" ca="1" si="528"/>
        <v>0</v>
      </c>
      <c r="BG92" s="57">
        <f t="shared" ca="1" si="528"/>
        <v>0</v>
      </c>
      <c r="BH92" s="335">
        <f t="shared" ca="1" si="528"/>
        <v>-0.87673611111111116</v>
      </c>
      <c r="BI92" s="57">
        <f t="shared" ca="1" si="528"/>
        <v>0</v>
      </c>
      <c r="BJ92" s="57">
        <f t="shared" ref="BJ92:BP92" ca="1" si="529">+IFERROR(BJ86/(BJ81+BJ82),0)</f>
        <v>0</v>
      </c>
      <c r="BK92" s="57">
        <f t="shared" ca="1" si="529"/>
        <v>0</v>
      </c>
      <c r="BL92" s="57">
        <f t="shared" ca="1" si="529"/>
        <v>0</v>
      </c>
      <c r="BM92" s="57">
        <f t="shared" ca="1" si="529"/>
        <v>0</v>
      </c>
      <c r="BN92" s="57">
        <f t="shared" ca="1" si="529"/>
        <v>0</v>
      </c>
      <c r="BO92" s="335">
        <f t="shared" ca="1" si="529"/>
        <v>0</v>
      </c>
      <c r="BP92" s="57">
        <f t="shared" ca="1" si="529"/>
        <v>0</v>
      </c>
      <c r="BQ92" s="57">
        <f t="shared" ref="BQ92:BV92" ca="1" si="530">+IFERROR(BQ86/(BQ81+BQ82),0)</f>
        <v>0</v>
      </c>
      <c r="BR92" s="57">
        <f t="shared" ca="1" si="530"/>
        <v>0</v>
      </c>
      <c r="BS92" s="57">
        <f t="shared" ca="1" si="530"/>
        <v>0</v>
      </c>
      <c r="BT92" s="57">
        <f t="shared" ca="1" si="530"/>
        <v>0</v>
      </c>
      <c r="BU92" s="57">
        <f t="shared" ca="1" si="530"/>
        <v>0</v>
      </c>
      <c r="BV92" s="335">
        <f t="shared" ca="1" si="530"/>
        <v>0</v>
      </c>
    </row>
    <row r="94" spans="1:74" x14ac:dyDescent="0.2">
      <c r="A94" s="66" t="s">
        <v>335</v>
      </c>
      <c r="B94" s="58"/>
      <c r="C94" s="58"/>
      <c r="D94" s="333"/>
      <c r="E94" s="66"/>
      <c r="F94" s="66"/>
      <c r="G94" s="66"/>
      <c r="H94" s="66"/>
      <c r="I94" s="66"/>
      <c r="J94" s="66"/>
      <c r="K94" s="333"/>
      <c r="L94" s="66"/>
      <c r="M94" s="66"/>
      <c r="N94" s="66"/>
      <c r="O94" s="66"/>
      <c r="P94" s="66"/>
      <c r="Q94" s="66"/>
      <c r="R94" s="333"/>
      <c r="S94" s="66"/>
      <c r="T94" s="66"/>
      <c r="U94" s="66"/>
      <c r="V94" s="66"/>
      <c r="W94" s="66"/>
      <c r="X94" s="66"/>
      <c r="Y94" s="333"/>
      <c r="Z94" s="66"/>
      <c r="AA94" s="66"/>
      <c r="AB94" s="66"/>
      <c r="AC94" s="66"/>
      <c r="AD94" s="66"/>
      <c r="AE94" s="66"/>
      <c r="AF94" s="333"/>
      <c r="AG94" s="66"/>
      <c r="AH94" s="66"/>
      <c r="AI94" s="66"/>
      <c r="AJ94" s="66"/>
      <c r="AK94" s="66"/>
      <c r="AL94" s="66"/>
      <c r="AM94" s="333"/>
      <c r="AN94" s="66"/>
      <c r="AO94" s="66"/>
      <c r="AP94" s="66"/>
      <c r="AQ94" s="66"/>
      <c r="AR94" s="66"/>
      <c r="AS94" s="66"/>
      <c r="AT94" s="333"/>
      <c r="AU94" s="66"/>
      <c r="AV94" s="66"/>
      <c r="AW94" s="66"/>
      <c r="AX94" s="66"/>
      <c r="AY94" s="66"/>
      <c r="AZ94" s="66"/>
      <c r="BA94" s="333"/>
      <c r="BB94" s="66"/>
      <c r="BC94" s="66"/>
      <c r="BD94" s="66"/>
      <c r="BE94" s="66"/>
      <c r="BF94" s="66"/>
      <c r="BG94" s="66"/>
      <c r="BH94" s="333"/>
      <c r="BI94" s="66"/>
      <c r="BJ94" s="66"/>
      <c r="BK94" s="66"/>
      <c r="BL94" s="66"/>
      <c r="BM94" s="66"/>
      <c r="BN94" s="66"/>
      <c r="BO94" s="333"/>
      <c r="BP94" s="66"/>
      <c r="BQ94" s="66"/>
      <c r="BR94" s="66"/>
      <c r="BS94" s="66"/>
      <c r="BT94" s="66"/>
      <c r="BU94" s="66"/>
      <c r="BV94" s="333"/>
    </row>
    <row r="95" spans="1:74" x14ac:dyDescent="0.2">
      <c r="A95" s="2" t="s">
        <v>336</v>
      </c>
      <c r="D95" s="323"/>
      <c r="E95" s="34"/>
      <c r="F95" s="34"/>
      <c r="G95" s="34"/>
      <c r="H95" s="34"/>
      <c r="I95" s="34"/>
      <c r="J95" s="34"/>
      <c r="K95" s="323"/>
      <c r="L95" s="34"/>
      <c r="M95" s="34"/>
      <c r="N95" s="34"/>
      <c r="O95" s="34"/>
      <c r="P95" s="34"/>
      <c r="Q95" s="34"/>
      <c r="R95" s="323"/>
      <c r="S95" s="34"/>
      <c r="T95" s="34"/>
      <c r="U95" s="34"/>
      <c r="V95" s="34"/>
      <c r="W95" s="34"/>
      <c r="X95" s="34"/>
      <c r="Y95" s="323"/>
      <c r="Z95" s="34"/>
      <c r="AA95" s="90">
        <f ca="1">+AB95</f>
        <v>0</v>
      </c>
      <c r="AB95" s="34"/>
      <c r="AC95" s="90">
        <f ca="1">+AD95</f>
        <v>0</v>
      </c>
      <c r="AD95" s="34"/>
      <c r="AE95" s="90">
        <f ca="1">+AF95</f>
        <v>0</v>
      </c>
      <c r="AF95" s="323"/>
      <c r="AG95" s="34"/>
      <c r="AH95" s="90">
        <f ca="1">+AI95</f>
        <v>0</v>
      </c>
      <c r="AI95" s="34"/>
      <c r="AJ95" s="90">
        <f ca="1">+AK95</f>
        <v>0</v>
      </c>
      <c r="AK95" s="34"/>
      <c r="AL95" s="90">
        <f ca="1">+AM95</f>
        <v>0</v>
      </c>
      <c r="AM95" s="323"/>
      <c r="AN95" s="34"/>
      <c r="AO95" s="90">
        <f ca="1">+AP95</f>
        <v>0</v>
      </c>
      <c r="AP95" s="34"/>
      <c r="AQ95" s="90">
        <f ca="1">+AR95</f>
        <v>0</v>
      </c>
      <c r="AR95" s="34"/>
      <c r="AS95" s="90">
        <f ca="1">+AT95</f>
        <v>0</v>
      </c>
      <c r="AT95" s="323"/>
      <c r="AU95" s="34"/>
      <c r="AV95" s="90">
        <f ca="1">+AW95</f>
        <v>0</v>
      </c>
      <c r="AW95" s="34"/>
      <c r="AX95" s="90">
        <f ca="1">+AY95</f>
        <v>0</v>
      </c>
      <c r="AY95" s="34"/>
      <c r="AZ95" s="90">
        <f ca="1">+BA95</f>
        <v>0</v>
      </c>
      <c r="BA95" s="323"/>
      <c r="BB95" s="34"/>
      <c r="BC95" s="90">
        <f ca="1">+BD95</f>
        <v>0</v>
      </c>
      <c r="BD95" s="34"/>
      <c r="BE95" s="90">
        <f ca="1">+BF95</f>
        <v>0</v>
      </c>
      <c r="BF95" s="34"/>
      <c r="BG95" s="90">
        <f ca="1">+BH95</f>
        <v>0</v>
      </c>
      <c r="BH95" s="323"/>
      <c r="BI95" s="34"/>
      <c r="BJ95" s="90">
        <f ca="1">+BK95</f>
        <v>0</v>
      </c>
      <c r="BK95" s="34"/>
      <c r="BL95" s="90">
        <f ca="1">+BM95</f>
        <v>0</v>
      </c>
      <c r="BM95" s="34"/>
      <c r="BN95" s="90">
        <f ca="1">+BO95</f>
        <v>0</v>
      </c>
      <c r="BO95" s="323"/>
      <c r="BP95" s="34"/>
      <c r="BQ95" s="90">
        <f ca="1">+BR95</f>
        <v>0</v>
      </c>
      <c r="BR95" s="34"/>
      <c r="BS95" s="90">
        <f ca="1">+BT95</f>
        <v>0</v>
      </c>
      <c r="BT95" s="34"/>
      <c r="BU95" s="90">
        <f ca="1">+BV95</f>
        <v>0</v>
      </c>
      <c r="BV95" s="323"/>
    </row>
    <row r="96" spans="1:74" x14ac:dyDescent="0.2">
      <c r="A96" s="2" t="s">
        <v>337</v>
      </c>
      <c r="D96" s="323"/>
      <c r="E96" s="34"/>
      <c r="F96" s="34"/>
      <c r="G96" s="34"/>
      <c r="H96" s="34"/>
      <c r="I96" s="34"/>
      <c r="J96" s="34"/>
      <c r="K96" s="323"/>
      <c r="L96" s="34"/>
      <c r="M96" s="34"/>
      <c r="N96" s="34"/>
      <c r="O96" s="34"/>
      <c r="P96" s="34"/>
      <c r="Q96" s="34"/>
      <c r="R96" s="323"/>
      <c r="S96" s="34"/>
      <c r="T96" s="34"/>
      <c r="U96" s="34"/>
      <c r="V96" s="34"/>
      <c r="W96" s="34"/>
      <c r="X96" s="34"/>
      <c r="Y96" s="323"/>
      <c r="Z96" s="34"/>
      <c r="AA96" s="90">
        <f t="shared" ref="AA96:AA98" ca="1" si="531">+AB96</f>
        <v>0</v>
      </c>
      <c r="AB96" s="34"/>
      <c r="AC96" s="90">
        <f t="shared" ref="AC96:AC98" ca="1" si="532">+AD96</f>
        <v>0</v>
      </c>
      <c r="AD96" s="34"/>
      <c r="AE96" s="90">
        <f t="shared" ref="AE96:AE98" ca="1" si="533">+AF96</f>
        <v>0</v>
      </c>
      <c r="AF96" s="323"/>
      <c r="AG96" s="34"/>
      <c r="AH96" s="90">
        <f t="shared" ref="AH96:AH98" ca="1" si="534">+AI96</f>
        <v>0</v>
      </c>
      <c r="AI96" s="34"/>
      <c r="AJ96" s="90">
        <f t="shared" ref="AJ96:AJ98" ca="1" si="535">+AK96</f>
        <v>0</v>
      </c>
      <c r="AK96" s="34"/>
      <c r="AL96" s="90">
        <f t="shared" ref="AL96:AL98" ca="1" si="536">+AM96</f>
        <v>0</v>
      </c>
      <c r="AM96" s="323"/>
      <c r="AN96" s="34"/>
      <c r="AO96" s="90">
        <f t="shared" ref="AO96" ca="1" si="537">+AP96</f>
        <v>0</v>
      </c>
      <c r="AP96" s="34"/>
      <c r="AQ96" s="90">
        <f t="shared" ref="AQ96:AS98" ca="1" si="538">+AR96</f>
        <v>0</v>
      </c>
      <c r="AR96" s="34"/>
      <c r="AS96" s="90">
        <f t="shared" ca="1" si="538"/>
        <v>0</v>
      </c>
      <c r="AT96" s="323"/>
      <c r="AU96" s="34"/>
      <c r="AV96" s="90">
        <f t="shared" ref="AV96:AV98" ca="1" si="539">+AW96</f>
        <v>0</v>
      </c>
      <c r="AW96" s="34"/>
      <c r="AX96" s="90">
        <f t="shared" ref="AX96:AX98" ca="1" si="540">+AY96</f>
        <v>0</v>
      </c>
      <c r="AY96" s="34"/>
      <c r="AZ96" s="90">
        <f t="shared" ref="AZ96:AZ98" ca="1" si="541">+BA96</f>
        <v>0</v>
      </c>
      <c r="BA96" s="323"/>
      <c r="BB96" s="34"/>
      <c r="BC96" s="90">
        <f t="shared" ref="BC96:BC98" ca="1" si="542">+BD96</f>
        <v>0</v>
      </c>
      <c r="BD96" s="34"/>
      <c r="BE96" s="90">
        <f t="shared" ref="BE96:BE98" ca="1" si="543">+BF96</f>
        <v>0</v>
      </c>
      <c r="BF96" s="34"/>
      <c r="BG96" s="90">
        <f t="shared" ref="BG96:BG98" ca="1" si="544">+BH96</f>
        <v>0</v>
      </c>
      <c r="BH96" s="323"/>
      <c r="BI96" s="34"/>
      <c r="BJ96" s="90">
        <f t="shared" ref="BJ96:BJ98" ca="1" si="545">+BK96</f>
        <v>0</v>
      </c>
      <c r="BK96" s="34"/>
      <c r="BL96" s="90">
        <f t="shared" ref="BL96:BL98" ca="1" si="546">+BM96</f>
        <v>0</v>
      </c>
      <c r="BM96" s="34"/>
      <c r="BN96" s="90">
        <f t="shared" ref="BN96:BN98" ca="1" si="547">+BO96</f>
        <v>0</v>
      </c>
      <c r="BO96" s="323"/>
      <c r="BP96" s="34"/>
      <c r="BQ96" s="90">
        <f t="shared" ref="BQ96:BQ98" ca="1" si="548">+BR96</f>
        <v>0</v>
      </c>
      <c r="BR96" s="34"/>
      <c r="BS96" s="90">
        <f t="shared" ref="BS96:BS98" ca="1" si="549">+BT96</f>
        <v>0</v>
      </c>
      <c r="BT96" s="34"/>
      <c r="BU96" s="90">
        <f t="shared" ref="BU96:BU98" ca="1" si="550">+BV96</f>
        <v>0</v>
      </c>
      <c r="BV96" s="323"/>
    </row>
    <row r="97" spans="1:74" x14ac:dyDescent="0.2">
      <c r="A97" s="44" t="s">
        <v>338</v>
      </c>
      <c r="D97" s="323"/>
      <c r="E97" s="34"/>
      <c r="F97" s="34"/>
      <c r="G97" s="34"/>
      <c r="H97" s="34"/>
      <c r="I97" s="34"/>
      <c r="J97" s="34"/>
      <c r="K97" s="323"/>
      <c r="L97" s="34"/>
      <c r="M97" s="34"/>
      <c r="N97" s="34"/>
      <c r="O97" s="34"/>
      <c r="P97" s="34"/>
      <c r="Q97" s="34"/>
      <c r="R97" s="323"/>
      <c r="S97" s="34"/>
      <c r="T97" s="34"/>
      <c r="U97" s="34"/>
      <c r="V97" s="34"/>
      <c r="W97" s="34"/>
      <c r="X97" s="34"/>
      <c r="Y97" s="323"/>
      <c r="Z97" s="34"/>
      <c r="AA97" s="90">
        <f t="shared" ca="1" si="531"/>
        <v>0</v>
      </c>
      <c r="AB97" s="34"/>
      <c r="AC97" s="90">
        <f t="shared" ca="1" si="532"/>
        <v>0</v>
      </c>
      <c r="AD97" s="34"/>
      <c r="AE97" s="90">
        <f t="shared" ca="1" si="533"/>
        <v>0</v>
      </c>
      <c r="AF97" s="323"/>
      <c r="AG97" s="34"/>
      <c r="AH97" s="90">
        <f t="shared" ca="1" si="534"/>
        <v>0</v>
      </c>
      <c r="AI97" s="34"/>
      <c r="AJ97" s="90">
        <f t="shared" ca="1" si="535"/>
        <v>0</v>
      </c>
      <c r="AK97" s="34"/>
      <c r="AL97" s="90">
        <f t="shared" ca="1" si="536"/>
        <v>0</v>
      </c>
      <c r="AM97" s="323"/>
      <c r="AN97" s="34"/>
      <c r="AO97" s="90">
        <f t="shared" ref="AO97" ca="1" si="551">+AP97</f>
        <v>0</v>
      </c>
      <c r="AP97" s="34"/>
      <c r="AQ97" s="90">
        <f t="shared" ca="1" si="538"/>
        <v>0</v>
      </c>
      <c r="AR97" s="34"/>
      <c r="AS97" s="90">
        <f t="shared" ca="1" si="538"/>
        <v>0</v>
      </c>
      <c r="AT97" s="323"/>
      <c r="AU97" s="34"/>
      <c r="AV97" s="90">
        <f t="shared" ca="1" si="539"/>
        <v>0</v>
      </c>
      <c r="AW97" s="34"/>
      <c r="AX97" s="90">
        <f t="shared" ca="1" si="540"/>
        <v>0</v>
      </c>
      <c r="AY97" s="34"/>
      <c r="AZ97" s="90">
        <f t="shared" ca="1" si="541"/>
        <v>0</v>
      </c>
      <c r="BA97" s="323"/>
      <c r="BB97" s="34"/>
      <c r="BC97" s="90">
        <f t="shared" ca="1" si="542"/>
        <v>0</v>
      </c>
      <c r="BD97" s="34"/>
      <c r="BE97" s="90">
        <f t="shared" ca="1" si="543"/>
        <v>0</v>
      </c>
      <c r="BF97" s="34"/>
      <c r="BG97" s="90">
        <f t="shared" ca="1" si="544"/>
        <v>0</v>
      </c>
      <c r="BH97" s="323"/>
      <c r="BI97" s="34"/>
      <c r="BJ97" s="90">
        <f t="shared" ca="1" si="545"/>
        <v>0</v>
      </c>
      <c r="BK97" s="34"/>
      <c r="BL97" s="90">
        <f t="shared" ca="1" si="546"/>
        <v>0</v>
      </c>
      <c r="BM97" s="34"/>
      <c r="BN97" s="90">
        <f t="shared" ca="1" si="547"/>
        <v>0</v>
      </c>
      <c r="BO97" s="323"/>
      <c r="BP97" s="34"/>
      <c r="BQ97" s="90">
        <f t="shared" ca="1" si="548"/>
        <v>0</v>
      </c>
      <c r="BR97" s="34"/>
      <c r="BS97" s="90">
        <f t="shared" ca="1" si="549"/>
        <v>0</v>
      </c>
      <c r="BT97" s="34"/>
      <c r="BU97" s="90">
        <f t="shared" ca="1" si="550"/>
        <v>0</v>
      </c>
      <c r="BV97" s="323"/>
    </row>
    <row r="98" spans="1:74" x14ac:dyDescent="0.2">
      <c r="A98" s="44" t="s">
        <v>339</v>
      </c>
      <c r="D98" s="323"/>
      <c r="E98" s="34"/>
      <c r="F98" s="34"/>
      <c r="G98" s="34"/>
      <c r="H98" s="34"/>
      <c r="I98" s="34"/>
      <c r="J98" s="34"/>
      <c r="K98" s="323"/>
      <c r="L98" s="34"/>
      <c r="M98" s="34"/>
      <c r="N98" s="34"/>
      <c r="O98" s="34"/>
      <c r="P98" s="34"/>
      <c r="Q98" s="34"/>
      <c r="R98" s="323"/>
      <c r="S98" s="34"/>
      <c r="T98" s="34"/>
      <c r="U98" s="34"/>
      <c r="V98" s="34"/>
      <c r="W98" s="34"/>
      <c r="X98" s="34"/>
      <c r="Y98" s="323"/>
      <c r="Z98" s="34"/>
      <c r="AA98" s="90">
        <f t="shared" ca="1" si="531"/>
        <v>0</v>
      </c>
      <c r="AB98" s="34"/>
      <c r="AC98" s="90">
        <f t="shared" ca="1" si="532"/>
        <v>0</v>
      </c>
      <c r="AD98" s="34"/>
      <c r="AE98" s="90">
        <f t="shared" ca="1" si="533"/>
        <v>0</v>
      </c>
      <c r="AF98" s="323"/>
      <c r="AG98" s="34"/>
      <c r="AH98" s="90">
        <f t="shared" ca="1" si="534"/>
        <v>0</v>
      </c>
      <c r="AI98" s="34"/>
      <c r="AJ98" s="90">
        <f t="shared" ca="1" si="535"/>
        <v>0</v>
      </c>
      <c r="AK98" s="34"/>
      <c r="AL98" s="90">
        <f t="shared" ca="1" si="536"/>
        <v>0</v>
      </c>
      <c r="AM98" s="323"/>
      <c r="AN98" s="34"/>
      <c r="AO98" s="90">
        <f t="shared" ref="AO98" ca="1" si="552">+AP98</f>
        <v>0</v>
      </c>
      <c r="AP98" s="34"/>
      <c r="AQ98" s="90">
        <f t="shared" ca="1" si="538"/>
        <v>0</v>
      </c>
      <c r="AR98" s="34"/>
      <c r="AS98" s="90">
        <f t="shared" ca="1" si="538"/>
        <v>0</v>
      </c>
      <c r="AT98" s="323"/>
      <c r="AU98" s="34"/>
      <c r="AV98" s="90">
        <f t="shared" ca="1" si="539"/>
        <v>0</v>
      </c>
      <c r="AW98" s="34"/>
      <c r="AX98" s="90">
        <f t="shared" ca="1" si="540"/>
        <v>0</v>
      </c>
      <c r="AY98" s="34"/>
      <c r="AZ98" s="90">
        <f t="shared" ca="1" si="541"/>
        <v>0</v>
      </c>
      <c r="BA98" s="323"/>
      <c r="BB98" s="34"/>
      <c r="BC98" s="90">
        <f t="shared" ca="1" si="542"/>
        <v>0</v>
      </c>
      <c r="BD98" s="34"/>
      <c r="BE98" s="90">
        <f t="shared" ca="1" si="543"/>
        <v>0</v>
      </c>
      <c r="BF98" s="34"/>
      <c r="BG98" s="90">
        <f t="shared" ca="1" si="544"/>
        <v>0</v>
      </c>
      <c r="BH98" s="323"/>
      <c r="BI98" s="34"/>
      <c r="BJ98" s="90">
        <f t="shared" ca="1" si="545"/>
        <v>0</v>
      </c>
      <c r="BK98" s="34"/>
      <c r="BL98" s="90">
        <f t="shared" ca="1" si="546"/>
        <v>0</v>
      </c>
      <c r="BM98" s="34"/>
      <c r="BN98" s="90">
        <f t="shared" ca="1" si="547"/>
        <v>0</v>
      </c>
      <c r="BO98" s="323"/>
      <c r="BP98" s="34"/>
      <c r="BQ98" s="90">
        <f t="shared" ca="1" si="548"/>
        <v>0</v>
      </c>
      <c r="BR98" s="34"/>
      <c r="BS98" s="90">
        <f t="shared" ca="1" si="549"/>
        <v>0</v>
      </c>
      <c r="BT98" s="34"/>
      <c r="BU98" s="90">
        <f t="shared" ca="1" si="550"/>
        <v>0</v>
      </c>
      <c r="BV98" s="323"/>
    </row>
    <row r="99" spans="1:74" x14ac:dyDescent="0.2">
      <c r="A99" s="167" t="s">
        <v>340</v>
      </c>
      <c r="B99" s="168"/>
      <c r="C99" s="168"/>
      <c r="D99" s="336">
        <f t="shared" ref="D99:AY99" ca="1" si="553">+D96-D97-D98</f>
        <v>0</v>
      </c>
      <c r="E99" s="169">
        <f t="shared" ca="1" si="553"/>
        <v>0</v>
      </c>
      <c r="F99" s="169">
        <f t="shared" ca="1" si="553"/>
        <v>0</v>
      </c>
      <c r="G99" s="169">
        <f t="shared" ca="1" si="553"/>
        <v>0</v>
      </c>
      <c r="H99" s="169">
        <f t="shared" ca="1" si="553"/>
        <v>0</v>
      </c>
      <c r="I99" s="169"/>
      <c r="J99" s="169">
        <f t="shared" ref="J99" ca="1" si="554">+J96-J97-J98</f>
        <v>0</v>
      </c>
      <c r="K99" s="336">
        <f t="shared" ca="1" si="553"/>
        <v>0</v>
      </c>
      <c r="L99" s="169">
        <f t="shared" ref="L99:O99" ca="1" si="555">+L96-L97-L98</f>
        <v>0</v>
      </c>
      <c r="M99" s="169">
        <f t="shared" ca="1" si="555"/>
        <v>0</v>
      </c>
      <c r="N99" s="169">
        <f t="shared" ca="1" si="555"/>
        <v>0</v>
      </c>
      <c r="O99" s="169">
        <f t="shared" ca="1" si="555"/>
        <v>0</v>
      </c>
      <c r="P99" s="169"/>
      <c r="Q99" s="169">
        <f t="shared" ref="Q99" ca="1" si="556">+Q96-Q97-Q98</f>
        <v>0</v>
      </c>
      <c r="R99" s="336">
        <f t="shared" ca="1" si="553"/>
        <v>0</v>
      </c>
      <c r="S99" s="169">
        <f t="shared" ca="1" si="553"/>
        <v>0</v>
      </c>
      <c r="T99" s="169">
        <f t="shared" ca="1" si="553"/>
        <v>0</v>
      </c>
      <c r="U99" s="169">
        <f t="shared" ca="1" si="553"/>
        <v>0</v>
      </c>
      <c r="V99" s="169">
        <f t="shared" ca="1" si="553"/>
        <v>0</v>
      </c>
      <c r="W99" s="169"/>
      <c r="X99" s="169">
        <f t="shared" ref="X99" ca="1" si="557">+X96-X97-X98</f>
        <v>0</v>
      </c>
      <c r="Y99" s="336">
        <f t="shared" ca="1" si="553"/>
        <v>0</v>
      </c>
      <c r="Z99" s="169">
        <f t="shared" ref="Z99:AD99" ca="1" si="558">+Z96-Z97-Z98</f>
        <v>0</v>
      </c>
      <c r="AA99" s="169">
        <f t="shared" ca="1" si="558"/>
        <v>0</v>
      </c>
      <c r="AB99" s="169">
        <f t="shared" ca="1" si="558"/>
        <v>0</v>
      </c>
      <c r="AC99" s="169">
        <f t="shared" ca="1" si="558"/>
        <v>0</v>
      </c>
      <c r="AD99" s="169">
        <f t="shared" ca="1" si="558"/>
        <v>0</v>
      </c>
      <c r="AE99" s="169">
        <f t="shared" ref="AE99" ca="1" si="559">+AE96-AE97-AE98</f>
        <v>0</v>
      </c>
      <c r="AF99" s="336">
        <f t="shared" ca="1" si="553"/>
        <v>0</v>
      </c>
      <c r="AG99" s="169">
        <f t="shared" ca="1" si="553"/>
        <v>0</v>
      </c>
      <c r="AH99" s="169">
        <f t="shared" ref="AH99" ca="1" si="560">+AH96-AH97-AH98</f>
        <v>0</v>
      </c>
      <c r="AI99" s="169">
        <f t="shared" ca="1" si="553"/>
        <v>0</v>
      </c>
      <c r="AJ99" s="169">
        <f t="shared" ca="1" si="553"/>
        <v>0</v>
      </c>
      <c r="AK99" s="169">
        <f t="shared" ref="AK99" ca="1" si="561">+AK96-AK97-AK98</f>
        <v>0</v>
      </c>
      <c r="AL99" s="169">
        <f t="shared" ref="AL99" ca="1" si="562">+AL96-AL97-AL98</f>
        <v>0</v>
      </c>
      <c r="AM99" s="336">
        <f t="shared" ca="1" si="553"/>
        <v>0</v>
      </c>
      <c r="AN99" s="169">
        <f t="shared" ref="AN99:AQ99" ca="1" si="563">+AN96-AN97-AN98</f>
        <v>0</v>
      </c>
      <c r="AO99" s="169">
        <f t="shared" ca="1" si="563"/>
        <v>0</v>
      </c>
      <c r="AP99" s="169">
        <f t="shared" ca="1" si="563"/>
        <v>0</v>
      </c>
      <c r="AQ99" s="169">
        <f t="shared" ca="1" si="563"/>
        <v>0</v>
      </c>
      <c r="AR99" s="169">
        <f t="shared" ref="AR99" ca="1" si="564">+AR96-AR97-AR98</f>
        <v>0</v>
      </c>
      <c r="AS99" s="169">
        <f t="shared" ref="AS99" ca="1" si="565">+AS96-AS97-AS98</f>
        <v>0</v>
      </c>
      <c r="AT99" s="336">
        <f t="shared" ca="1" si="553"/>
        <v>0</v>
      </c>
      <c r="AU99" s="169">
        <f t="shared" ca="1" si="553"/>
        <v>0</v>
      </c>
      <c r="AV99" s="169">
        <f t="shared" ca="1" si="553"/>
        <v>0</v>
      </c>
      <c r="AW99" s="169">
        <f t="shared" ca="1" si="553"/>
        <v>0</v>
      </c>
      <c r="AX99" s="169">
        <f t="shared" ca="1" si="553"/>
        <v>0</v>
      </c>
      <c r="AY99" s="169">
        <f t="shared" ca="1" si="553"/>
        <v>0</v>
      </c>
      <c r="AZ99" s="169">
        <f t="shared" ref="AZ99" ca="1" si="566">+AZ96-AZ97-AZ98</f>
        <v>0</v>
      </c>
      <c r="BA99" s="336">
        <f ca="1">+BA96-BA97-BA98</f>
        <v>0</v>
      </c>
      <c r="BB99" s="169">
        <f t="shared" ref="BB99:BF99" ca="1" si="567">+BB96-BB97-BB98</f>
        <v>0</v>
      </c>
      <c r="BC99" s="169">
        <f t="shared" ca="1" si="567"/>
        <v>0</v>
      </c>
      <c r="BD99" s="169">
        <f t="shared" ca="1" si="567"/>
        <v>0</v>
      </c>
      <c r="BE99" s="169">
        <f t="shared" ca="1" si="567"/>
        <v>0</v>
      </c>
      <c r="BF99" s="169">
        <f t="shared" ca="1" si="567"/>
        <v>0</v>
      </c>
      <c r="BG99" s="169">
        <f t="shared" ref="BG99" ca="1" si="568">+BG96-BG97-BG98</f>
        <v>0</v>
      </c>
      <c r="BH99" s="336">
        <f ca="1">+BH96-BH97-BH98</f>
        <v>0</v>
      </c>
      <c r="BI99" s="169">
        <f t="shared" ref="BI99:BN99" ca="1" si="569">+BI96-BI97-BI98</f>
        <v>0</v>
      </c>
      <c r="BJ99" s="169">
        <f t="shared" ca="1" si="569"/>
        <v>0</v>
      </c>
      <c r="BK99" s="169">
        <f t="shared" ca="1" si="569"/>
        <v>0</v>
      </c>
      <c r="BL99" s="169">
        <f t="shared" ca="1" si="569"/>
        <v>0</v>
      </c>
      <c r="BM99" s="169">
        <f t="shared" ca="1" si="569"/>
        <v>0</v>
      </c>
      <c r="BN99" s="169">
        <f t="shared" ca="1" si="569"/>
        <v>0</v>
      </c>
      <c r="BO99" s="336">
        <f ca="1">+BO96-BO97-BO98</f>
        <v>0</v>
      </c>
      <c r="BP99" s="169">
        <f t="shared" ref="BP99:BU99" ca="1" si="570">+BP96-BP97-BP98</f>
        <v>0</v>
      </c>
      <c r="BQ99" s="169">
        <f t="shared" ca="1" si="570"/>
        <v>0</v>
      </c>
      <c r="BR99" s="169">
        <f t="shared" ca="1" si="570"/>
        <v>0</v>
      </c>
      <c r="BS99" s="169">
        <f t="shared" ca="1" si="570"/>
        <v>0</v>
      </c>
      <c r="BT99" s="169">
        <f t="shared" ca="1" si="570"/>
        <v>0</v>
      </c>
      <c r="BU99" s="169">
        <f t="shared" ca="1" si="570"/>
        <v>0</v>
      </c>
      <c r="BV99" s="336">
        <f ca="1">+BV96-BV97-BV98</f>
        <v>0</v>
      </c>
    </row>
    <row r="100" spans="1:74" x14ac:dyDescent="0.2">
      <c r="A100" s="44" t="s">
        <v>341</v>
      </c>
      <c r="D100" s="322">
        <f ca="1">+D15</f>
        <v>0</v>
      </c>
      <c r="E100" s="90">
        <f>+E15</f>
        <v>0</v>
      </c>
      <c r="F100" s="90">
        <f>+F15</f>
        <v>0</v>
      </c>
      <c r="G100" s="90">
        <f>+G15</f>
        <v>0</v>
      </c>
      <c r="H100" s="90">
        <f>+H15</f>
        <v>0</v>
      </c>
      <c r="I100" s="90"/>
      <c r="J100" s="90">
        <f t="shared" ref="J100:O100" ca="1" si="571">+J15</f>
        <v>0</v>
      </c>
      <c r="K100" s="322">
        <f t="shared" ca="1" si="571"/>
        <v>0</v>
      </c>
      <c r="L100" s="90">
        <f t="shared" si="571"/>
        <v>0</v>
      </c>
      <c r="M100" s="90">
        <f t="shared" si="571"/>
        <v>0</v>
      </c>
      <c r="N100" s="90">
        <f t="shared" si="571"/>
        <v>0</v>
      </c>
      <c r="O100" s="90">
        <f t="shared" si="571"/>
        <v>0</v>
      </c>
      <c r="P100" s="90"/>
      <c r="Q100" s="90">
        <f t="shared" ref="Q100:V100" ca="1" si="572">+Q15</f>
        <v>0</v>
      </c>
      <c r="R100" s="322">
        <f t="shared" ca="1" si="572"/>
        <v>0</v>
      </c>
      <c r="S100" s="90">
        <f t="shared" si="572"/>
        <v>0</v>
      </c>
      <c r="T100" s="90">
        <f t="shared" si="572"/>
        <v>0</v>
      </c>
      <c r="U100" s="90">
        <f t="shared" si="572"/>
        <v>0</v>
      </c>
      <c r="V100" s="90">
        <f t="shared" si="572"/>
        <v>0</v>
      </c>
      <c r="W100" s="90"/>
      <c r="X100" s="90">
        <f t="shared" ref="X100:BC100" ca="1" si="573">+X15</f>
        <v>0</v>
      </c>
      <c r="Y100" s="322">
        <f t="shared" ca="1" si="573"/>
        <v>0</v>
      </c>
      <c r="Z100" s="90">
        <f t="shared" si="573"/>
        <v>0</v>
      </c>
      <c r="AA100" s="90">
        <f t="shared" si="573"/>
        <v>0</v>
      </c>
      <c r="AB100" s="90">
        <f t="shared" si="573"/>
        <v>0</v>
      </c>
      <c r="AC100" s="90">
        <f t="shared" si="573"/>
        <v>0</v>
      </c>
      <c r="AD100" s="90">
        <f t="shared" si="573"/>
        <v>0</v>
      </c>
      <c r="AE100" s="90">
        <f t="shared" ca="1" si="573"/>
        <v>1519</v>
      </c>
      <c r="AF100" s="322">
        <f t="shared" ca="1" si="573"/>
        <v>1519</v>
      </c>
      <c r="AG100" s="90">
        <f t="shared" si="573"/>
        <v>0</v>
      </c>
      <c r="AH100" s="90">
        <f t="shared" si="573"/>
        <v>0</v>
      </c>
      <c r="AI100" s="90">
        <f t="shared" si="573"/>
        <v>0</v>
      </c>
      <c r="AJ100" s="90">
        <f t="shared" si="573"/>
        <v>0</v>
      </c>
      <c r="AK100" s="90">
        <f t="shared" si="573"/>
        <v>0</v>
      </c>
      <c r="AL100" s="90">
        <f t="shared" ca="1" si="573"/>
        <v>1681</v>
      </c>
      <c r="AM100" s="322">
        <f t="shared" ca="1" si="573"/>
        <v>1681</v>
      </c>
      <c r="AN100" s="90">
        <f t="shared" ca="1" si="573"/>
        <v>0</v>
      </c>
      <c r="AO100" s="90">
        <f t="shared" ca="1" si="573"/>
        <v>0</v>
      </c>
      <c r="AP100" s="90">
        <f t="shared" ca="1" si="573"/>
        <v>0</v>
      </c>
      <c r="AQ100" s="90">
        <f t="shared" ca="1" si="573"/>
        <v>0</v>
      </c>
      <c r="AR100" s="90">
        <f t="shared" ca="1" si="573"/>
        <v>0</v>
      </c>
      <c r="AS100" s="90">
        <f t="shared" ca="1" si="573"/>
        <v>2548</v>
      </c>
      <c r="AT100" s="322">
        <f t="shared" ca="1" si="573"/>
        <v>2548</v>
      </c>
      <c r="AU100" s="90">
        <f t="shared" ca="1" si="573"/>
        <v>0</v>
      </c>
      <c r="AV100" s="90">
        <f t="shared" ca="1" si="573"/>
        <v>0</v>
      </c>
      <c r="AW100" s="90">
        <f t="shared" ca="1" si="573"/>
        <v>0</v>
      </c>
      <c r="AX100" s="90">
        <f t="shared" ca="1" si="573"/>
        <v>0</v>
      </c>
      <c r="AY100" s="90">
        <f t="shared" ca="1" si="573"/>
        <v>0</v>
      </c>
      <c r="AZ100" s="90">
        <f t="shared" ca="1" si="573"/>
        <v>1934</v>
      </c>
      <c r="BA100" s="322">
        <f t="shared" ca="1" si="573"/>
        <v>1934</v>
      </c>
      <c r="BB100" s="90">
        <f t="shared" ca="1" si="573"/>
        <v>0</v>
      </c>
      <c r="BC100" s="90">
        <f t="shared" ca="1" si="573"/>
        <v>0</v>
      </c>
      <c r="BD100" s="90">
        <f t="shared" ref="BD100:BV100" ca="1" si="574">+BD15</f>
        <v>0</v>
      </c>
      <c r="BE100" s="90">
        <f t="shared" ca="1" si="574"/>
        <v>0</v>
      </c>
      <c r="BF100" s="90">
        <f t="shared" ca="1" si="574"/>
        <v>0</v>
      </c>
      <c r="BG100" s="90">
        <f t="shared" ca="1" si="574"/>
        <v>1515</v>
      </c>
      <c r="BH100" s="322">
        <f t="shared" ca="1" si="574"/>
        <v>1515</v>
      </c>
      <c r="BI100" s="90">
        <f t="shared" si="574"/>
        <v>0</v>
      </c>
      <c r="BJ100" s="90">
        <f t="shared" si="574"/>
        <v>0</v>
      </c>
      <c r="BK100" s="90">
        <f t="shared" si="574"/>
        <v>0</v>
      </c>
      <c r="BL100" s="90">
        <f t="shared" si="574"/>
        <v>0</v>
      </c>
      <c r="BM100" s="90">
        <f t="shared" si="574"/>
        <v>0</v>
      </c>
      <c r="BN100" s="90">
        <f t="shared" ca="1" si="574"/>
        <v>0</v>
      </c>
      <c r="BO100" s="322">
        <f t="shared" ca="1" si="574"/>
        <v>0</v>
      </c>
      <c r="BP100" s="90">
        <f t="shared" si="574"/>
        <v>0</v>
      </c>
      <c r="BQ100" s="90">
        <f t="shared" si="574"/>
        <v>0</v>
      </c>
      <c r="BR100" s="90">
        <f t="shared" si="574"/>
        <v>0</v>
      </c>
      <c r="BS100" s="90">
        <f t="shared" si="574"/>
        <v>0</v>
      </c>
      <c r="BT100" s="90">
        <f t="shared" si="574"/>
        <v>0</v>
      </c>
      <c r="BU100" s="90">
        <f t="shared" ca="1" si="574"/>
        <v>0</v>
      </c>
      <c r="BV100" s="322">
        <f t="shared" ca="1" si="574"/>
        <v>0</v>
      </c>
    </row>
    <row r="101" spans="1:74" x14ac:dyDescent="0.2">
      <c r="A101" s="167" t="s">
        <v>342</v>
      </c>
      <c r="B101" s="168"/>
      <c r="C101" s="168"/>
      <c r="D101" s="336">
        <f t="shared" ref="D101:AY101" ca="1" si="575">+D99+D100</f>
        <v>0</v>
      </c>
      <c r="E101" s="169">
        <f t="shared" ca="1" si="575"/>
        <v>0</v>
      </c>
      <c r="F101" s="169">
        <f t="shared" ca="1" si="575"/>
        <v>0</v>
      </c>
      <c r="G101" s="169">
        <f t="shared" ca="1" si="575"/>
        <v>0</v>
      </c>
      <c r="H101" s="169">
        <f t="shared" ca="1" si="575"/>
        <v>0</v>
      </c>
      <c r="I101" s="169"/>
      <c r="J101" s="169">
        <f t="shared" ref="J101" ca="1" si="576">+J99+J100</f>
        <v>0</v>
      </c>
      <c r="K101" s="336">
        <f t="shared" ca="1" si="575"/>
        <v>0</v>
      </c>
      <c r="L101" s="169">
        <f t="shared" ref="L101:O101" ca="1" si="577">+L99+L100</f>
        <v>0</v>
      </c>
      <c r="M101" s="169">
        <f t="shared" ca="1" si="577"/>
        <v>0</v>
      </c>
      <c r="N101" s="169">
        <f t="shared" ca="1" si="577"/>
        <v>0</v>
      </c>
      <c r="O101" s="169">
        <f t="shared" ca="1" si="577"/>
        <v>0</v>
      </c>
      <c r="P101" s="169"/>
      <c r="Q101" s="169">
        <f t="shared" ref="Q101" ca="1" si="578">+Q99+Q100</f>
        <v>0</v>
      </c>
      <c r="R101" s="336">
        <f t="shared" ca="1" si="575"/>
        <v>0</v>
      </c>
      <c r="S101" s="169">
        <f t="shared" ca="1" si="575"/>
        <v>0</v>
      </c>
      <c r="T101" s="169">
        <f t="shared" ca="1" si="575"/>
        <v>0</v>
      </c>
      <c r="U101" s="169">
        <f t="shared" ca="1" si="575"/>
        <v>0</v>
      </c>
      <c r="V101" s="169">
        <f t="shared" ca="1" si="575"/>
        <v>0</v>
      </c>
      <c r="W101" s="169"/>
      <c r="X101" s="169">
        <f t="shared" ref="X101" ca="1" si="579">+X99+X100</f>
        <v>0</v>
      </c>
      <c r="Y101" s="336">
        <f t="shared" ca="1" si="575"/>
        <v>0</v>
      </c>
      <c r="Z101" s="169">
        <f t="shared" ref="Z101:AD101" ca="1" si="580">+Z99+Z100</f>
        <v>0</v>
      </c>
      <c r="AA101" s="169">
        <f t="shared" ca="1" si="580"/>
        <v>0</v>
      </c>
      <c r="AB101" s="169">
        <f t="shared" ca="1" si="580"/>
        <v>0</v>
      </c>
      <c r="AC101" s="169">
        <f t="shared" ca="1" si="580"/>
        <v>0</v>
      </c>
      <c r="AD101" s="169">
        <f t="shared" ca="1" si="580"/>
        <v>0</v>
      </c>
      <c r="AE101" s="169">
        <f t="shared" ref="AE101" ca="1" si="581">+AE99+AE100</f>
        <v>1519</v>
      </c>
      <c r="AF101" s="336">
        <f t="shared" ca="1" si="575"/>
        <v>1519</v>
      </c>
      <c r="AG101" s="169">
        <f t="shared" ca="1" si="575"/>
        <v>0</v>
      </c>
      <c r="AH101" s="169">
        <f t="shared" ref="AH101" ca="1" si="582">+AH99+AH100</f>
        <v>0</v>
      </c>
      <c r="AI101" s="169">
        <f t="shared" ca="1" si="575"/>
        <v>0</v>
      </c>
      <c r="AJ101" s="169">
        <f t="shared" ca="1" si="575"/>
        <v>0</v>
      </c>
      <c r="AK101" s="169">
        <f t="shared" ref="AK101" ca="1" si="583">+AK99+AK100</f>
        <v>0</v>
      </c>
      <c r="AL101" s="169">
        <f t="shared" ref="AL101" ca="1" si="584">+AL99+AL100</f>
        <v>1681</v>
      </c>
      <c r="AM101" s="336">
        <f t="shared" ca="1" si="575"/>
        <v>1681</v>
      </c>
      <c r="AN101" s="169">
        <f t="shared" ref="AN101:AQ101" ca="1" si="585">+AN99+AN100</f>
        <v>0</v>
      </c>
      <c r="AO101" s="169">
        <f t="shared" ca="1" si="585"/>
        <v>0</v>
      </c>
      <c r="AP101" s="169">
        <f t="shared" ca="1" si="585"/>
        <v>0</v>
      </c>
      <c r="AQ101" s="169">
        <f t="shared" ca="1" si="585"/>
        <v>0</v>
      </c>
      <c r="AR101" s="169">
        <f t="shared" ref="AR101" ca="1" si="586">+AR99+AR100</f>
        <v>0</v>
      </c>
      <c r="AS101" s="169">
        <f t="shared" ref="AS101" ca="1" si="587">+AS99+AS100</f>
        <v>2548</v>
      </c>
      <c r="AT101" s="336">
        <f t="shared" ca="1" si="575"/>
        <v>2548</v>
      </c>
      <c r="AU101" s="169">
        <f t="shared" ca="1" si="575"/>
        <v>0</v>
      </c>
      <c r="AV101" s="169">
        <f t="shared" ca="1" si="575"/>
        <v>0</v>
      </c>
      <c r="AW101" s="169">
        <f t="shared" ca="1" si="575"/>
        <v>0</v>
      </c>
      <c r="AX101" s="169">
        <f t="shared" ca="1" si="575"/>
        <v>0</v>
      </c>
      <c r="AY101" s="169">
        <f t="shared" ca="1" si="575"/>
        <v>0</v>
      </c>
      <c r="AZ101" s="169">
        <f t="shared" ref="AZ101" ca="1" si="588">+AZ99+AZ100</f>
        <v>1934</v>
      </c>
      <c r="BA101" s="336">
        <f ca="1">+BA99+BA100</f>
        <v>1934</v>
      </c>
      <c r="BB101" s="169">
        <f t="shared" ref="BB101:BF101" ca="1" si="589">+BB99+BB100</f>
        <v>0</v>
      </c>
      <c r="BC101" s="169">
        <f t="shared" ca="1" si="589"/>
        <v>0</v>
      </c>
      <c r="BD101" s="169">
        <f t="shared" ca="1" si="589"/>
        <v>0</v>
      </c>
      <c r="BE101" s="169">
        <f t="shared" ca="1" si="589"/>
        <v>0</v>
      </c>
      <c r="BF101" s="169">
        <f t="shared" ca="1" si="589"/>
        <v>0</v>
      </c>
      <c r="BG101" s="169">
        <f t="shared" ref="BG101" ca="1" si="590">+BG99+BG100</f>
        <v>1515</v>
      </c>
      <c r="BH101" s="336">
        <f ca="1">+BH99+BH100</f>
        <v>1515</v>
      </c>
      <c r="BI101" s="169">
        <f t="shared" ref="BI101:BN101" ca="1" si="591">+BI99+BI100</f>
        <v>0</v>
      </c>
      <c r="BJ101" s="169">
        <f t="shared" ca="1" si="591"/>
        <v>0</v>
      </c>
      <c r="BK101" s="169">
        <f t="shared" ca="1" si="591"/>
        <v>0</v>
      </c>
      <c r="BL101" s="169">
        <f t="shared" ca="1" si="591"/>
        <v>0</v>
      </c>
      <c r="BM101" s="169">
        <f t="shared" ca="1" si="591"/>
        <v>0</v>
      </c>
      <c r="BN101" s="169">
        <f t="shared" ca="1" si="591"/>
        <v>0</v>
      </c>
      <c r="BO101" s="336">
        <f ca="1">+BO99+BO100</f>
        <v>0</v>
      </c>
      <c r="BP101" s="169">
        <f t="shared" ref="BP101:BU101" ca="1" si="592">+BP99+BP100</f>
        <v>0</v>
      </c>
      <c r="BQ101" s="169">
        <f t="shared" ca="1" si="592"/>
        <v>0</v>
      </c>
      <c r="BR101" s="169">
        <f t="shared" ca="1" si="592"/>
        <v>0</v>
      </c>
      <c r="BS101" s="169">
        <f t="shared" ca="1" si="592"/>
        <v>0</v>
      </c>
      <c r="BT101" s="169">
        <f t="shared" ca="1" si="592"/>
        <v>0</v>
      </c>
      <c r="BU101" s="169">
        <f t="shared" ca="1" si="592"/>
        <v>0</v>
      </c>
      <c r="BV101" s="336">
        <f ca="1">+BV99+BV100</f>
        <v>0</v>
      </c>
    </row>
    <row r="102" spans="1:74" s="228" customFormat="1" outlineLevel="1" x14ac:dyDescent="0.2">
      <c r="A102" s="228" t="s">
        <v>102</v>
      </c>
      <c r="D102" s="337"/>
      <c r="E102" s="229" t="str">
        <f ca="1">IFERROR(E101/#REF!-1,"NM")</f>
        <v>NM</v>
      </c>
      <c r="F102" s="230" t="str">
        <f ca="1">IFERROR(F101/#REF!-1,"NM")</f>
        <v>NM</v>
      </c>
      <c r="G102" s="229" t="str">
        <f ca="1">IFERROR(G101/#REF!-1,"NM")</f>
        <v>NM</v>
      </c>
      <c r="H102" s="230" t="str">
        <f ca="1">IFERROR(H101/#REF!-1,"NM")</f>
        <v>NM</v>
      </c>
      <c r="I102" s="229"/>
      <c r="J102" s="230" t="str">
        <f ca="1">IFERROR(J101/C101-1,"NM")</f>
        <v>NM</v>
      </c>
      <c r="K102" s="337" t="str">
        <f ca="1">IFERROR(K101/D101-1,"NM")</f>
        <v>NM</v>
      </c>
      <c r="L102" s="229" t="str">
        <f ca="1">IFERROR(L101/E101-1,"NM")</f>
        <v>NM</v>
      </c>
      <c r="M102" s="230" t="str">
        <f ca="1">IFERROR(M101/E101-1,"NM")</f>
        <v>NM</v>
      </c>
      <c r="N102" s="229" t="str">
        <f ca="1">IFERROR(N101/F101-1,"NM")</f>
        <v>NM</v>
      </c>
      <c r="O102" s="230" t="str">
        <f ca="1">IFERROR(O101/G101-1,"NM")</f>
        <v>NM</v>
      </c>
      <c r="P102" s="229"/>
      <c r="Q102" s="230" t="str">
        <f t="shared" ref="Q102:V102" ca="1" si="593">IFERROR(Q101/J101-1,"NM")</f>
        <v>NM</v>
      </c>
      <c r="R102" s="337" t="str">
        <f t="shared" ca="1" si="593"/>
        <v>NM</v>
      </c>
      <c r="S102" s="229" t="str">
        <f t="shared" ca="1" si="593"/>
        <v>NM</v>
      </c>
      <c r="T102" s="230" t="str">
        <f t="shared" ca="1" si="593"/>
        <v>NM</v>
      </c>
      <c r="U102" s="229" t="str">
        <f t="shared" ca="1" si="593"/>
        <v>NM</v>
      </c>
      <c r="V102" s="230" t="str">
        <f t="shared" ca="1" si="593"/>
        <v>NM</v>
      </c>
      <c r="W102" s="229"/>
      <c r="X102" s="230" t="str">
        <f t="shared" ref="X102:AC102" ca="1" si="594">IFERROR(X101/Q101-1,"NM")</f>
        <v>NM</v>
      </c>
      <c r="Y102" s="337" t="str">
        <f t="shared" ca="1" si="594"/>
        <v>NM</v>
      </c>
      <c r="Z102" s="229" t="str">
        <f t="shared" ca="1" si="594"/>
        <v>NM</v>
      </c>
      <c r="AA102" s="230" t="str">
        <f t="shared" ca="1" si="594"/>
        <v>NM</v>
      </c>
      <c r="AB102" s="229" t="str">
        <f t="shared" ca="1" si="594"/>
        <v>NM</v>
      </c>
      <c r="AC102" s="230" t="str">
        <f t="shared" ca="1" si="594"/>
        <v>NM</v>
      </c>
      <c r="AD102" s="229"/>
      <c r="AE102" s="230" t="str">
        <f t="shared" ref="AE102:BV102" ca="1" si="595">IFERROR(AE101/X101-1,"NM")</f>
        <v>NM</v>
      </c>
      <c r="AF102" s="337" t="str">
        <f t="shared" ca="1" si="595"/>
        <v>NM</v>
      </c>
      <c r="AG102" s="229" t="str">
        <f t="shared" ca="1" si="595"/>
        <v>NM</v>
      </c>
      <c r="AH102" s="230" t="str">
        <f t="shared" ca="1" si="595"/>
        <v>NM</v>
      </c>
      <c r="AI102" s="229" t="str">
        <f t="shared" ca="1" si="595"/>
        <v>NM</v>
      </c>
      <c r="AJ102" s="230" t="str">
        <f t="shared" ca="1" si="595"/>
        <v>NM</v>
      </c>
      <c r="AK102" s="230" t="str">
        <f t="shared" ca="1" si="595"/>
        <v>NM</v>
      </c>
      <c r="AL102" s="230">
        <f t="shared" ca="1" si="595"/>
        <v>0.10664911125740617</v>
      </c>
      <c r="AM102" s="337">
        <f t="shared" ca="1" si="595"/>
        <v>0.10664911125740617</v>
      </c>
      <c r="AN102" s="229" t="str">
        <f t="shared" ca="1" si="595"/>
        <v>NM</v>
      </c>
      <c r="AO102" s="230" t="str">
        <f t="shared" ca="1" si="595"/>
        <v>NM</v>
      </c>
      <c r="AP102" s="229" t="str">
        <f t="shared" ca="1" si="595"/>
        <v>NM</v>
      </c>
      <c r="AQ102" s="230" t="str">
        <f t="shared" ca="1" si="595"/>
        <v>NM</v>
      </c>
      <c r="AR102" s="229" t="str">
        <f t="shared" ca="1" si="595"/>
        <v>NM</v>
      </c>
      <c r="AS102" s="230">
        <f t="shared" ca="1" si="595"/>
        <v>0.51576442593694227</v>
      </c>
      <c r="AT102" s="337">
        <f t="shared" ca="1" si="595"/>
        <v>0.51576442593694227</v>
      </c>
      <c r="AU102" s="229" t="str">
        <f t="shared" ca="1" si="595"/>
        <v>NM</v>
      </c>
      <c r="AV102" s="230" t="str">
        <f t="shared" ca="1" si="595"/>
        <v>NM</v>
      </c>
      <c r="AW102" s="229" t="str">
        <f t="shared" ca="1" si="595"/>
        <v>NM</v>
      </c>
      <c r="AX102" s="230" t="str">
        <f t="shared" ca="1" si="595"/>
        <v>NM</v>
      </c>
      <c r="AY102" s="229" t="str">
        <f t="shared" ca="1" si="595"/>
        <v>NM</v>
      </c>
      <c r="AZ102" s="230">
        <f t="shared" ca="1" si="595"/>
        <v>-0.2409733124018838</v>
      </c>
      <c r="BA102" s="337">
        <f t="shared" ca="1" si="595"/>
        <v>-0.2409733124018838</v>
      </c>
      <c r="BB102" s="229" t="str">
        <f t="shared" ca="1" si="595"/>
        <v>NM</v>
      </c>
      <c r="BC102" s="230" t="str">
        <f t="shared" ca="1" si="595"/>
        <v>NM</v>
      </c>
      <c r="BD102" s="229" t="str">
        <f t="shared" ca="1" si="595"/>
        <v>NM</v>
      </c>
      <c r="BE102" s="230" t="str">
        <f t="shared" ca="1" si="595"/>
        <v>NM</v>
      </c>
      <c r="BF102" s="229" t="str">
        <f t="shared" ca="1" si="595"/>
        <v>NM</v>
      </c>
      <c r="BG102" s="230">
        <f t="shared" ca="1" si="595"/>
        <v>-0.21664943123061009</v>
      </c>
      <c r="BH102" s="337">
        <f t="shared" ca="1" si="595"/>
        <v>-0.21664943123061009</v>
      </c>
      <c r="BI102" s="229" t="str">
        <f t="shared" ca="1" si="595"/>
        <v>NM</v>
      </c>
      <c r="BJ102" s="230" t="str">
        <f t="shared" ca="1" si="595"/>
        <v>NM</v>
      </c>
      <c r="BK102" s="229" t="str">
        <f t="shared" ca="1" si="595"/>
        <v>NM</v>
      </c>
      <c r="BL102" s="230" t="str">
        <f t="shared" ca="1" si="595"/>
        <v>NM</v>
      </c>
      <c r="BM102" s="229" t="str">
        <f t="shared" ca="1" si="595"/>
        <v>NM</v>
      </c>
      <c r="BN102" s="230">
        <f t="shared" ca="1" si="595"/>
        <v>-1</v>
      </c>
      <c r="BO102" s="337">
        <f t="shared" ca="1" si="595"/>
        <v>-1</v>
      </c>
      <c r="BP102" s="229" t="str">
        <f t="shared" ca="1" si="595"/>
        <v>NM</v>
      </c>
      <c r="BQ102" s="230" t="str">
        <f t="shared" ca="1" si="595"/>
        <v>NM</v>
      </c>
      <c r="BR102" s="229" t="str">
        <f t="shared" ca="1" si="595"/>
        <v>NM</v>
      </c>
      <c r="BS102" s="230" t="str">
        <f t="shared" ca="1" si="595"/>
        <v>NM</v>
      </c>
      <c r="BT102" s="229" t="str">
        <f t="shared" ca="1" si="595"/>
        <v>NM</v>
      </c>
      <c r="BU102" s="230" t="str">
        <f t="shared" ca="1" si="595"/>
        <v>NM</v>
      </c>
      <c r="BV102" s="337" t="str">
        <f t="shared" ca="1" si="595"/>
        <v>NM</v>
      </c>
    </row>
  </sheetData>
  <pageMargins left="0.7" right="0.7" top="0.75" bottom="0.75" header="0.3" footer="0.3"/>
  <pageSetup paperSize="9" orientation="portrait" horizontalDpi="4294967292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A109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M18" sqref="AM18"/>
    </sheetView>
  </sheetViews>
  <sheetFormatPr defaultColWidth="9.140625" defaultRowHeight="12.75" outlineLevelCol="1" x14ac:dyDescent="0.2"/>
  <cols>
    <col min="1" max="1" width="63.140625" style="2" customWidth="1"/>
    <col min="2" max="3" width="3.7109375" style="46" customWidth="1"/>
    <col min="4" max="4" width="9.140625" style="390"/>
    <col min="5" max="10" width="9.140625" style="5" hidden="1" customWidth="1" outlineLevel="1"/>
    <col min="11" max="11" width="9.140625" style="390" collapsed="1"/>
    <col min="12" max="17" width="9.140625" style="5" hidden="1" customWidth="1" outlineLevel="1"/>
    <col min="18" max="18" width="9.140625" style="390" collapsed="1"/>
    <col min="19" max="24" width="9.140625" style="5" hidden="1" customWidth="1" outlineLevel="1"/>
    <col min="25" max="25" width="9.140625" style="390" collapsed="1"/>
    <col min="26" max="31" width="9.140625" style="5" hidden="1" customWidth="1" outlineLevel="1"/>
    <col min="32" max="32" width="9.140625" style="390" collapsed="1"/>
    <col min="33" max="38" width="9.140625" style="5" hidden="1" customWidth="1" outlineLevel="1"/>
    <col min="39" max="39" width="9.140625" style="390" collapsed="1"/>
    <col min="40" max="45" width="9.140625" style="5" hidden="1" customWidth="1" outlineLevel="1"/>
    <col min="46" max="46" width="9.140625" style="390" collapsed="1"/>
    <col min="47" max="52" width="9.140625" style="5" hidden="1" customWidth="1" outlineLevel="1"/>
    <col min="53" max="53" width="9.140625" style="390" collapsed="1"/>
    <col min="54" max="59" width="9.140625" style="5" hidden="1" customWidth="1" outlineLevel="1"/>
    <col min="60" max="60" width="9.140625" style="390" collapsed="1"/>
    <col min="61" max="66" width="9.140625" style="5" hidden="1" customWidth="1" outlineLevel="1"/>
    <col min="67" max="67" width="9.140625" style="390" collapsed="1"/>
    <col min="68" max="73" width="9.140625" style="5" customWidth="1" outlineLevel="1"/>
    <col min="74" max="74" width="9.140625" style="390"/>
    <col min="75" max="76" width="9.140625" style="2"/>
    <col min="77" max="77" width="20.7109375" style="2" customWidth="1"/>
    <col min="78" max="78" width="9.140625" style="2"/>
    <col min="79" max="79" width="13.140625" style="2" bestFit="1" customWidth="1"/>
    <col min="80" max="16384" width="9.140625" style="2"/>
  </cols>
  <sheetData>
    <row r="1" spans="1:77" s="6" customFormat="1" ht="13.5" thickBot="1" x14ac:dyDescent="0.25">
      <c r="A1" s="84" t="s">
        <v>100</v>
      </c>
      <c r="B1" s="70"/>
      <c r="C1" s="70"/>
      <c r="D1" s="388" t="str">
        <f ca="1">+Summary!D2</f>
        <v>2010A</v>
      </c>
      <c r="E1" s="164" t="str">
        <f ca="1">+Summary!E2</f>
        <v>1Q</v>
      </c>
      <c r="F1" s="164" t="str">
        <f ca="1">+Summary!F2</f>
        <v>2Q</v>
      </c>
      <c r="G1" s="164" t="str">
        <f ca="1">+Summary!G2</f>
        <v>1H</v>
      </c>
      <c r="H1" s="164" t="str">
        <f ca="1">+Summary!H2</f>
        <v>3Q</v>
      </c>
      <c r="I1" s="164" t="str">
        <f ca="1">+Summary!I2</f>
        <v>9M</v>
      </c>
      <c r="J1" s="164" t="str">
        <f ca="1">+Summary!J2</f>
        <v>4Q</v>
      </c>
      <c r="K1" s="388" t="str">
        <f ca="1">+Summary!K2</f>
        <v>2011A</v>
      </c>
      <c r="L1" s="164" t="str">
        <f ca="1">+Summary!L2</f>
        <v>1Q</v>
      </c>
      <c r="M1" s="164" t="str">
        <f ca="1">+Summary!M2</f>
        <v>2Q</v>
      </c>
      <c r="N1" s="164" t="str">
        <f ca="1">+Summary!N2</f>
        <v>1H</v>
      </c>
      <c r="O1" s="164" t="str">
        <f ca="1">+Summary!O2</f>
        <v>3Q</v>
      </c>
      <c r="P1" s="164" t="str">
        <f ca="1">+Summary!P2</f>
        <v>9M</v>
      </c>
      <c r="Q1" s="164" t="str">
        <f ca="1">+Summary!Q2</f>
        <v>4Q</v>
      </c>
      <c r="R1" s="388" t="str">
        <f ca="1">+Summary!R2</f>
        <v>2012A</v>
      </c>
      <c r="S1" s="164" t="str">
        <f ca="1">+Summary!S2</f>
        <v>1Q</v>
      </c>
      <c r="T1" s="164" t="str">
        <f ca="1">+Summary!T2</f>
        <v>2Q</v>
      </c>
      <c r="U1" s="164" t="str">
        <f ca="1">+Summary!U2</f>
        <v>1H</v>
      </c>
      <c r="V1" s="164" t="str">
        <f ca="1">+Summary!V2</f>
        <v>3Q</v>
      </c>
      <c r="W1" s="164" t="str">
        <f ca="1">+Summary!W2</f>
        <v>9M</v>
      </c>
      <c r="X1" s="164" t="str">
        <f ca="1">+Summary!X2</f>
        <v>4Q</v>
      </c>
      <c r="Y1" s="388" t="str">
        <f ca="1">+Summary!Y2</f>
        <v>2013A</v>
      </c>
      <c r="Z1" s="164" t="str">
        <f ca="1">+Summary!Z2</f>
        <v>1Q</v>
      </c>
      <c r="AA1" s="164" t="str">
        <f ca="1">+Summary!AA2</f>
        <v>2Q</v>
      </c>
      <c r="AB1" s="164" t="str">
        <f ca="1">+Summary!AB2</f>
        <v>1H</v>
      </c>
      <c r="AC1" s="164" t="str">
        <f ca="1">+Summary!AC2</f>
        <v>3Q</v>
      </c>
      <c r="AD1" s="164" t="str">
        <f ca="1">+Summary!AD2</f>
        <v>9M</v>
      </c>
      <c r="AE1" s="164" t="str">
        <f ca="1">+Summary!AE2</f>
        <v>4Q</v>
      </c>
      <c r="AF1" s="388" t="str">
        <f ca="1">+Summary!AF2</f>
        <v>2014A</v>
      </c>
      <c r="AG1" s="164" t="str">
        <f ca="1">+Summary!AG2</f>
        <v>1Q</v>
      </c>
      <c r="AH1" s="164" t="str">
        <f ca="1">+Summary!AH2</f>
        <v>2Q</v>
      </c>
      <c r="AI1" s="164" t="str">
        <f ca="1">+Summary!AI2</f>
        <v>1H</v>
      </c>
      <c r="AJ1" s="164" t="str">
        <f ca="1">+Summary!AJ2</f>
        <v>3Q</v>
      </c>
      <c r="AK1" s="164" t="str">
        <f ca="1">+Summary!AK2</f>
        <v>9M</v>
      </c>
      <c r="AL1" s="164" t="str">
        <f ca="1">+Summary!AL2</f>
        <v>4Q</v>
      </c>
      <c r="AM1" s="388" t="str">
        <f ca="1">+Summary!AM2</f>
        <v>2015A</v>
      </c>
      <c r="AN1" s="164" t="str">
        <f ca="1">+Summary!AN2</f>
        <v>1Q</v>
      </c>
      <c r="AO1" s="164" t="str">
        <f ca="1">+Summary!AO2</f>
        <v>2Q</v>
      </c>
      <c r="AP1" s="164" t="str">
        <f ca="1">+Summary!AP2</f>
        <v>1H</v>
      </c>
      <c r="AQ1" s="164" t="str">
        <f ca="1">+Summary!AQ2</f>
        <v>3Q</v>
      </c>
      <c r="AR1" s="164" t="str">
        <f ca="1">+Summary!AR2</f>
        <v>9M</v>
      </c>
      <c r="AS1" s="164" t="str">
        <f ca="1">+Summary!AS2</f>
        <v>4Q</v>
      </c>
      <c r="AT1" s="388" t="str">
        <f>+Summary!AT2</f>
        <v>2016A</v>
      </c>
      <c r="AU1" s="164" t="str">
        <f>+Summary!AU2</f>
        <v>1Q</v>
      </c>
      <c r="AV1" s="164" t="str">
        <f>+Summary!AV2</f>
        <v>2Q</v>
      </c>
      <c r="AW1" s="164" t="str">
        <f>+Summary!AW2</f>
        <v>1H</v>
      </c>
      <c r="AX1" s="164" t="str">
        <f>+Summary!AX2</f>
        <v>3Q</v>
      </c>
      <c r="AY1" s="164" t="str">
        <f>+Summary!AY2</f>
        <v>9M</v>
      </c>
      <c r="AZ1" s="164" t="str">
        <f>+Summary!AZ2</f>
        <v>4Q</v>
      </c>
      <c r="BA1" s="388" t="str">
        <f>+Summary!BA2</f>
        <v>2017A</v>
      </c>
      <c r="BB1" s="164" t="str">
        <f>+Summary!BB2</f>
        <v>1QA</v>
      </c>
      <c r="BC1" s="164" t="str">
        <f>+Summary!BC2</f>
        <v>2QA</v>
      </c>
      <c r="BD1" s="164" t="str">
        <f>+Summary!BD2</f>
        <v>1HA</v>
      </c>
      <c r="BE1" s="164" t="str">
        <f>+Summary!BE2</f>
        <v>3QE</v>
      </c>
      <c r="BF1" s="164" t="str">
        <f>+Summary!BF2</f>
        <v>9ME</v>
      </c>
      <c r="BG1" s="164" t="str">
        <f>+Summary!BG2</f>
        <v>4QE</v>
      </c>
      <c r="BH1" s="388" t="str">
        <f ca="1">+Summary!BH2</f>
        <v>2018A</v>
      </c>
      <c r="BI1" s="164" t="str">
        <f ca="1">+Summary!BI2</f>
        <v>1Q</v>
      </c>
      <c r="BJ1" s="164" t="str">
        <f ca="1">+Summary!BJ2</f>
        <v>2Q</v>
      </c>
      <c r="BK1" s="164" t="str">
        <f ca="1">+Summary!BK2</f>
        <v>1H</v>
      </c>
      <c r="BL1" s="164" t="str">
        <f ca="1">+Summary!BL2</f>
        <v>3Q</v>
      </c>
      <c r="BM1" s="164" t="str">
        <f ca="1">+Summary!BM2</f>
        <v>9M</v>
      </c>
      <c r="BN1" s="164" t="str">
        <f ca="1">+Summary!BN2</f>
        <v>4Q</v>
      </c>
      <c r="BO1" s="388" t="str">
        <f>+Summary!BO2</f>
        <v>2019E</v>
      </c>
      <c r="BP1" s="164" t="str">
        <f ca="1">+Summary!BP2</f>
        <v>1Q</v>
      </c>
      <c r="BQ1" s="164" t="str">
        <f ca="1">+Summary!BQ2</f>
        <v>2Q</v>
      </c>
      <c r="BR1" s="164" t="str">
        <f ca="1">+Summary!BR2</f>
        <v>1H</v>
      </c>
      <c r="BS1" s="164" t="str">
        <f ca="1">+Summary!BS2</f>
        <v>3Q</v>
      </c>
      <c r="BT1" s="164" t="str">
        <f ca="1">+Summary!BT2</f>
        <v>9M</v>
      </c>
      <c r="BU1" s="164" t="str">
        <f ca="1">+Summary!BU2</f>
        <v>4Q</v>
      </c>
      <c r="BV1" s="388" t="str">
        <f>+Summary!BV2</f>
        <v>2020E</v>
      </c>
      <c r="BY1" s="86" t="s">
        <v>233</v>
      </c>
    </row>
    <row r="2" spans="1:77" s="3" customFormat="1" ht="13.5" thickBot="1" x14ac:dyDescent="0.25">
      <c r="A2" s="83" t="str">
        <f ca="1">Summary!A2</f>
        <v>Period ending Feb</v>
      </c>
      <c r="B2" s="70"/>
      <c r="C2" s="70"/>
      <c r="D2" s="389"/>
      <c r="E2" s="70"/>
      <c r="F2" s="70"/>
      <c r="G2" s="70"/>
      <c r="H2" s="70"/>
      <c r="I2" s="70"/>
      <c r="J2" s="70"/>
      <c r="K2" s="389"/>
      <c r="L2" s="70"/>
      <c r="M2" s="70"/>
      <c r="N2" s="70"/>
      <c r="O2" s="70"/>
      <c r="P2" s="70"/>
      <c r="Q2" s="70"/>
      <c r="R2" s="389"/>
      <c r="S2" s="70"/>
      <c r="T2" s="70"/>
      <c r="U2" s="70"/>
      <c r="V2" s="70"/>
      <c r="W2" s="70"/>
      <c r="X2" s="70"/>
      <c r="Y2" s="389"/>
      <c r="Z2" s="70"/>
      <c r="AA2" s="70"/>
      <c r="AB2" s="70"/>
      <c r="AC2" s="70"/>
      <c r="AD2" s="70"/>
      <c r="AE2" s="70"/>
      <c r="AF2" s="389"/>
      <c r="AG2" s="70"/>
      <c r="AH2" s="70"/>
      <c r="AI2" s="70"/>
      <c r="AJ2" s="70"/>
      <c r="AK2" s="70"/>
      <c r="AL2" s="70"/>
      <c r="AM2" s="389"/>
      <c r="AN2" s="70"/>
      <c r="AO2" s="70"/>
      <c r="AP2" s="70"/>
      <c r="AQ2" s="70"/>
      <c r="AR2" s="70"/>
      <c r="AS2" s="70"/>
      <c r="AT2" s="389"/>
      <c r="AU2" s="70"/>
      <c r="AV2" s="70"/>
      <c r="AW2" s="70"/>
      <c r="AX2" s="70"/>
      <c r="AY2" s="70"/>
      <c r="AZ2" s="70"/>
      <c r="BA2" s="389"/>
      <c r="BB2" s="70"/>
      <c r="BC2" s="70"/>
      <c r="BD2" s="70"/>
      <c r="BE2" s="70"/>
      <c r="BF2" s="70"/>
      <c r="BG2" s="70"/>
      <c r="BH2" s="389"/>
      <c r="BI2" s="70"/>
      <c r="BJ2" s="70"/>
      <c r="BK2" s="70"/>
      <c r="BL2" s="70"/>
      <c r="BM2" s="70"/>
      <c r="BN2" s="70"/>
      <c r="BO2" s="389"/>
      <c r="BP2" s="70"/>
      <c r="BQ2" s="70"/>
      <c r="BR2" s="70"/>
      <c r="BS2" s="70"/>
      <c r="BT2" s="70"/>
      <c r="BU2" s="70"/>
      <c r="BV2" s="389"/>
      <c r="BY2" s="234" t="s">
        <v>430</v>
      </c>
    </row>
    <row r="4" spans="1:77" x14ac:dyDescent="0.2">
      <c r="A4" s="21" t="s">
        <v>32</v>
      </c>
      <c r="B4" s="87"/>
      <c r="C4" s="87"/>
      <c r="D4" s="391">
        <f ca="1">+'P&amp;L'!D85</f>
        <v>0</v>
      </c>
      <c r="E4" s="90">
        <f ca="1">+'P&amp;L'!E85</f>
        <v>0</v>
      </c>
      <c r="F4" s="90">
        <f ca="1">+'P&amp;L'!F85</f>
        <v>0</v>
      </c>
      <c r="G4" s="90">
        <f ca="1">+'P&amp;L'!G85</f>
        <v>0</v>
      </c>
      <c r="H4" s="90">
        <f ca="1">+'P&amp;L'!H85</f>
        <v>0</v>
      </c>
      <c r="I4" s="90">
        <f ca="1">+'P&amp;L'!I85</f>
        <v>0</v>
      </c>
      <c r="J4" s="90">
        <f ca="1">+'P&amp;L'!J85</f>
        <v>0</v>
      </c>
      <c r="K4" s="391">
        <f ca="1">+'P&amp;L'!K85</f>
        <v>0</v>
      </c>
      <c r="L4" s="90">
        <f ca="1">+'P&amp;L'!L85</f>
        <v>0</v>
      </c>
      <c r="M4" s="90">
        <f ca="1">+'P&amp;L'!M85</f>
        <v>0</v>
      </c>
      <c r="N4" s="90">
        <f ca="1">+'P&amp;L'!N85</f>
        <v>0</v>
      </c>
      <c r="O4" s="90">
        <f ca="1">+'P&amp;L'!O85</f>
        <v>0</v>
      </c>
      <c r="P4" s="90">
        <f ca="1">+'P&amp;L'!P85</f>
        <v>0</v>
      </c>
      <c r="Q4" s="90">
        <f ca="1">+'P&amp;L'!Q85</f>
        <v>0</v>
      </c>
      <c r="R4" s="391">
        <f ca="1">+'P&amp;L'!R85</f>
        <v>0</v>
      </c>
      <c r="S4" s="90">
        <f ca="1">+'P&amp;L'!S85</f>
        <v>0</v>
      </c>
      <c r="T4" s="90">
        <f ca="1">+'P&amp;L'!T85</f>
        <v>0</v>
      </c>
      <c r="U4" s="90">
        <f ca="1">+'P&amp;L'!U85</f>
        <v>0</v>
      </c>
      <c r="V4" s="90">
        <f ca="1">+'P&amp;L'!V85</f>
        <v>0</v>
      </c>
      <c r="W4" s="90">
        <f ca="1">+'P&amp;L'!W85</f>
        <v>0</v>
      </c>
      <c r="X4" s="90">
        <f ca="1">+'P&amp;L'!X85</f>
        <v>0</v>
      </c>
      <c r="Y4" s="391">
        <f ca="1">+'P&amp;L'!Y85</f>
        <v>0</v>
      </c>
      <c r="Z4" s="90">
        <f ca="1">+'P&amp;L'!Z85</f>
        <v>0</v>
      </c>
      <c r="AA4" s="90">
        <f ca="1">+'P&amp;L'!AA85</f>
        <v>0</v>
      </c>
      <c r="AB4" s="90">
        <f ca="1">+'P&amp;L'!AB85</f>
        <v>0</v>
      </c>
      <c r="AC4" s="90">
        <f ca="1">+'P&amp;L'!AC85</f>
        <v>0</v>
      </c>
      <c r="AD4" s="90">
        <f ca="1">+'P&amp;L'!AD85</f>
        <v>0</v>
      </c>
      <c r="AE4" s="90">
        <f ca="1">+'P&amp;L'!AE85</f>
        <v>0</v>
      </c>
      <c r="AF4" s="391">
        <f ca="1">+'P&amp;L'!AF85</f>
        <v>535</v>
      </c>
      <c r="AG4" s="90">
        <f ca="1">+'P&amp;L'!AG85</f>
        <v>0</v>
      </c>
      <c r="AH4" s="90">
        <f ca="1">+'P&amp;L'!AH85</f>
        <v>0</v>
      </c>
      <c r="AI4" s="90">
        <f ca="1">+'P&amp;L'!AI85</f>
        <v>0</v>
      </c>
      <c r="AJ4" s="90">
        <f ca="1">+'P&amp;L'!AJ85</f>
        <v>0</v>
      </c>
      <c r="AK4" s="90">
        <f ca="1">+'P&amp;L'!AK85</f>
        <v>0</v>
      </c>
      <c r="AL4" s="90">
        <f ca="1">+'P&amp;L'!AL85</f>
        <v>0</v>
      </c>
      <c r="AM4" s="391">
        <f ca="1">+'P&amp;L'!AM85</f>
        <v>644</v>
      </c>
      <c r="AN4" s="90">
        <f ca="1">+'P&amp;L'!AN85</f>
        <v>0</v>
      </c>
      <c r="AO4" s="90">
        <f ca="1">+'P&amp;L'!AO85</f>
        <v>0</v>
      </c>
      <c r="AP4" s="90">
        <f ca="1">+'P&amp;L'!AP85</f>
        <v>0</v>
      </c>
      <c r="AQ4" s="90">
        <f ca="1">+'P&amp;L'!AQ85</f>
        <v>0</v>
      </c>
      <c r="AR4" s="90">
        <f ca="1">+'P&amp;L'!AR85</f>
        <v>0</v>
      </c>
      <c r="AS4" s="90">
        <f ca="1">+'P&amp;L'!AS85</f>
        <v>0</v>
      </c>
      <c r="AT4" s="391">
        <f ca="1">+'P&amp;L'!AT85</f>
        <v>838</v>
      </c>
      <c r="AU4" s="90">
        <f ca="1">+'P&amp;L'!AU85</f>
        <v>0</v>
      </c>
      <c r="AV4" s="90">
        <f ca="1">+'P&amp;L'!AV85</f>
        <v>0</v>
      </c>
      <c r="AW4" s="90">
        <f ca="1">+'P&amp;L'!AW85</f>
        <v>0</v>
      </c>
      <c r="AX4" s="90">
        <f ca="1">+'P&amp;L'!AX85</f>
        <v>0</v>
      </c>
      <c r="AY4" s="90">
        <f ca="1">+'P&amp;L'!AY85</f>
        <v>0</v>
      </c>
      <c r="AZ4" s="90">
        <f ca="1">+'P&amp;L'!AZ85</f>
        <v>0</v>
      </c>
      <c r="BA4" s="391">
        <f ca="1">+'P&amp;L'!BA85</f>
        <v>686</v>
      </c>
      <c r="BB4" s="90">
        <f ca="1">+'P&amp;L'!BB85</f>
        <v>0</v>
      </c>
      <c r="BC4" s="90">
        <f ca="1">+'P&amp;L'!BC85</f>
        <v>0</v>
      </c>
      <c r="BD4" s="90">
        <f ca="1">+'P&amp;L'!BD85</f>
        <v>0</v>
      </c>
      <c r="BE4" s="90">
        <f ca="1">+'P&amp;L'!BE85</f>
        <v>0</v>
      </c>
      <c r="BF4" s="90">
        <f ca="1">+'P&amp;L'!BF85</f>
        <v>0</v>
      </c>
      <c r="BG4" s="90">
        <f ca="1">+'P&amp;L'!BG85</f>
        <v>0</v>
      </c>
      <c r="BH4" s="391">
        <f ca="1">+'P&amp;L'!BH85</f>
        <v>459</v>
      </c>
      <c r="BI4" s="90">
        <f ca="1">+'P&amp;L'!BI85</f>
        <v>0</v>
      </c>
      <c r="BJ4" s="90">
        <f ca="1">+'P&amp;L'!BJ85</f>
        <v>0</v>
      </c>
      <c r="BK4" s="90">
        <f ca="1">+'P&amp;L'!BK85</f>
        <v>0</v>
      </c>
      <c r="BL4" s="90">
        <f ca="1">+'P&amp;L'!BL85</f>
        <v>0</v>
      </c>
      <c r="BM4" s="90">
        <f ca="1">+'P&amp;L'!BM85</f>
        <v>0</v>
      </c>
      <c r="BN4" s="90">
        <f ca="1">+'P&amp;L'!BN85</f>
        <v>0</v>
      </c>
      <c r="BO4" s="391">
        <f ca="1">+'P&amp;L'!BO85</f>
        <v>0</v>
      </c>
      <c r="BP4" s="90">
        <f ca="1">+'P&amp;L'!BP85</f>
        <v>0</v>
      </c>
      <c r="BQ4" s="90">
        <f ca="1">+'P&amp;L'!BQ85</f>
        <v>0</v>
      </c>
      <c r="BR4" s="90">
        <f ca="1">+'P&amp;L'!BR85</f>
        <v>0</v>
      </c>
      <c r="BS4" s="90">
        <f ca="1">+'P&amp;L'!BS85</f>
        <v>0</v>
      </c>
      <c r="BT4" s="90">
        <f ca="1">+'P&amp;L'!BT85</f>
        <v>0</v>
      </c>
      <c r="BU4" s="90">
        <f ca="1">+'P&amp;L'!BU85</f>
        <v>0</v>
      </c>
      <c r="BV4" s="391">
        <f ca="1">+'P&amp;L'!BV85</f>
        <v>0</v>
      </c>
    </row>
    <row r="6" spans="1:77" s="21" customFormat="1" x14ac:dyDescent="0.2">
      <c r="A6" s="21" t="s">
        <v>19</v>
      </c>
      <c r="B6" s="87"/>
      <c r="C6" s="87"/>
      <c r="D6" s="392"/>
      <c r="E6" s="34"/>
      <c r="F6" s="90">
        <f ca="1">IF(OR(ISBLANK(E6),ISBLANK(G6)),0,G6-E6)</f>
        <v>0</v>
      </c>
      <c r="G6" s="34"/>
      <c r="H6" s="90">
        <f t="shared" ref="H6" ca="1" si="0">IF(OR(ISBLANK(G6),ISBLANK(I6)),0,I6-G6)</f>
        <v>0</v>
      </c>
      <c r="I6" s="34"/>
      <c r="J6" s="90">
        <f t="shared" ref="J6:J18" ca="1" si="1">IF(OR(ISBLANK(I6),ISBLANK(K6)),0,K6-I6)</f>
        <v>0</v>
      </c>
      <c r="K6" s="392"/>
      <c r="L6" s="34"/>
      <c r="M6" s="90">
        <f ca="1">IF(OR(ISBLANK(L6),ISBLANK(N6)),0,N6-L6)</f>
        <v>0</v>
      </c>
      <c r="N6" s="34"/>
      <c r="O6" s="90">
        <f t="shared" ref="O6" ca="1" si="2">IF(OR(ISBLANK(N6),ISBLANK(P6)),0,P6-N6)</f>
        <v>0</v>
      </c>
      <c r="P6" s="34"/>
      <c r="Q6" s="90">
        <f t="shared" ref="Q6:Q18" ca="1" si="3">IF(OR(ISBLANK(P6),ISBLANK(R6)),0,R6-P6)</f>
        <v>0</v>
      </c>
      <c r="R6" s="392"/>
      <c r="S6" s="34"/>
      <c r="T6" s="90">
        <f ca="1">IF(OR(ISBLANK(S6),ISBLANK(U6)),0,U6-S6)</f>
        <v>0</v>
      </c>
      <c r="U6" s="34"/>
      <c r="V6" s="90">
        <f t="shared" ref="V6" ca="1" si="4">IF(OR(ISBLANK(U6),ISBLANK(W6)),0,W6-U6)</f>
        <v>0</v>
      </c>
      <c r="W6" s="34"/>
      <c r="X6" s="90">
        <f t="shared" ref="X6:X18" ca="1" si="5">IF(OR(ISBLANK(W6),ISBLANK(Y6)),0,Y6-W6)</f>
        <v>0</v>
      </c>
      <c r="Y6" s="392"/>
      <c r="Z6" s="34"/>
      <c r="AA6" s="90">
        <f ca="1">IF(OR(ISBLANK(Z6),ISBLANK(AB6)),0,AB6-Z6)</f>
        <v>0</v>
      </c>
      <c r="AB6" s="34"/>
      <c r="AC6" s="90">
        <f t="shared" ref="AC6" ca="1" si="6">IF(OR(ISBLANK(AB6),ISBLANK(AD6)),0,AD6-AB6)</f>
        <v>0</v>
      </c>
      <c r="AD6" s="34"/>
      <c r="AE6" s="90">
        <f t="shared" ref="AE6:AE18" ca="1" si="7">IF(OR(ISBLANK(AD6),ISBLANK(AF6)),0,AF6-AD6)</f>
        <v>0</v>
      </c>
      <c r="AF6" s="392">
        <f ca="1">407+-39</f>
        <v>368</v>
      </c>
      <c r="AG6" s="34"/>
      <c r="AH6" s="90">
        <f ca="1">IF(OR(ISBLANK(AG6),ISBLANK(AI6)),0,AI6-AG6)</f>
        <v>0</v>
      </c>
      <c r="AI6" s="34"/>
      <c r="AJ6" s="90">
        <f t="shared" ref="AJ6" ca="1" si="8">IF(OR(ISBLANK(AI6),ISBLANK(AK6)),0,AK6-AI6)</f>
        <v>0</v>
      </c>
      <c r="AK6" s="34"/>
      <c r="AL6" s="90">
        <f t="shared" ref="AL6:AL18" ca="1" si="9">IF(OR(ISBLANK(AK6),ISBLANK(AM6)),0,AM6-AK6)</f>
        <v>0</v>
      </c>
      <c r="AM6" s="392">
        <f ca="1">438+-40</f>
        <v>398</v>
      </c>
      <c r="AN6" s="34"/>
      <c r="AO6" s="90">
        <f ca="1">IF(OR(ISBLANK(AN6),ISBLANK(AP6)),0,AP6-AN6)</f>
        <v>0</v>
      </c>
      <c r="AP6" s="34"/>
      <c r="AQ6" s="90">
        <f t="shared" ref="AQ6" ca="1" si="10">IF(OR(ISBLANK(AP6),ISBLANK(AR6)),0,AR6-AP6)</f>
        <v>0</v>
      </c>
      <c r="AR6" s="34"/>
      <c r="AS6" s="90">
        <f t="shared" ref="AS6:AS18" ca="1" si="11">IF(OR(ISBLANK(AR6),ISBLANK(AT6)),0,AT6-AR6)</f>
        <v>0</v>
      </c>
      <c r="AT6" s="392">
        <f ca="1">457+-42</f>
        <v>415</v>
      </c>
      <c r="AU6" s="34"/>
      <c r="AV6" s="90">
        <f ca="1">IF(OR(ISBLANK(AU6),ISBLANK(AW6)),0,AW6-AU6)</f>
        <v>0</v>
      </c>
      <c r="AW6" s="34"/>
      <c r="AX6" s="90">
        <f t="shared" ref="AX6:AZ18" ca="1" si="12">IF(OR(ISBLANK(AW6),ISBLANK(AY6)),0,AY6-AW6)</f>
        <v>0</v>
      </c>
      <c r="AY6" s="34"/>
      <c r="AZ6" s="90">
        <f t="shared" ca="1" si="12"/>
        <v>0</v>
      </c>
      <c r="BA6" s="392">
        <f ca="1">518+-46</f>
        <v>472</v>
      </c>
      <c r="BB6" s="34"/>
      <c r="BC6" s="90">
        <f t="shared" ref="BC6:BC18" ca="1" si="13">IF(OR(ISBLANK(BB6),ISBLANK(BD6)),0,BD6-BB6)</f>
        <v>0</v>
      </c>
      <c r="BD6" s="34"/>
      <c r="BE6" s="90">
        <f t="shared" ref="BE6:BE18" ca="1" si="14">IF(OR(ISBLANK(BD6),ISBLANK(BF6)),0,BF6-BD6)</f>
        <v>0</v>
      </c>
      <c r="BF6" s="34"/>
      <c r="BG6" s="90">
        <f t="shared" ref="BG6:BG18" ca="1" si="15">IF(OR(ISBLANK(BF6),ISBLANK(BH6)),0,BH6-BF6)</f>
        <v>0</v>
      </c>
      <c r="BH6" s="392">
        <f ca="1">571+-47</f>
        <v>524</v>
      </c>
      <c r="BI6" s="34"/>
      <c r="BJ6" s="90">
        <f ca="1">IF(OR(ISBLANK(BI6),ISBLANK(BK6)),0,BK6-BI6)</f>
        <v>0</v>
      </c>
      <c r="BK6" s="34"/>
      <c r="BL6" s="90">
        <f t="shared" ref="BL6" ca="1" si="16">IF(OR(ISBLANK(BK6),ISBLANK(BM6)),0,BM6-BK6)</f>
        <v>0</v>
      </c>
      <c r="BM6" s="34"/>
      <c r="BN6" s="90">
        <f t="shared" ref="BN6" ca="1" si="17">IF(OR(ISBLANK(BM6),ISBLANK(BO6)),0,BO6-BM6)</f>
        <v>0</v>
      </c>
      <c r="BO6" s="392"/>
      <c r="BP6" s="34"/>
      <c r="BQ6" s="90">
        <f ca="1">IF(OR(ISBLANK(BP6),ISBLANK(BR6)),0,BR6-BP6)</f>
        <v>0</v>
      </c>
      <c r="BR6" s="34"/>
      <c r="BS6" s="90">
        <f t="shared" ref="BS6" ca="1" si="18">IF(OR(ISBLANK(BR6),ISBLANK(BT6)),0,BT6-BR6)</f>
        <v>0</v>
      </c>
      <c r="BT6" s="34"/>
      <c r="BU6" s="90">
        <f t="shared" ref="BU6:BU18" ca="1" si="19">IF(OR(ISBLANK(BT6),ISBLANK(BV6)),0,BV6-BT6)</f>
        <v>0</v>
      </c>
      <c r="BV6" s="392"/>
    </row>
    <row r="7" spans="1:77" s="21" customFormat="1" x14ac:dyDescent="0.2">
      <c r="A7" s="21" t="s">
        <v>248</v>
      </c>
      <c r="B7" s="87"/>
      <c r="C7" s="87"/>
      <c r="D7" s="392"/>
      <c r="E7" s="34"/>
      <c r="F7" s="90">
        <f t="shared" ref="F7:F18" ca="1" si="20">IF(OR(ISBLANK(E7),ISBLANK(G7)),0,G7-E7)</f>
        <v>0</v>
      </c>
      <c r="G7" s="34"/>
      <c r="H7" s="90">
        <f t="shared" ref="H7" ca="1" si="21">IF(OR(ISBLANK(G7),ISBLANK(I7)),0,I7-G7)</f>
        <v>0</v>
      </c>
      <c r="I7" s="34"/>
      <c r="J7" s="90">
        <f t="shared" ca="1" si="1"/>
        <v>0</v>
      </c>
      <c r="K7" s="392"/>
      <c r="L7" s="34"/>
      <c r="M7" s="90">
        <f t="shared" ref="M7:M18" ca="1" si="22">IF(OR(ISBLANK(L7),ISBLANK(N7)),0,N7-L7)</f>
        <v>0</v>
      </c>
      <c r="N7" s="34"/>
      <c r="O7" s="90">
        <f t="shared" ref="O7" ca="1" si="23">IF(OR(ISBLANK(N7),ISBLANK(P7)),0,P7-N7)</f>
        <v>0</v>
      </c>
      <c r="P7" s="34"/>
      <c r="Q7" s="90">
        <f t="shared" ca="1" si="3"/>
        <v>0</v>
      </c>
      <c r="R7" s="392"/>
      <c r="S7" s="34"/>
      <c r="T7" s="90">
        <f t="shared" ref="T7:T18" ca="1" si="24">IF(OR(ISBLANK(S7),ISBLANK(U7)),0,U7-S7)</f>
        <v>0</v>
      </c>
      <c r="U7" s="34"/>
      <c r="V7" s="90">
        <f t="shared" ref="V7" ca="1" si="25">IF(OR(ISBLANK(U7),ISBLANK(W7)),0,W7-U7)</f>
        <v>0</v>
      </c>
      <c r="W7" s="34"/>
      <c r="X7" s="90">
        <f t="shared" ca="1" si="5"/>
        <v>0</v>
      </c>
      <c r="Y7" s="392"/>
      <c r="Z7" s="34"/>
      <c r="AA7" s="90">
        <f t="shared" ref="AA7:AA18" ca="1" si="26">IF(OR(ISBLANK(Z7),ISBLANK(AB7)),0,AB7-Z7)</f>
        <v>0</v>
      </c>
      <c r="AB7" s="34"/>
      <c r="AC7" s="90">
        <f t="shared" ref="AC7" ca="1" si="27">IF(OR(ISBLANK(AB7),ISBLANK(AD7)),0,AD7-AB7)</f>
        <v>0</v>
      </c>
      <c r="AD7" s="34"/>
      <c r="AE7" s="90">
        <f t="shared" ca="1" si="7"/>
        <v>0</v>
      </c>
      <c r="AF7" s="392">
        <v>0</v>
      </c>
      <c r="AG7" s="34"/>
      <c r="AH7" s="90">
        <f t="shared" ref="AH7:AH18" ca="1" si="28">IF(OR(ISBLANK(AG7),ISBLANK(AI7)),0,AI7-AG7)</f>
        <v>0</v>
      </c>
      <c r="AI7" s="34"/>
      <c r="AJ7" s="90">
        <f t="shared" ref="AJ7" ca="1" si="29">IF(OR(ISBLANK(AI7),ISBLANK(AK7)),0,AK7-AI7)</f>
        <v>0</v>
      </c>
      <c r="AK7" s="34"/>
      <c r="AL7" s="90">
        <f t="shared" ca="1" si="9"/>
        <v>0</v>
      </c>
      <c r="AM7" s="392">
        <v>0</v>
      </c>
      <c r="AN7" s="34"/>
      <c r="AO7" s="90">
        <f t="shared" ref="AO7:AO18" ca="1" si="30">IF(OR(ISBLANK(AN7),ISBLANK(AP7)),0,AP7-AN7)</f>
        <v>0</v>
      </c>
      <c r="AP7" s="34"/>
      <c r="AQ7" s="90">
        <f t="shared" ref="AQ7" ca="1" si="31">IF(OR(ISBLANK(AP7),ISBLANK(AR7)),0,AR7-AP7)</f>
        <v>0</v>
      </c>
      <c r="AR7" s="34"/>
      <c r="AS7" s="90">
        <f t="shared" ca="1" si="11"/>
        <v>0</v>
      </c>
      <c r="AT7" s="392">
        <v>0</v>
      </c>
      <c r="AU7" s="34"/>
      <c r="AV7" s="90">
        <f t="shared" ref="AV7:AV18" ca="1" si="32">IF(OR(ISBLANK(AU7),ISBLANK(AW7)),0,AW7-AU7)</f>
        <v>0</v>
      </c>
      <c r="AW7" s="34"/>
      <c r="AX7" s="90">
        <f t="shared" ca="1" si="12"/>
        <v>0</v>
      </c>
      <c r="AY7" s="34"/>
      <c r="AZ7" s="90">
        <f t="shared" ca="1" si="12"/>
        <v>0</v>
      </c>
      <c r="BA7" s="392">
        <v>0</v>
      </c>
      <c r="BB7" s="34"/>
      <c r="BC7" s="90">
        <f t="shared" ca="1" si="13"/>
        <v>0</v>
      </c>
      <c r="BD7" s="34"/>
      <c r="BE7" s="90">
        <f t="shared" ca="1" si="14"/>
        <v>0</v>
      </c>
      <c r="BF7" s="34"/>
      <c r="BG7" s="90">
        <f t="shared" ca="1" si="15"/>
        <v>0</v>
      </c>
      <c r="BH7" s="392">
        <v>0</v>
      </c>
      <c r="BI7" s="34"/>
      <c r="BJ7" s="90">
        <f t="shared" ref="BJ7:BJ18" ca="1" si="33">IF(OR(ISBLANK(BI7),ISBLANK(BK7)),0,BK7-BI7)</f>
        <v>0</v>
      </c>
      <c r="BK7" s="34"/>
      <c r="BL7" s="90">
        <f t="shared" ref="BL7" ca="1" si="34">IF(OR(ISBLANK(BK7),ISBLANK(BM7)),0,BM7-BK7)</f>
        <v>0</v>
      </c>
      <c r="BM7" s="34"/>
      <c r="BN7" s="90">
        <f t="shared" ref="BN7" ca="1" si="35">IF(OR(ISBLANK(BM7),ISBLANK(BO7)),0,BO7-BM7)</f>
        <v>0</v>
      </c>
      <c r="BO7" s="392"/>
      <c r="BP7" s="34"/>
      <c r="BQ7" s="90">
        <f t="shared" ref="BQ7:BQ18" ca="1" si="36">IF(OR(ISBLANK(BP7),ISBLANK(BR7)),0,BR7-BP7)</f>
        <v>0</v>
      </c>
      <c r="BR7" s="34"/>
      <c r="BS7" s="90">
        <f t="shared" ref="BS7" ca="1" si="37">IF(OR(ISBLANK(BR7),ISBLANK(BT7)),0,BT7-BR7)</f>
        <v>0</v>
      </c>
      <c r="BT7" s="34"/>
      <c r="BU7" s="90">
        <f t="shared" ca="1" si="19"/>
        <v>0</v>
      </c>
      <c r="BV7" s="392"/>
    </row>
    <row r="8" spans="1:77" s="21" customFormat="1" x14ac:dyDescent="0.2">
      <c r="A8" s="21" t="s">
        <v>249</v>
      </c>
      <c r="B8" s="87"/>
      <c r="C8" s="87"/>
      <c r="D8" s="392"/>
      <c r="E8" s="34"/>
      <c r="F8" s="90">
        <f t="shared" ca="1" si="20"/>
        <v>0</v>
      </c>
      <c r="G8" s="34"/>
      <c r="H8" s="90">
        <f t="shared" ref="H8" ca="1" si="38">IF(OR(ISBLANK(G8),ISBLANK(I8)),0,I8-G8)</f>
        <v>0</v>
      </c>
      <c r="I8" s="34"/>
      <c r="J8" s="90">
        <f t="shared" ca="1" si="1"/>
        <v>0</v>
      </c>
      <c r="K8" s="392"/>
      <c r="L8" s="34"/>
      <c r="M8" s="90">
        <f t="shared" ca="1" si="22"/>
        <v>0</v>
      </c>
      <c r="N8" s="34"/>
      <c r="O8" s="90">
        <f t="shared" ref="O8" ca="1" si="39">IF(OR(ISBLANK(N8),ISBLANK(P8)),0,P8-N8)</f>
        <v>0</v>
      </c>
      <c r="P8" s="34"/>
      <c r="Q8" s="90">
        <f t="shared" ca="1" si="3"/>
        <v>0</v>
      </c>
      <c r="R8" s="392"/>
      <c r="S8" s="34"/>
      <c r="T8" s="90">
        <f t="shared" ca="1" si="24"/>
        <v>0</v>
      </c>
      <c r="U8" s="34"/>
      <c r="V8" s="90">
        <f t="shared" ref="V8" ca="1" si="40">IF(OR(ISBLANK(U8),ISBLANK(W8)),0,W8-U8)</f>
        <v>0</v>
      </c>
      <c r="W8" s="34"/>
      <c r="X8" s="90">
        <f t="shared" ca="1" si="5"/>
        <v>0</v>
      </c>
      <c r="Y8" s="392"/>
      <c r="Z8" s="34"/>
      <c r="AA8" s="90">
        <f t="shared" ca="1" si="26"/>
        <v>0</v>
      </c>
      <c r="AB8" s="34"/>
      <c r="AC8" s="90">
        <f t="shared" ref="AC8" ca="1" si="41">IF(OR(ISBLANK(AB8),ISBLANK(AD8)),0,AD8-AB8)</f>
        <v>0</v>
      </c>
      <c r="AD8" s="34"/>
      <c r="AE8" s="90">
        <f t="shared" ca="1" si="7"/>
        <v>0</v>
      </c>
      <c r="AF8" s="392">
        <v>0</v>
      </c>
      <c r="AG8" s="34"/>
      <c r="AH8" s="90">
        <f t="shared" ca="1" si="28"/>
        <v>0</v>
      </c>
      <c r="AI8" s="34"/>
      <c r="AJ8" s="90">
        <f t="shared" ref="AJ8" ca="1" si="42">IF(OR(ISBLANK(AI8),ISBLANK(AK8)),0,AK8-AI8)</f>
        <v>0</v>
      </c>
      <c r="AK8" s="34"/>
      <c r="AL8" s="90">
        <f t="shared" ca="1" si="9"/>
        <v>0</v>
      </c>
      <c r="AM8" s="392">
        <v>0</v>
      </c>
      <c r="AN8" s="34"/>
      <c r="AO8" s="90">
        <f t="shared" ca="1" si="30"/>
        <v>0</v>
      </c>
      <c r="AP8" s="34"/>
      <c r="AQ8" s="90">
        <f t="shared" ref="AQ8" ca="1" si="43">IF(OR(ISBLANK(AP8),ISBLANK(AR8)),0,AR8-AP8)</f>
        <v>0</v>
      </c>
      <c r="AR8" s="34"/>
      <c r="AS8" s="90">
        <f t="shared" ca="1" si="11"/>
        <v>0</v>
      </c>
      <c r="AT8" s="392">
        <v>0</v>
      </c>
      <c r="AU8" s="34"/>
      <c r="AV8" s="90">
        <f t="shared" ca="1" si="32"/>
        <v>0</v>
      </c>
      <c r="AW8" s="34"/>
      <c r="AX8" s="90">
        <f t="shared" ca="1" si="12"/>
        <v>0</v>
      </c>
      <c r="AY8" s="34"/>
      <c r="AZ8" s="90">
        <f t="shared" ca="1" si="12"/>
        <v>0</v>
      </c>
      <c r="BA8" s="392">
        <v>0</v>
      </c>
      <c r="BB8" s="34"/>
      <c r="BC8" s="90">
        <f t="shared" ca="1" si="13"/>
        <v>0</v>
      </c>
      <c r="BD8" s="34"/>
      <c r="BE8" s="90">
        <f t="shared" ca="1" si="14"/>
        <v>0</v>
      </c>
      <c r="BF8" s="34"/>
      <c r="BG8" s="90">
        <f t="shared" ca="1" si="15"/>
        <v>0</v>
      </c>
      <c r="BH8" s="392">
        <v>0</v>
      </c>
      <c r="BI8" s="34"/>
      <c r="BJ8" s="90">
        <f t="shared" ca="1" si="33"/>
        <v>0</v>
      </c>
      <c r="BK8" s="34"/>
      <c r="BL8" s="90">
        <f t="shared" ref="BL8" ca="1" si="44">IF(OR(ISBLANK(BK8),ISBLANK(BM8)),0,BM8-BK8)</f>
        <v>0</v>
      </c>
      <c r="BM8" s="34"/>
      <c r="BN8" s="90">
        <f t="shared" ref="BN8" ca="1" si="45">IF(OR(ISBLANK(BM8),ISBLANK(BO8)),0,BO8-BM8)</f>
        <v>0</v>
      </c>
      <c r="BO8" s="392"/>
      <c r="BP8" s="34"/>
      <c r="BQ8" s="90">
        <f t="shared" ca="1" si="36"/>
        <v>0</v>
      </c>
      <c r="BR8" s="34"/>
      <c r="BS8" s="90">
        <f t="shared" ref="BS8" ca="1" si="46">IF(OR(ISBLANK(BR8),ISBLANK(BT8)),0,BT8-BR8)</f>
        <v>0</v>
      </c>
      <c r="BT8" s="34"/>
      <c r="BU8" s="90">
        <f t="shared" ca="1" si="19"/>
        <v>0</v>
      </c>
      <c r="BV8" s="392"/>
    </row>
    <row r="9" spans="1:77" s="21" customFormat="1" x14ac:dyDescent="0.2">
      <c r="A9" s="21" t="s">
        <v>209</v>
      </c>
      <c r="B9" s="87"/>
      <c r="C9" s="87"/>
      <c r="D9" s="392"/>
      <c r="E9" s="34"/>
      <c r="F9" s="90">
        <f t="shared" ca="1" si="20"/>
        <v>0</v>
      </c>
      <c r="G9" s="34"/>
      <c r="H9" s="90">
        <f t="shared" ref="H9" ca="1" si="47">IF(OR(ISBLANK(G9),ISBLANK(I9)),0,I9-G9)</f>
        <v>0</v>
      </c>
      <c r="I9" s="34"/>
      <c r="J9" s="90">
        <f t="shared" ca="1" si="1"/>
        <v>0</v>
      </c>
      <c r="K9" s="392"/>
      <c r="L9" s="34"/>
      <c r="M9" s="90">
        <f t="shared" ca="1" si="22"/>
        <v>0</v>
      </c>
      <c r="N9" s="34"/>
      <c r="O9" s="90">
        <f t="shared" ref="O9" ca="1" si="48">IF(OR(ISBLANK(N9),ISBLANK(P9)),0,P9-N9)</f>
        <v>0</v>
      </c>
      <c r="P9" s="34"/>
      <c r="Q9" s="90">
        <f t="shared" ca="1" si="3"/>
        <v>0</v>
      </c>
      <c r="R9" s="392"/>
      <c r="S9" s="34"/>
      <c r="T9" s="90">
        <f t="shared" ca="1" si="24"/>
        <v>0</v>
      </c>
      <c r="U9" s="34"/>
      <c r="V9" s="90">
        <f t="shared" ref="V9" ca="1" si="49">IF(OR(ISBLANK(U9),ISBLANK(W9)),0,W9-U9)</f>
        <v>0</v>
      </c>
      <c r="W9" s="34"/>
      <c r="X9" s="90">
        <f t="shared" ca="1" si="5"/>
        <v>0</v>
      </c>
      <c r="Y9" s="392"/>
      <c r="Z9" s="34"/>
      <c r="AA9" s="90">
        <f t="shared" ca="1" si="26"/>
        <v>0</v>
      </c>
      <c r="AB9" s="34"/>
      <c r="AC9" s="90">
        <f t="shared" ref="AC9" ca="1" si="50">IF(OR(ISBLANK(AB9),ISBLANK(AD9)),0,AD9-AB9)</f>
        <v>0</v>
      </c>
      <c r="AD9" s="34"/>
      <c r="AE9" s="90">
        <f t="shared" ca="1" si="7"/>
        <v>0</v>
      </c>
      <c r="AF9" s="392">
        <v>0</v>
      </c>
      <c r="AG9" s="34"/>
      <c r="AH9" s="90">
        <f t="shared" ca="1" si="28"/>
        <v>0</v>
      </c>
      <c r="AI9" s="34"/>
      <c r="AJ9" s="90">
        <f t="shared" ref="AJ9" ca="1" si="51">IF(OR(ISBLANK(AI9),ISBLANK(AK9)),0,AK9-AI9)</f>
        <v>0</v>
      </c>
      <c r="AK9" s="34"/>
      <c r="AL9" s="90">
        <f t="shared" ca="1" si="9"/>
        <v>0</v>
      </c>
      <c r="AM9" s="392">
        <v>0</v>
      </c>
      <c r="AN9" s="34"/>
      <c r="AO9" s="90">
        <f t="shared" ca="1" si="30"/>
        <v>0</v>
      </c>
      <c r="AP9" s="34"/>
      <c r="AQ9" s="90">
        <f t="shared" ref="AQ9" ca="1" si="52">IF(OR(ISBLANK(AP9),ISBLANK(AR9)),0,AR9-AP9)</f>
        <v>0</v>
      </c>
      <c r="AR9" s="34"/>
      <c r="AS9" s="90">
        <f t="shared" ca="1" si="11"/>
        <v>0</v>
      </c>
      <c r="AT9" s="392">
        <v>0</v>
      </c>
      <c r="AU9" s="34"/>
      <c r="AV9" s="90">
        <f t="shared" ca="1" si="32"/>
        <v>0</v>
      </c>
      <c r="AW9" s="34"/>
      <c r="AX9" s="90">
        <f t="shared" ca="1" si="12"/>
        <v>0</v>
      </c>
      <c r="AY9" s="34"/>
      <c r="AZ9" s="90">
        <f t="shared" ca="1" si="12"/>
        <v>0</v>
      </c>
      <c r="BA9" s="392">
        <v>0</v>
      </c>
      <c r="BB9" s="34"/>
      <c r="BC9" s="90">
        <f t="shared" ca="1" si="13"/>
        <v>0</v>
      </c>
      <c r="BD9" s="34"/>
      <c r="BE9" s="90">
        <f t="shared" ca="1" si="14"/>
        <v>0</v>
      </c>
      <c r="BF9" s="34"/>
      <c r="BG9" s="90">
        <f t="shared" ca="1" si="15"/>
        <v>0</v>
      </c>
      <c r="BH9" s="392">
        <v>0</v>
      </c>
      <c r="BI9" s="34"/>
      <c r="BJ9" s="90">
        <f t="shared" ca="1" si="33"/>
        <v>0</v>
      </c>
      <c r="BK9" s="34"/>
      <c r="BL9" s="90">
        <f t="shared" ref="BL9" ca="1" si="53">IF(OR(ISBLANK(BK9),ISBLANK(BM9)),0,BM9-BK9)</f>
        <v>0</v>
      </c>
      <c r="BM9" s="34"/>
      <c r="BN9" s="90">
        <f t="shared" ref="BN9" ca="1" si="54">IF(OR(ISBLANK(BM9),ISBLANK(BO9)),0,BO9-BM9)</f>
        <v>0</v>
      </c>
      <c r="BO9" s="392"/>
      <c r="BP9" s="34"/>
      <c r="BQ9" s="90">
        <f t="shared" ca="1" si="36"/>
        <v>0</v>
      </c>
      <c r="BR9" s="34"/>
      <c r="BS9" s="90">
        <f t="shared" ref="BS9" ca="1" si="55">IF(OR(ISBLANK(BR9),ISBLANK(BT9)),0,BT9-BR9)</f>
        <v>0</v>
      </c>
      <c r="BT9" s="34"/>
      <c r="BU9" s="90">
        <f t="shared" ca="1" si="19"/>
        <v>0</v>
      </c>
      <c r="BV9" s="392"/>
    </row>
    <row r="10" spans="1:77" s="21" customFormat="1" x14ac:dyDescent="0.2">
      <c r="A10" s="21" t="s">
        <v>237</v>
      </c>
      <c r="B10" s="87"/>
      <c r="C10" s="87"/>
      <c r="D10" s="392"/>
      <c r="E10" s="34"/>
      <c r="F10" s="90">
        <f t="shared" ca="1" si="20"/>
        <v>0</v>
      </c>
      <c r="G10" s="34"/>
      <c r="H10" s="90">
        <f t="shared" ref="H10" ca="1" si="56">IF(OR(ISBLANK(G10),ISBLANK(I10)),0,I10-G10)</f>
        <v>0</v>
      </c>
      <c r="I10" s="34"/>
      <c r="J10" s="90">
        <f t="shared" ca="1" si="1"/>
        <v>0</v>
      </c>
      <c r="K10" s="392"/>
      <c r="L10" s="34"/>
      <c r="M10" s="90">
        <f t="shared" ca="1" si="22"/>
        <v>0</v>
      </c>
      <c r="N10" s="34"/>
      <c r="O10" s="90">
        <f t="shared" ref="O10" ca="1" si="57">IF(OR(ISBLANK(N10),ISBLANK(P10)),0,P10-N10)</f>
        <v>0</v>
      </c>
      <c r="P10" s="34"/>
      <c r="Q10" s="90">
        <f t="shared" ca="1" si="3"/>
        <v>0</v>
      </c>
      <c r="R10" s="392"/>
      <c r="S10" s="34"/>
      <c r="T10" s="90">
        <f t="shared" ca="1" si="24"/>
        <v>0</v>
      </c>
      <c r="U10" s="34"/>
      <c r="V10" s="90">
        <f t="shared" ref="V10" ca="1" si="58">IF(OR(ISBLANK(U10),ISBLANK(W10)),0,W10-U10)</f>
        <v>0</v>
      </c>
      <c r="W10" s="34"/>
      <c r="X10" s="90">
        <f t="shared" ca="1" si="5"/>
        <v>0</v>
      </c>
      <c r="Y10" s="392"/>
      <c r="Z10" s="34"/>
      <c r="AA10" s="90">
        <f t="shared" ca="1" si="26"/>
        <v>0</v>
      </c>
      <c r="AB10" s="34"/>
      <c r="AC10" s="90">
        <f t="shared" ref="AC10" ca="1" si="59">IF(OR(ISBLANK(AB10),ISBLANK(AD10)),0,AD10-AB10)</f>
        <v>0</v>
      </c>
      <c r="AD10" s="34"/>
      <c r="AE10" s="90">
        <f t="shared" ca="1" si="7"/>
        <v>0</v>
      </c>
      <c r="AF10" s="392">
        <v>0</v>
      </c>
      <c r="AG10" s="34"/>
      <c r="AH10" s="90">
        <f t="shared" ca="1" si="28"/>
        <v>0</v>
      </c>
      <c r="AI10" s="34"/>
      <c r="AJ10" s="90">
        <f t="shared" ref="AJ10" ca="1" si="60">IF(OR(ISBLANK(AI10),ISBLANK(AK10)),0,AK10-AI10)</f>
        <v>0</v>
      </c>
      <c r="AK10" s="34"/>
      <c r="AL10" s="90">
        <f t="shared" ca="1" si="9"/>
        <v>0</v>
      </c>
      <c r="AM10" s="392">
        <v>0</v>
      </c>
      <c r="AN10" s="34"/>
      <c r="AO10" s="90">
        <f t="shared" ca="1" si="30"/>
        <v>0</v>
      </c>
      <c r="AP10" s="34"/>
      <c r="AQ10" s="90">
        <f t="shared" ref="AQ10" ca="1" si="61">IF(OR(ISBLANK(AP10),ISBLANK(AR10)),0,AR10-AP10)</f>
        <v>0</v>
      </c>
      <c r="AR10" s="34"/>
      <c r="AS10" s="90">
        <f t="shared" ca="1" si="11"/>
        <v>0</v>
      </c>
      <c r="AT10" s="392">
        <v>0</v>
      </c>
      <c r="AU10" s="34"/>
      <c r="AV10" s="90">
        <f t="shared" ca="1" si="32"/>
        <v>0</v>
      </c>
      <c r="AW10" s="34"/>
      <c r="AX10" s="90">
        <f t="shared" ca="1" si="12"/>
        <v>0</v>
      </c>
      <c r="AY10" s="34"/>
      <c r="AZ10" s="90">
        <f t="shared" ca="1" si="12"/>
        <v>0</v>
      </c>
      <c r="BA10" s="392">
        <v>0</v>
      </c>
      <c r="BB10" s="34"/>
      <c r="BC10" s="90">
        <f t="shared" ca="1" si="13"/>
        <v>0</v>
      </c>
      <c r="BD10" s="34"/>
      <c r="BE10" s="90">
        <f t="shared" ca="1" si="14"/>
        <v>0</v>
      </c>
      <c r="BF10" s="34"/>
      <c r="BG10" s="90">
        <f t="shared" ca="1" si="15"/>
        <v>0</v>
      </c>
      <c r="BH10" s="392">
        <v>0</v>
      </c>
      <c r="BI10" s="34"/>
      <c r="BJ10" s="90">
        <f t="shared" ca="1" si="33"/>
        <v>0</v>
      </c>
      <c r="BK10" s="34"/>
      <c r="BL10" s="90">
        <f t="shared" ref="BL10" ca="1" si="62">IF(OR(ISBLANK(BK10),ISBLANK(BM10)),0,BM10-BK10)</f>
        <v>0</v>
      </c>
      <c r="BM10" s="34"/>
      <c r="BN10" s="90">
        <f t="shared" ref="BN10" ca="1" si="63">IF(OR(ISBLANK(BM10),ISBLANK(BO10)),0,BO10-BM10)</f>
        <v>0</v>
      </c>
      <c r="BO10" s="392"/>
      <c r="BP10" s="34"/>
      <c r="BQ10" s="90">
        <f t="shared" ca="1" si="36"/>
        <v>0</v>
      </c>
      <c r="BR10" s="34"/>
      <c r="BS10" s="90">
        <f t="shared" ref="BS10" ca="1" si="64">IF(OR(ISBLANK(BR10),ISBLANK(BT10)),0,BT10-BR10)</f>
        <v>0</v>
      </c>
      <c r="BT10" s="34"/>
      <c r="BU10" s="90">
        <f t="shared" ca="1" si="19"/>
        <v>0</v>
      </c>
      <c r="BV10" s="392"/>
    </row>
    <row r="11" spans="1:77" s="21" customFormat="1" x14ac:dyDescent="0.2">
      <c r="A11" s="21" t="s">
        <v>238</v>
      </c>
      <c r="B11" s="87"/>
      <c r="C11" s="87"/>
      <c r="D11" s="392"/>
      <c r="E11" s="34"/>
      <c r="F11" s="90">
        <f t="shared" ca="1" si="20"/>
        <v>0</v>
      </c>
      <c r="G11" s="34"/>
      <c r="H11" s="90">
        <f t="shared" ref="H11" ca="1" si="65">IF(OR(ISBLANK(G11),ISBLANK(I11)),0,I11-G11)</f>
        <v>0</v>
      </c>
      <c r="I11" s="34"/>
      <c r="J11" s="90">
        <f t="shared" ca="1" si="1"/>
        <v>0</v>
      </c>
      <c r="K11" s="392"/>
      <c r="L11" s="34"/>
      <c r="M11" s="90">
        <f t="shared" ca="1" si="22"/>
        <v>0</v>
      </c>
      <c r="N11" s="34"/>
      <c r="O11" s="90">
        <f t="shared" ref="O11" ca="1" si="66">IF(OR(ISBLANK(N11),ISBLANK(P11)),0,P11-N11)</f>
        <v>0</v>
      </c>
      <c r="P11" s="34"/>
      <c r="Q11" s="90">
        <f t="shared" ca="1" si="3"/>
        <v>0</v>
      </c>
      <c r="R11" s="392"/>
      <c r="S11" s="34"/>
      <c r="T11" s="90">
        <f t="shared" ca="1" si="24"/>
        <v>0</v>
      </c>
      <c r="U11" s="34"/>
      <c r="V11" s="90">
        <f t="shared" ref="V11" ca="1" si="67">IF(OR(ISBLANK(U11),ISBLANK(W11)),0,W11-U11)</f>
        <v>0</v>
      </c>
      <c r="W11" s="34"/>
      <c r="X11" s="90">
        <f t="shared" ca="1" si="5"/>
        <v>0</v>
      </c>
      <c r="Y11" s="392"/>
      <c r="Z11" s="34"/>
      <c r="AA11" s="90">
        <f t="shared" ca="1" si="26"/>
        <v>0</v>
      </c>
      <c r="AB11" s="34"/>
      <c r="AC11" s="90">
        <f t="shared" ref="AC11" ca="1" si="68">IF(OR(ISBLANK(AB11),ISBLANK(AD11)),0,AD11-AB11)</f>
        <v>0</v>
      </c>
      <c r="AD11" s="34"/>
      <c r="AE11" s="90">
        <f t="shared" ca="1" si="7"/>
        <v>0</v>
      </c>
      <c r="AF11" s="392">
        <v>0</v>
      </c>
      <c r="AG11" s="34"/>
      <c r="AH11" s="90">
        <f t="shared" ca="1" si="28"/>
        <v>0</v>
      </c>
      <c r="AI11" s="34"/>
      <c r="AJ11" s="90">
        <f t="shared" ref="AJ11" ca="1" si="69">IF(OR(ISBLANK(AI11),ISBLANK(AK11)),0,AK11-AI11)</f>
        <v>0</v>
      </c>
      <c r="AK11" s="34"/>
      <c r="AL11" s="90">
        <f t="shared" ca="1" si="9"/>
        <v>0</v>
      </c>
      <c r="AM11" s="392">
        <v>0</v>
      </c>
      <c r="AN11" s="34"/>
      <c r="AO11" s="90">
        <f t="shared" ca="1" si="30"/>
        <v>0</v>
      </c>
      <c r="AP11" s="34"/>
      <c r="AQ11" s="90">
        <f t="shared" ref="AQ11" ca="1" si="70">IF(OR(ISBLANK(AP11),ISBLANK(AR11)),0,AR11-AP11)</f>
        <v>0</v>
      </c>
      <c r="AR11" s="34"/>
      <c r="AS11" s="90">
        <f t="shared" ca="1" si="11"/>
        <v>0</v>
      </c>
      <c r="AT11" s="392">
        <f ca="1">+-78+2</f>
        <v>-76</v>
      </c>
      <c r="AU11" s="34"/>
      <c r="AV11" s="90">
        <f t="shared" ca="1" si="32"/>
        <v>0</v>
      </c>
      <c r="AW11" s="34"/>
      <c r="AX11" s="90">
        <f t="shared" ca="1" si="12"/>
        <v>0</v>
      </c>
      <c r="AY11" s="34"/>
      <c r="AZ11" s="90">
        <f t="shared" ca="1" si="12"/>
        <v>0</v>
      </c>
      <c r="BA11" s="392">
        <v>0</v>
      </c>
      <c r="BB11" s="34"/>
      <c r="BC11" s="90">
        <f t="shared" ca="1" si="13"/>
        <v>0</v>
      </c>
      <c r="BD11" s="34"/>
      <c r="BE11" s="90">
        <f t="shared" ca="1" si="14"/>
        <v>0</v>
      </c>
      <c r="BF11" s="34"/>
      <c r="BG11" s="90">
        <f t="shared" ca="1" si="15"/>
        <v>0</v>
      </c>
      <c r="BH11" s="392">
        <v>0</v>
      </c>
      <c r="BI11" s="34"/>
      <c r="BJ11" s="90">
        <f t="shared" ca="1" si="33"/>
        <v>0</v>
      </c>
      <c r="BK11" s="34"/>
      <c r="BL11" s="90">
        <f t="shared" ref="BL11" ca="1" si="71">IF(OR(ISBLANK(BK11),ISBLANK(BM11)),0,BM11-BK11)</f>
        <v>0</v>
      </c>
      <c r="BM11" s="34"/>
      <c r="BN11" s="90">
        <f t="shared" ref="BN11" ca="1" si="72">IF(OR(ISBLANK(BM11),ISBLANK(BO11)),0,BO11-BM11)</f>
        <v>0</v>
      </c>
      <c r="BO11" s="392"/>
      <c r="BP11" s="34"/>
      <c r="BQ11" s="90">
        <f t="shared" ca="1" si="36"/>
        <v>0</v>
      </c>
      <c r="BR11" s="34"/>
      <c r="BS11" s="90">
        <f t="shared" ref="BS11" ca="1" si="73">IF(OR(ISBLANK(BR11),ISBLANK(BT11)),0,BT11-BR11)</f>
        <v>0</v>
      </c>
      <c r="BT11" s="34"/>
      <c r="BU11" s="90">
        <f t="shared" ca="1" si="19"/>
        <v>0</v>
      </c>
      <c r="BV11" s="392"/>
    </row>
    <row r="12" spans="1:77" s="21" customFormat="1" x14ac:dyDescent="0.2">
      <c r="A12" s="21" t="s">
        <v>322</v>
      </c>
      <c r="B12" s="87"/>
      <c r="C12" s="87"/>
      <c r="D12" s="392"/>
      <c r="E12" s="34"/>
      <c r="F12" s="90">
        <f t="shared" ca="1" si="20"/>
        <v>0</v>
      </c>
      <c r="G12" s="34"/>
      <c r="H12" s="90">
        <f t="shared" ref="H12" ca="1" si="74">IF(OR(ISBLANK(G12),ISBLANK(I12)),0,I12-G12)</f>
        <v>0</v>
      </c>
      <c r="I12" s="34"/>
      <c r="J12" s="90">
        <f t="shared" ca="1" si="1"/>
        <v>0</v>
      </c>
      <c r="K12" s="392"/>
      <c r="L12" s="34"/>
      <c r="M12" s="90">
        <f t="shared" ca="1" si="22"/>
        <v>0</v>
      </c>
      <c r="N12" s="34"/>
      <c r="O12" s="90">
        <f t="shared" ref="O12" ca="1" si="75">IF(OR(ISBLANK(N12),ISBLANK(P12)),0,P12-N12)</f>
        <v>0</v>
      </c>
      <c r="P12" s="34"/>
      <c r="Q12" s="90">
        <f t="shared" ca="1" si="3"/>
        <v>0</v>
      </c>
      <c r="R12" s="392"/>
      <c r="S12" s="34"/>
      <c r="T12" s="90">
        <f t="shared" ca="1" si="24"/>
        <v>0</v>
      </c>
      <c r="U12" s="34"/>
      <c r="V12" s="90">
        <f t="shared" ref="V12" ca="1" si="76">IF(OR(ISBLANK(U12),ISBLANK(W12)),0,W12-U12)</f>
        <v>0</v>
      </c>
      <c r="W12" s="34"/>
      <c r="X12" s="90">
        <f t="shared" ca="1" si="5"/>
        <v>0</v>
      </c>
      <c r="Y12" s="392"/>
      <c r="Z12" s="34"/>
      <c r="AA12" s="90">
        <f t="shared" ca="1" si="26"/>
        <v>0</v>
      </c>
      <c r="AB12" s="34"/>
      <c r="AC12" s="90">
        <f t="shared" ref="AC12" ca="1" si="77">IF(OR(ISBLANK(AB12),ISBLANK(AD12)),0,AD12-AB12)</f>
        <v>0</v>
      </c>
      <c r="AD12" s="34"/>
      <c r="AE12" s="90">
        <f t="shared" ca="1" si="7"/>
        <v>0</v>
      </c>
      <c r="AF12" s="392"/>
      <c r="AG12" s="34"/>
      <c r="AH12" s="90">
        <f t="shared" ca="1" si="28"/>
        <v>0</v>
      </c>
      <c r="AI12" s="34"/>
      <c r="AJ12" s="90">
        <f t="shared" ref="AJ12" ca="1" si="78">IF(OR(ISBLANK(AI12),ISBLANK(AK12)),0,AK12-AI12)</f>
        <v>0</v>
      </c>
      <c r="AK12" s="34"/>
      <c r="AL12" s="90">
        <f t="shared" ca="1" si="9"/>
        <v>0</v>
      </c>
      <c r="AM12" s="392"/>
      <c r="AN12" s="34"/>
      <c r="AO12" s="90">
        <f t="shared" ca="1" si="30"/>
        <v>0</v>
      </c>
      <c r="AP12" s="34"/>
      <c r="AQ12" s="90">
        <f t="shared" ref="AQ12" ca="1" si="79">IF(OR(ISBLANK(AP12),ISBLANK(AR12)),0,AR12-AP12)</f>
        <v>0</v>
      </c>
      <c r="AR12" s="34"/>
      <c r="AS12" s="90">
        <f t="shared" ca="1" si="11"/>
        <v>0</v>
      </c>
      <c r="AT12" s="392">
        <v>0</v>
      </c>
      <c r="AU12" s="34"/>
      <c r="AV12" s="90">
        <f t="shared" ca="1" si="32"/>
        <v>0</v>
      </c>
      <c r="AW12" s="34"/>
      <c r="AX12" s="90">
        <f t="shared" ca="1" si="12"/>
        <v>0</v>
      </c>
      <c r="AY12" s="34"/>
      <c r="AZ12" s="90">
        <f t="shared" ca="1" si="12"/>
        <v>0</v>
      </c>
      <c r="BA12" s="392">
        <f ca="1">+-112+36</f>
        <v>-76</v>
      </c>
      <c r="BB12" s="34"/>
      <c r="BC12" s="90">
        <f t="shared" ca="1" si="13"/>
        <v>0</v>
      </c>
      <c r="BD12" s="34"/>
      <c r="BE12" s="90">
        <f t="shared" ca="1" si="14"/>
        <v>0</v>
      </c>
      <c r="BF12" s="34"/>
      <c r="BG12" s="90">
        <f t="shared" ca="1" si="15"/>
        <v>0</v>
      </c>
      <c r="BH12" s="392">
        <f ca="1">+-20+45</f>
        <v>25</v>
      </c>
      <c r="BI12" s="34"/>
      <c r="BJ12" s="90">
        <f t="shared" ca="1" si="33"/>
        <v>0</v>
      </c>
      <c r="BK12" s="34"/>
      <c r="BL12" s="90">
        <f t="shared" ref="BL12" ca="1" si="80">IF(OR(ISBLANK(BK12),ISBLANK(BM12)),0,BM12-BK12)</f>
        <v>0</v>
      </c>
      <c r="BM12" s="34"/>
      <c r="BN12" s="90">
        <f t="shared" ref="BN12" ca="1" si="81">IF(OR(ISBLANK(BM12),ISBLANK(BO12)),0,BO12-BM12)</f>
        <v>0</v>
      </c>
      <c r="BO12" s="392"/>
      <c r="BP12" s="34"/>
      <c r="BQ12" s="90">
        <f t="shared" ca="1" si="36"/>
        <v>0</v>
      </c>
      <c r="BR12" s="34"/>
      <c r="BS12" s="90">
        <f t="shared" ref="BS12" ca="1" si="82">IF(OR(ISBLANK(BR12),ISBLANK(BT12)),0,BT12-BR12)</f>
        <v>0</v>
      </c>
      <c r="BT12" s="34"/>
      <c r="BU12" s="90">
        <f t="shared" ca="1" si="19"/>
        <v>0</v>
      </c>
      <c r="BV12" s="392"/>
    </row>
    <row r="13" spans="1:77" s="21" customFormat="1" x14ac:dyDescent="0.2">
      <c r="A13" s="21" t="s">
        <v>128</v>
      </c>
      <c r="B13" s="87"/>
      <c r="C13" s="87"/>
      <c r="D13" s="392"/>
      <c r="E13" s="34"/>
      <c r="F13" s="90">
        <f t="shared" ca="1" si="20"/>
        <v>0</v>
      </c>
      <c r="G13" s="34"/>
      <c r="H13" s="90">
        <f t="shared" ref="H13" ca="1" si="83">IF(OR(ISBLANK(G13),ISBLANK(I13)),0,I13-G13)</f>
        <v>0</v>
      </c>
      <c r="I13" s="34"/>
      <c r="J13" s="90">
        <f t="shared" ca="1" si="1"/>
        <v>0</v>
      </c>
      <c r="K13" s="392"/>
      <c r="L13" s="34"/>
      <c r="M13" s="90">
        <f t="shared" ca="1" si="22"/>
        <v>0</v>
      </c>
      <c r="N13" s="34"/>
      <c r="O13" s="90">
        <f t="shared" ref="O13" ca="1" si="84">IF(OR(ISBLANK(N13),ISBLANK(P13)),0,P13-N13)</f>
        <v>0</v>
      </c>
      <c r="P13" s="34"/>
      <c r="Q13" s="90">
        <f t="shared" ca="1" si="3"/>
        <v>0</v>
      </c>
      <c r="R13" s="392"/>
      <c r="S13" s="34"/>
      <c r="T13" s="90">
        <f t="shared" ca="1" si="24"/>
        <v>0</v>
      </c>
      <c r="U13" s="34"/>
      <c r="V13" s="90">
        <f t="shared" ref="V13" ca="1" si="85">IF(OR(ISBLANK(U13),ISBLANK(W13)),0,W13-U13)</f>
        <v>0</v>
      </c>
      <c r="W13" s="34"/>
      <c r="X13" s="90">
        <f t="shared" ca="1" si="5"/>
        <v>0</v>
      </c>
      <c r="Y13" s="392"/>
      <c r="Z13" s="34"/>
      <c r="AA13" s="90">
        <f t="shared" ca="1" si="26"/>
        <v>0</v>
      </c>
      <c r="AB13" s="34"/>
      <c r="AC13" s="90">
        <f t="shared" ref="AC13" ca="1" si="86">IF(OR(ISBLANK(AB13),ISBLANK(AD13)),0,AD13-AB13)</f>
        <v>0</v>
      </c>
      <c r="AD13" s="34"/>
      <c r="AE13" s="90">
        <f t="shared" ca="1" si="7"/>
        <v>0</v>
      </c>
      <c r="AF13" s="392"/>
      <c r="AG13" s="34"/>
      <c r="AH13" s="90">
        <f t="shared" ca="1" si="28"/>
        <v>0</v>
      </c>
      <c r="AI13" s="34"/>
      <c r="AJ13" s="90">
        <f t="shared" ref="AJ13" ca="1" si="87">IF(OR(ISBLANK(AI13),ISBLANK(AK13)),0,AK13-AI13)</f>
        <v>0</v>
      </c>
      <c r="AK13" s="34"/>
      <c r="AL13" s="90">
        <f t="shared" ca="1" si="9"/>
        <v>0</v>
      </c>
      <c r="AM13" s="392"/>
      <c r="AN13" s="34"/>
      <c r="AO13" s="90">
        <f t="shared" ca="1" si="30"/>
        <v>0</v>
      </c>
      <c r="AP13" s="34"/>
      <c r="AQ13" s="90">
        <f t="shared" ref="AQ13" ca="1" si="88">IF(OR(ISBLANK(AP13),ISBLANK(AR13)),0,AR13-AP13)</f>
        <v>0</v>
      </c>
      <c r="AR13" s="34"/>
      <c r="AS13" s="90">
        <f t="shared" ca="1" si="11"/>
        <v>0</v>
      </c>
      <c r="AT13" s="392">
        <v>0</v>
      </c>
      <c r="AU13" s="34"/>
      <c r="AV13" s="90">
        <f t="shared" ca="1" si="32"/>
        <v>0</v>
      </c>
      <c r="AW13" s="34"/>
      <c r="AX13" s="90">
        <f t="shared" ca="1" si="12"/>
        <v>0</v>
      </c>
      <c r="AY13" s="34"/>
      <c r="AZ13" s="90">
        <f t="shared" ca="1" si="12"/>
        <v>0</v>
      </c>
      <c r="BA13" s="392">
        <v>0</v>
      </c>
      <c r="BB13" s="34"/>
      <c r="BC13" s="90">
        <f t="shared" ca="1" si="13"/>
        <v>0</v>
      </c>
      <c r="BD13" s="34"/>
      <c r="BE13" s="90">
        <f t="shared" ca="1" si="14"/>
        <v>0</v>
      </c>
      <c r="BF13" s="34"/>
      <c r="BG13" s="90">
        <f t="shared" ca="1" si="15"/>
        <v>0</v>
      </c>
      <c r="BH13" s="392">
        <v>0</v>
      </c>
      <c r="BI13" s="34"/>
      <c r="BJ13" s="90">
        <f t="shared" ca="1" si="33"/>
        <v>0</v>
      </c>
      <c r="BK13" s="34"/>
      <c r="BL13" s="90">
        <f t="shared" ref="BL13" ca="1" si="89">IF(OR(ISBLANK(BK13),ISBLANK(BM13)),0,BM13-BK13)</f>
        <v>0</v>
      </c>
      <c r="BM13" s="34"/>
      <c r="BN13" s="90">
        <f t="shared" ref="BN13" ca="1" si="90">IF(OR(ISBLANK(BM13),ISBLANK(BO13)),0,BO13-BM13)</f>
        <v>0</v>
      </c>
      <c r="BO13" s="392"/>
      <c r="BP13" s="34"/>
      <c r="BQ13" s="90">
        <f t="shared" ca="1" si="36"/>
        <v>0</v>
      </c>
      <c r="BR13" s="34"/>
      <c r="BS13" s="90">
        <f t="shared" ref="BS13" ca="1" si="91">IF(OR(ISBLANK(BR13),ISBLANK(BT13)),0,BT13-BR13)</f>
        <v>0</v>
      </c>
      <c r="BT13" s="34"/>
      <c r="BU13" s="90">
        <f t="shared" ca="1" si="19"/>
        <v>0</v>
      </c>
      <c r="BV13" s="392"/>
    </row>
    <row r="14" spans="1:77" s="21" customFormat="1" x14ac:dyDescent="0.2">
      <c r="A14" s="21" t="s">
        <v>239</v>
      </c>
      <c r="B14" s="87"/>
      <c r="C14" s="87"/>
      <c r="D14" s="392"/>
      <c r="E14" s="34"/>
      <c r="F14" s="90">
        <f t="shared" ca="1" si="20"/>
        <v>0</v>
      </c>
      <c r="G14" s="34"/>
      <c r="H14" s="90">
        <f t="shared" ref="H14" ca="1" si="92">IF(OR(ISBLANK(G14),ISBLANK(I14)),0,I14-G14)</f>
        <v>0</v>
      </c>
      <c r="I14" s="34"/>
      <c r="J14" s="90">
        <f t="shared" ca="1" si="1"/>
        <v>0</v>
      </c>
      <c r="K14" s="392"/>
      <c r="L14" s="34"/>
      <c r="M14" s="90">
        <f t="shared" ca="1" si="22"/>
        <v>0</v>
      </c>
      <c r="N14" s="34"/>
      <c r="O14" s="90">
        <f t="shared" ref="O14" ca="1" si="93">IF(OR(ISBLANK(N14),ISBLANK(P14)),0,P14-N14)</f>
        <v>0</v>
      </c>
      <c r="P14" s="34"/>
      <c r="Q14" s="90">
        <f t="shared" ca="1" si="3"/>
        <v>0</v>
      </c>
      <c r="R14" s="392"/>
      <c r="S14" s="34"/>
      <c r="T14" s="90">
        <f t="shared" ca="1" si="24"/>
        <v>0</v>
      </c>
      <c r="U14" s="34"/>
      <c r="V14" s="90">
        <f t="shared" ref="V14" ca="1" si="94">IF(OR(ISBLANK(U14),ISBLANK(W14)),0,W14-U14)</f>
        <v>0</v>
      </c>
      <c r="W14" s="34"/>
      <c r="X14" s="90">
        <f t="shared" ca="1" si="5"/>
        <v>0</v>
      </c>
      <c r="Y14" s="392"/>
      <c r="Z14" s="34"/>
      <c r="AA14" s="90">
        <f t="shared" ca="1" si="26"/>
        <v>0</v>
      </c>
      <c r="AB14" s="34"/>
      <c r="AC14" s="90">
        <f t="shared" ref="AC14" ca="1" si="95">IF(OR(ISBLANK(AB14),ISBLANK(AD14)),0,AD14-AB14)</f>
        <v>0</v>
      </c>
      <c r="AD14" s="34"/>
      <c r="AE14" s="90">
        <f t="shared" ca="1" si="7"/>
        <v>0</v>
      </c>
      <c r="AF14" s="392"/>
      <c r="AG14" s="34"/>
      <c r="AH14" s="90">
        <f t="shared" ca="1" si="28"/>
        <v>0</v>
      </c>
      <c r="AI14" s="34"/>
      <c r="AJ14" s="90">
        <f t="shared" ref="AJ14" ca="1" si="96">IF(OR(ISBLANK(AI14),ISBLANK(AK14)),0,AK14-AI14)</f>
        <v>0</v>
      </c>
      <c r="AK14" s="34"/>
      <c r="AL14" s="90">
        <f t="shared" ca="1" si="9"/>
        <v>0</v>
      </c>
      <c r="AM14" s="392"/>
      <c r="AN14" s="34"/>
      <c r="AO14" s="90">
        <f t="shared" ca="1" si="30"/>
        <v>0</v>
      </c>
      <c r="AP14" s="34"/>
      <c r="AQ14" s="90">
        <f t="shared" ref="AQ14" ca="1" si="97">IF(OR(ISBLANK(AP14),ISBLANK(AR14)),0,AR14-AP14)</f>
        <v>0</v>
      </c>
      <c r="AR14" s="34"/>
      <c r="AS14" s="90">
        <f t="shared" ca="1" si="11"/>
        <v>0</v>
      </c>
      <c r="AT14" s="392">
        <v>0</v>
      </c>
      <c r="AU14" s="34"/>
      <c r="AV14" s="90">
        <f t="shared" ca="1" si="32"/>
        <v>0</v>
      </c>
      <c r="AW14" s="34"/>
      <c r="AX14" s="90">
        <f t="shared" ca="1" si="12"/>
        <v>0</v>
      </c>
      <c r="AY14" s="34"/>
      <c r="AZ14" s="90">
        <f t="shared" ca="1" si="12"/>
        <v>0</v>
      </c>
      <c r="BA14" s="392">
        <v>0</v>
      </c>
      <c r="BB14" s="34"/>
      <c r="BC14" s="90">
        <f t="shared" ca="1" si="13"/>
        <v>0</v>
      </c>
      <c r="BD14" s="34"/>
      <c r="BE14" s="90">
        <f t="shared" ca="1" si="14"/>
        <v>0</v>
      </c>
      <c r="BF14" s="34"/>
      <c r="BG14" s="90">
        <f t="shared" ca="1" si="15"/>
        <v>0</v>
      </c>
      <c r="BH14" s="392">
        <v>0</v>
      </c>
      <c r="BI14" s="34"/>
      <c r="BJ14" s="90">
        <f t="shared" ca="1" si="33"/>
        <v>0</v>
      </c>
      <c r="BK14" s="34"/>
      <c r="BL14" s="90">
        <f t="shared" ref="BL14" ca="1" si="98">IF(OR(ISBLANK(BK14),ISBLANK(BM14)),0,BM14-BK14)</f>
        <v>0</v>
      </c>
      <c r="BM14" s="34"/>
      <c r="BN14" s="90">
        <f t="shared" ref="BN14" ca="1" si="99">IF(OR(ISBLANK(BM14),ISBLANK(BO14)),0,BO14-BM14)</f>
        <v>0</v>
      </c>
      <c r="BO14" s="392"/>
      <c r="BP14" s="34"/>
      <c r="BQ14" s="90">
        <f t="shared" ca="1" si="36"/>
        <v>0</v>
      </c>
      <c r="BR14" s="34"/>
      <c r="BS14" s="90">
        <f t="shared" ref="BS14" ca="1" si="100">IF(OR(ISBLANK(BR14),ISBLANK(BT14)),0,BT14-BR14)</f>
        <v>0</v>
      </c>
      <c r="BT14" s="34"/>
      <c r="BU14" s="90">
        <f t="shared" ca="1" si="19"/>
        <v>0</v>
      </c>
      <c r="BV14" s="392"/>
    </row>
    <row r="15" spans="1:77" s="21" customFormat="1" x14ac:dyDescent="0.2">
      <c r="A15" s="21" t="s">
        <v>222</v>
      </c>
      <c r="B15" s="87"/>
      <c r="C15" s="87"/>
      <c r="D15" s="392"/>
      <c r="E15" s="34"/>
      <c r="F15" s="90">
        <f t="shared" ca="1" si="20"/>
        <v>0</v>
      </c>
      <c r="G15" s="34"/>
      <c r="H15" s="90">
        <f t="shared" ref="H15" ca="1" si="101">IF(OR(ISBLANK(G15),ISBLANK(I15)),0,I15-G15)</f>
        <v>0</v>
      </c>
      <c r="I15" s="34"/>
      <c r="J15" s="90">
        <f t="shared" ca="1" si="1"/>
        <v>0</v>
      </c>
      <c r="K15" s="392"/>
      <c r="L15" s="34"/>
      <c r="M15" s="90">
        <f t="shared" ca="1" si="22"/>
        <v>0</v>
      </c>
      <c r="N15" s="34"/>
      <c r="O15" s="90">
        <f t="shared" ref="O15" ca="1" si="102">IF(OR(ISBLANK(N15),ISBLANK(P15)),0,P15-N15)</f>
        <v>0</v>
      </c>
      <c r="P15" s="34"/>
      <c r="Q15" s="90">
        <f t="shared" ca="1" si="3"/>
        <v>0</v>
      </c>
      <c r="R15" s="392"/>
      <c r="S15" s="34"/>
      <c r="T15" s="90">
        <f t="shared" ca="1" si="24"/>
        <v>0</v>
      </c>
      <c r="U15" s="34"/>
      <c r="V15" s="90">
        <f t="shared" ref="V15" ca="1" si="103">IF(OR(ISBLANK(U15),ISBLANK(W15)),0,W15-U15)</f>
        <v>0</v>
      </c>
      <c r="W15" s="34"/>
      <c r="X15" s="90">
        <f t="shared" ca="1" si="5"/>
        <v>0</v>
      </c>
      <c r="Y15" s="392"/>
      <c r="Z15" s="34"/>
      <c r="AA15" s="90">
        <f t="shared" ca="1" si="26"/>
        <v>0</v>
      </c>
      <c r="AB15" s="34"/>
      <c r="AC15" s="90">
        <f t="shared" ref="AC15" ca="1" si="104">IF(OR(ISBLANK(AB15),ISBLANK(AD15)),0,AD15-AB15)</f>
        <v>0</v>
      </c>
      <c r="AD15" s="34"/>
      <c r="AE15" s="90">
        <f t="shared" ca="1" si="7"/>
        <v>0</v>
      </c>
      <c r="AF15" s="392"/>
      <c r="AG15" s="34"/>
      <c r="AH15" s="90">
        <f t="shared" ca="1" si="28"/>
        <v>0</v>
      </c>
      <c r="AI15" s="34"/>
      <c r="AJ15" s="90">
        <f t="shared" ref="AJ15" ca="1" si="105">IF(OR(ISBLANK(AI15),ISBLANK(AK15)),0,AK15-AI15)</f>
        <v>0</v>
      </c>
      <c r="AK15" s="34"/>
      <c r="AL15" s="90">
        <f t="shared" ca="1" si="9"/>
        <v>0</v>
      </c>
      <c r="AM15" s="392"/>
      <c r="AN15" s="34"/>
      <c r="AO15" s="90">
        <f t="shared" ca="1" si="30"/>
        <v>0</v>
      </c>
      <c r="AP15" s="34"/>
      <c r="AQ15" s="90">
        <f t="shared" ref="AQ15" ca="1" si="106">IF(OR(ISBLANK(AP15),ISBLANK(AR15)),0,AR15-AP15)</f>
        <v>0</v>
      </c>
      <c r="AR15" s="34"/>
      <c r="AS15" s="90">
        <f t="shared" ca="1" si="11"/>
        <v>0</v>
      </c>
      <c r="AT15" s="392">
        <v>0</v>
      </c>
      <c r="AU15" s="34"/>
      <c r="AV15" s="90">
        <f t="shared" ca="1" si="32"/>
        <v>0</v>
      </c>
      <c r="AW15" s="34"/>
      <c r="AX15" s="90">
        <f t="shared" ca="1" si="12"/>
        <v>0</v>
      </c>
      <c r="AY15" s="34"/>
      <c r="AZ15" s="90">
        <f t="shared" ca="1" si="12"/>
        <v>0</v>
      </c>
      <c r="BA15" s="392">
        <v>0</v>
      </c>
      <c r="BB15" s="34"/>
      <c r="BC15" s="90">
        <f t="shared" ca="1" si="13"/>
        <v>0</v>
      </c>
      <c r="BD15" s="34"/>
      <c r="BE15" s="90">
        <f t="shared" ca="1" si="14"/>
        <v>0</v>
      </c>
      <c r="BF15" s="34"/>
      <c r="BG15" s="90">
        <f t="shared" ca="1" si="15"/>
        <v>0</v>
      </c>
      <c r="BH15" s="392">
        <v>0</v>
      </c>
      <c r="BI15" s="34"/>
      <c r="BJ15" s="90">
        <f t="shared" ca="1" si="33"/>
        <v>0</v>
      </c>
      <c r="BK15" s="34"/>
      <c r="BL15" s="90">
        <f t="shared" ref="BL15" ca="1" si="107">IF(OR(ISBLANK(BK15),ISBLANK(BM15)),0,BM15-BK15)</f>
        <v>0</v>
      </c>
      <c r="BM15" s="34"/>
      <c r="BN15" s="90">
        <f t="shared" ref="BN15" ca="1" si="108">IF(OR(ISBLANK(BM15),ISBLANK(BO15)),0,BO15-BM15)</f>
        <v>0</v>
      </c>
      <c r="BO15" s="392"/>
      <c r="BP15" s="34"/>
      <c r="BQ15" s="90">
        <f t="shared" ca="1" si="36"/>
        <v>0</v>
      </c>
      <c r="BR15" s="34"/>
      <c r="BS15" s="90">
        <f t="shared" ref="BS15" ca="1" si="109">IF(OR(ISBLANK(BR15),ISBLANK(BT15)),0,BT15-BR15)</f>
        <v>0</v>
      </c>
      <c r="BT15" s="34"/>
      <c r="BU15" s="90">
        <f t="shared" ca="1" si="19"/>
        <v>0</v>
      </c>
      <c r="BV15" s="392"/>
    </row>
    <row r="16" spans="1:77" s="21" customFormat="1" x14ac:dyDescent="0.2">
      <c r="A16" s="21" t="s">
        <v>320</v>
      </c>
      <c r="B16" s="87"/>
      <c r="C16" s="87"/>
      <c r="D16" s="392"/>
      <c r="E16" s="34"/>
      <c r="F16" s="90">
        <f t="shared" ca="1" si="20"/>
        <v>0</v>
      </c>
      <c r="G16" s="34"/>
      <c r="H16" s="90">
        <f t="shared" ref="H16" ca="1" si="110">IF(OR(ISBLANK(G16),ISBLANK(I16)),0,I16-G16)</f>
        <v>0</v>
      </c>
      <c r="I16" s="34"/>
      <c r="J16" s="90">
        <f t="shared" ca="1" si="1"/>
        <v>0</v>
      </c>
      <c r="K16" s="392"/>
      <c r="L16" s="34"/>
      <c r="M16" s="90">
        <f t="shared" ca="1" si="22"/>
        <v>0</v>
      </c>
      <c r="N16" s="34"/>
      <c r="O16" s="90">
        <f t="shared" ref="O16" ca="1" si="111">IF(OR(ISBLANK(N16),ISBLANK(P16)),0,P16-N16)</f>
        <v>0</v>
      </c>
      <c r="P16" s="34"/>
      <c r="Q16" s="90">
        <f t="shared" ca="1" si="3"/>
        <v>0</v>
      </c>
      <c r="R16" s="392"/>
      <c r="S16" s="34"/>
      <c r="T16" s="90">
        <f t="shared" ca="1" si="24"/>
        <v>0</v>
      </c>
      <c r="U16" s="34"/>
      <c r="V16" s="90">
        <f t="shared" ref="V16" ca="1" si="112">IF(OR(ISBLANK(U16),ISBLANK(W16)),0,W16-U16)</f>
        <v>0</v>
      </c>
      <c r="W16" s="34"/>
      <c r="X16" s="90">
        <f t="shared" ca="1" si="5"/>
        <v>0</v>
      </c>
      <c r="Y16" s="392"/>
      <c r="Z16" s="34"/>
      <c r="AA16" s="90">
        <f t="shared" ca="1" si="26"/>
        <v>0</v>
      </c>
      <c r="AB16" s="34"/>
      <c r="AC16" s="90">
        <f t="shared" ref="AC16" ca="1" si="113">IF(OR(ISBLANK(AB16),ISBLANK(AD16)),0,AD16-AB16)</f>
        <v>0</v>
      </c>
      <c r="AD16" s="34"/>
      <c r="AE16" s="90">
        <f t="shared" ca="1" si="7"/>
        <v>0</v>
      </c>
      <c r="AF16" s="392">
        <v>85</v>
      </c>
      <c r="AG16" s="34"/>
      <c r="AH16" s="90">
        <f t="shared" ca="1" si="28"/>
        <v>0</v>
      </c>
      <c r="AI16" s="34"/>
      <c r="AJ16" s="90">
        <f t="shared" ref="AJ16" ca="1" si="114">IF(OR(ISBLANK(AI16),ISBLANK(AK16)),0,AK16-AI16)</f>
        <v>0</v>
      </c>
      <c r="AK16" s="34"/>
      <c r="AL16" s="90">
        <f t="shared" ca="1" si="9"/>
        <v>0</v>
      </c>
      <c r="AM16" s="392">
        <v>90</v>
      </c>
      <c r="AN16" s="34"/>
      <c r="AO16" s="90">
        <f t="shared" ca="1" si="30"/>
        <v>0</v>
      </c>
      <c r="AP16" s="34"/>
      <c r="AQ16" s="90">
        <f t="shared" ref="AQ16" ca="1" si="115">IF(OR(ISBLANK(AP16),ISBLANK(AR16)),0,AR16-AP16)</f>
        <v>0</v>
      </c>
      <c r="AR16" s="34"/>
      <c r="AS16" s="90">
        <f t="shared" ca="1" si="11"/>
        <v>0</v>
      </c>
      <c r="AT16" s="392">
        <v>97</v>
      </c>
      <c r="AU16" s="34"/>
      <c r="AV16" s="90">
        <f t="shared" ca="1" si="32"/>
        <v>0</v>
      </c>
      <c r="AW16" s="34"/>
      <c r="AX16" s="90">
        <f t="shared" ca="1" si="12"/>
        <v>0</v>
      </c>
      <c r="AY16" s="34"/>
      <c r="AZ16" s="90">
        <f t="shared" ca="1" si="12"/>
        <v>0</v>
      </c>
      <c r="BA16" s="392">
        <v>96</v>
      </c>
      <c r="BB16" s="34"/>
      <c r="BC16" s="90">
        <f t="shared" ca="1" si="13"/>
        <v>0</v>
      </c>
      <c r="BD16" s="34"/>
      <c r="BE16" s="90">
        <f t="shared" ca="1" si="14"/>
        <v>0</v>
      </c>
      <c r="BF16" s="34"/>
      <c r="BG16" s="90">
        <f t="shared" ca="1" si="15"/>
        <v>0</v>
      </c>
      <c r="BH16" s="392">
        <v>102</v>
      </c>
      <c r="BI16" s="34"/>
      <c r="BJ16" s="90">
        <f t="shared" ca="1" si="33"/>
        <v>0</v>
      </c>
      <c r="BK16" s="34"/>
      <c r="BL16" s="90">
        <f t="shared" ref="BL16" ca="1" si="116">IF(OR(ISBLANK(BK16),ISBLANK(BM16)),0,BM16-BK16)</f>
        <v>0</v>
      </c>
      <c r="BM16" s="34"/>
      <c r="BN16" s="90">
        <f t="shared" ref="BN16" ca="1" si="117">IF(OR(ISBLANK(BM16),ISBLANK(BO16)),0,BO16-BM16)</f>
        <v>0</v>
      </c>
      <c r="BO16" s="392"/>
      <c r="BP16" s="34"/>
      <c r="BQ16" s="90">
        <f t="shared" ca="1" si="36"/>
        <v>0</v>
      </c>
      <c r="BR16" s="34"/>
      <c r="BS16" s="90">
        <f t="shared" ref="BS16" ca="1" si="118">IF(OR(ISBLANK(BR16),ISBLANK(BT16)),0,BT16-BR16)</f>
        <v>0</v>
      </c>
      <c r="BT16" s="34"/>
      <c r="BU16" s="90">
        <f t="shared" ca="1" si="19"/>
        <v>0</v>
      </c>
      <c r="BV16" s="392"/>
    </row>
    <row r="17" spans="1:74" s="21" customFormat="1" x14ac:dyDescent="0.2">
      <c r="A17" s="21" t="s">
        <v>494</v>
      </c>
      <c r="B17" s="87"/>
      <c r="C17" s="87"/>
      <c r="D17" s="392"/>
      <c r="E17" s="34"/>
      <c r="F17" s="90">
        <f t="shared" ca="1" si="20"/>
        <v>0</v>
      </c>
      <c r="G17" s="34"/>
      <c r="H17" s="90">
        <f t="shared" ref="H17" ca="1" si="119">IF(OR(ISBLANK(G17),ISBLANK(I17)),0,I17-G17)</f>
        <v>0</v>
      </c>
      <c r="I17" s="34"/>
      <c r="J17" s="90">
        <f t="shared" ca="1" si="1"/>
        <v>0</v>
      </c>
      <c r="K17" s="392"/>
      <c r="L17" s="34"/>
      <c r="M17" s="90">
        <f t="shared" ca="1" si="22"/>
        <v>0</v>
      </c>
      <c r="N17" s="34"/>
      <c r="O17" s="90">
        <f t="shared" ref="O17" ca="1" si="120">IF(OR(ISBLANK(N17),ISBLANK(P17)),0,P17-N17)</f>
        <v>0</v>
      </c>
      <c r="P17" s="34"/>
      <c r="Q17" s="90">
        <f t="shared" ca="1" si="3"/>
        <v>0</v>
      </c>
      <c r="R17" s="392"/>
      <c r="S17" s="34"/>
      <c r="T17" s="90">
        <f t="shared" ca="1" si="24"/>
        <v>0</v>
      </c>
      <c r="U17" s="34"/>
      <c r="V17" s="90">
        <f t="shared" ref="V17" ca="1" si="121">IF(OR(ISBLANK(U17),ISBLANK(W17)),0,W17-U17)</f>
        <v>0</v>
      </c>
      <c r="W17" s="34"/>
      <c r="X17" s="90">
        <f t="shared" ca="1" si="5"/>
        <v>0</v>
      </c>
      <c r="Y17" s="392"/>
      <c r="Z17" s="34"/>
      <c r="AA17" s="90">
        <f t="shared" ca="1" si="26"/>
        <v>0</v>
      </c>
      <c r="AB17" s="34"/>
      <c r="AC17" s="90">
        <f t="shared" ref="AC17" ca="1" si="122">IF(OR(ISBLANK(AB17),ISBLANK(AD17)),0,AD17-AB17)</f>
        <v>0</v>
      </c>
      <c r="AD17" s="34"/>
      <c r="AE17" s="90">
        <f t="shared" ca="1" si="7"/>
        <v>0</v>
      </c>
      <c r="AF17" s="392">
        <f ca="1">18+46</f>
        <v>64</v>
      </c>
      <c r="AG17" s="34"/>
      <c r="AH17" s="90">
        <f t="shared" ca="1" si="28"/>
        <v>0</v>
      </c>
      <c r="AI17" s="34"/>
      <c r="AJ17" s="90">
        <f t="shared" ref="AJ17" ca="1" si="123">IF(OR(ISBLANK(AI17),ISBLANK(AK17)),0,AK17-AI17)</f>
        <v>0</v>
      </c>
      <c r="AK17" s="34"/>
      <c r="AL17" s="90">
        <f t="shared" ca="1" si="9"/>
        <v>0</v>
      </c>
      <c r="AM17" s="392">
        <f ca="1">50+-17</f>
        <v>33</v>
      </c>
      <c r="AN17" s="34"/>
      <c r="AO17" s="90">
        <f t="shared" ca="1" si="30"/>
        <v>0</v>
      </c>
      <c r="AP17" s="34"/>
      <c r="AQ17" s="90">
        <f t="shared" ref="AQ17" ca="1" si="124">IF(OR(ISBLANK(AP17),ISBLANK(AR17)),0,AR17-AP17)</f>
        <v>0</v>
      </c>
      <c r="AR17" s="34"/>
      <c r="AS17" s="90">
        <f t="shared" ca="1" si="11"/>
        <v>0</v>
      </c>
      <c r="AT17" s="392">
        <f ca="1">11+131</f>
        <v>142</v>
      </c>
      <c r="AU17" s="34"/>
      <c r="AV17" s="90">
        <f t="shared" ca="1" si="32"/>
        <v>0</v>
      </c>
      <c r="AW17" s="34"/>
      <c r="AX17" s="90">
        <f t="shared" ca="1" si="12"/>
        <v>0</v>
      </c>
      <c r="AY17" s="34"/>
      <c r="AZ17" s="90">
        <f t="shared" ca="1" si="12"/>
        <v>0</v>
      </c>
      <c r="BA17" s="392">
        <f ca="1">110+117</f>
        <v>227</v>
      </c>
      <c r="BB17" s="34"/>
      <c r="BC17" s="90">
        <f t="shared" ca="1" si="13"/>
        <v>0</v>
      </c>
      <c r="BD17" s="34"/>
      <c r="BE17" s="90">
        <f t="shared" ca="1" si="14"/>
        <v>0</v>
      </c>
      <c r="BF17" s="34"/>
      <c r="BG17" s="90">
        <f t="shared" ca="1" si="15"/>
        <v>0</v>
      </c>
      <c r="BH17" s="392">
        <f ca="1">+-108+-40</f>
        <v>-148</v>
      </c>
      <c r="BI17" s="34"/>
      <c r="BJ17" s="90">
        <f t="shared" ca="1" si="33"/>
        <v>0</v>
      </c>
      <c r="BK17" s="34"/>
      <c r="BL17" s="90">
        <f t="shared" ref="BL17" ca="1" si="125">IF(OR(ISBLANK(BK17),ISBLANK(BM17)),0,BM17-BK17)</f>
        <v>0</v>
      </c>
      <c r="BM17" s="34"/>
      <c r="BN17" s="90">
        <f t="shared" ref="BN17" ca="1" si="126">IF(OR(ISBLANK(BM17),ISBLANK(BO17)),0,BO17-BM17)</f>
        <v>0</v>
      </c>
      <c r="BO17" s="392"/>
      <c r="BP17" s="34"/>
      <c r="BQ17" s="90">
        <f t="shared" ca="1" si="36"/>
        <v>0</v>
      </c>
      <c r="BR17" s="34"/>
      <c r="BS17" s="90">
        <f t="shared" ref="BS17" ca="1" si="127">IF(OR(ISBLANK(BR17),ISBLANK(BT17)),0,BT17-BR17)</f>
        <v>0</v>
      </c>
      <c r="BT17" s="34"/>
      <c r="BU17" s="90">
        <f t="shared" ca="1" si="19"/>
        <v>0</v>
      </c>
      <c r="BV17" s="392"/>
    </row>
    <row r="18" spans="1:74" s="21" customFormat="1" x14ac:dyDescent="0.2">
      <c r="A18" s="21" t="s">
        <v>129</v>
      </c>
      <c r="B18" s="87"/>
      <c r="C18" s="87"/>
      <c r="D18" s="392"/>
      <c r="E18" s="34"/>
      <c r="F18" s="90">
        <f t="shared" ca="1" si="20"/>
        <v>0</v>
      </c>
      <c r="G18" s="34"/>
      <c r="H18" s="90">
        <f t="shared" ref="H18" ca="1" si="128">IF(OR(ISBLANK(G18),ISBLANK(I18)),0,I18-G18)</f>
        <v>0</v>
      </c>
      <c r="I18" s="34"/>
      <c r="J18" s="90">
        <f t="shared" ca="1" si="1"/>
        <v>0</v>
      </c>
      <c r="K18" s="392"/>
      <c r="L18" s="34"/>
      <c r="M18" s="90">
        <f t="shared" ca="1" si="22"/>
        <v>0</v>
      </c>
      <c r="N18" s="34"/>
      <c r="O18" s="90">
        <f t="shared" ref="O18" ca="1" si="129">IF(OR(ISBLANK(N18),ISBLANK(P18)),0,P18-N18)</f>
        <v>0</v>
      </c>
      <c r="P18" s="34"/>
      <c r="Q18" s="90">
        <f t="shared" ca="1" si="3"/>
        <v>0</v>
      </c>
      <c r="R18" s="392"/>
      <c r="S18" s="34"/>
      <c r="T18" s="90">
        <f t="shared" ca="1" si="24"/>
        <v>0</v>
      </c>
      <c r="U18" s="34"/>
      <c r="V18" s="90">
        <f t="shared" ref="V18" ca="1" si="130">IF(OR(ISBLANK(U18),ISBLANK(W18)),0,W18-U18)</f>
        <v>0</v>
      </c>
      <c r="W18" s="34"/>
      <c r="X18" s="90">
        <f t="shared" ca="1" si="5"/>
        <v>0</v>
      </c>
      <c r="Y18" s="392"/>
      <c r="Z18" s="34"/>
      <c r="AA18" s="90">
        <f t="shared" ca="1" si="26"/>
        <v>0</v>
      </c>
      <c r="AB18" s="34"/>
      <c r="AC18" s="90">
        <f t="shared" ref="AC18" ca="1" si="131">IF(OR(ISBLANK(AB18),ISBLANK(AD18)),0,AD18-AB18)</f>
        <v>0</v>
      </c>
      <c r="AD18" s="34"/>
      <c r="AE18" s="90">
        <f t="shared" ca="1" si="7"/>
        <v>0</v>
      </c>
      <c r="AF18" s="392"/>
      <c r="AG18" s="34"/>
      <c r="AH18" s="90">
        <f t="shared" ca="1" si="28"/>
        <v>0</v>
      </c>
      <c r="AI18" s="34"/>
      <c r="AJ18" s="90">
        <f t="shared" ref="AJ18" ca="1" si="132">IF(OR(ISBLANK(AI18),ISBLANK(AK18)),0,AK18-AI18)</f>
        <v>0</v>
      </c>
      <c r="AK18" s="34"/>
      <c r="AL18" s="90">
        <f t="shared" ca="1" si="9"/>
        <v>0</v>
      </c>
      <c r="AM18" s="392"/>
      <c r="AN18" s="34"/>
      <c r="AO18" s="90">
        <f t="shared" ca="1" si="30"/>
        <v>0</v>
      </c>
      <c r="AP18" s="34"/>
      <c r="AQ18" s="90">
        <f t="shared" ref="AQ18" ca="1" si="133">IF(OR(ISBLANK(AP18),ISBLANK(AR18)),0,AR18-AP18)</f>
        <v>0</v>
      </c>
      <c r="AR18" s="34"/>
      <c r="AS18" s="90">
        <f t="shared" ca="1" si="11"/>
        <v>0</v>
      </c>
      <c r="AT18" s="392">
        <f ca="1">0+161</f>
        <v>161</v>
      </c>
      <c r="AU18" s="34"/>
      <c r="AV18" s="90">
        <f t="shared" ca="1" si="32"/>
        <v>0</v>
      </c>
      <c r="AW18" s="34"/>
      <c r="AX18" s="90">
        <f t="shared" ca="1" si="12"/>
        <v>0</v>
      </c>
      <c r="AY18" s="34"/>
      <c r="AZ18" s="90">
        <f t="shared" ca="1" si="12"/>
        <v>0</v>
      </c>
      <c r="BA18" s="392">
        <f ca="1">-4+100</f>
        <v>96</v>
      </c>
      <c r="BB18" s="34"/>
      <c r="BC18" s="90">
        <f t="shared" ca="1" si="13"/>
        <v>0</v>
      </c>
      <c r="BD18" s="34"/>
      <c r="BE18" s="90">
        <f t="shared" ca="1" si="14"/>
        <v>0</v>
      </c>
      <c r="BF18" s="34"/>
      <c r="BG18" s="90">
        <f t="shared" ca="1" si="15"/>
        <v>0</v>
      </c>
      <c r="BH18" s="392">
        <f ca="1">0+0+20</f>
        <v>20</v>
      </c>
      <c r="BI18" s="34"/>
      <c r="BJ18" s="90">
        <f t="shared" ca="1" si="33"/>
        <v>0</v>
      </c>
      <c r="BK18" s="34"/>
      <c r="BL18" s="90">
        <f t="shared" ref="BL18" ca="1" si="134">IF(OR(ISBLANK(BK18),ISBLANK(BM18)),0,BM18-BK18)</f>
        <v>0</v>
      </c>
      <c r="BM18" s="34"/>
      <c r="BN18" s="90">
        <f t="shared" ref="BN18" ca="1" si="135">IF(OR(ISBLANK(BM18),ISBLANK(BO18)),0,BO18-BM18)</f>
        <v>0</v>
      </c>
      <c r="BO18" s="392"/>
      <c r="BP18" s="34"/>
      <c r="BQ18" s="90">
        <f t="shared" ca="1" si="36"/>
        <v>0</v>
      </c>
      <c r="BR18" s="34"/>
      <c r="BS18" s="90">
        <f t="shared" ref="BS18" ca="1" si="136">IF(OR(ISBLANK(BR18),ISBLANK(BT18)),0,BT18-BR18)</f>
        <v>0</v>
      </c>
      <c r="BT18" s="34"/>
      <c r="BU18" s="90">
        <f t="shared" ca="1" si="19"/>
        <v>0</v>
      </c>
      <c r="BV18" s="392"/>
    </row>
    <row r="19" spans="1:74" s="20" customFormat="1" x14ac:dyDescent="0.2">
      <c r="A19" s="17" t="s">
        <v>223</v>
      </c>
      <c r="B19" s="48"/>
      <c r="C19" s="48"/>
      <c r="D19" s="393">
        <f t="shared" ref="D19" ca="1" si="137">D4+SUM(D6:D18)</f>
        <v>0</v>
      </c>
      <c r="E19" s="18">
        <f t="shared" ref="E19:J19" ca="1" si="138">E4+SUM(E6:E18)</f>
        <v>0</v>
      </c>
      <c r="F19" s="18">
        <f t="shared" ca="1" si="138"/>
        <v>0</v>
      </c>
      <c r="G19" s="18">
        <f t="shared" ca="1" si="138"/>
        <v>0</v>
      </c>
      <c r="H19" s="18">
        <f t="shared" ca="1" si="138"/>
        <v>0</v>
      </c>
      <c r="I19" s="18">
        <f t="shared" ca="1" si="138"/>
        <v>0</v>
      </c>
      <c r="J19" s="18">
        <f t="shared" ca="1" si="138"/>
        <v>0</v>
      </c>
      <c r="K19" s="393">
        <f t="shared" ref="K19:AM19" ca="1" si="139">K4+SUM(K6:K18)</f>
        <v>0</v>
      </c>
      <c r="L19" s="18">
        <f t="shared" ca="1" si="139"/>
        <v>0</v>
      </c>
      <c r="M19" s="18">
        <f t="shared" ca="1" si="139"/>
        <v>0</v>
      </c>
      <c r="N19" s="18">
        <f t="shared" ca="1" si="139"/>
        <v>0</v>
      </c>
      <c r="O19" s="18">
        <f t="shared" ca="1" si="139"/>
        <v>0</v>
      </c>
      <c r="P19" s="18">
        <f t="shared" ca="1" si="139"/>
        <v>0</v>
      </c>
      <c r="Q19" s="18">
        <f t="shared" ca="1" si="139"/>
        <v>0</v>
      </c>
      <c r="R19" s="393">
        <f t="shared" ca="1" si="139"/>
        <v>0</v>
      </c>
      <c r="S19" s="18">
        <f t="shared" ca="1" si="139"/>
        <v>0</v>
      </c>
      <c r="T19" s="18">
        <f t="shared" ca="1" si="139"/>
        <v>0</v>
      </c>
      <c r="U19" s="18">
        <f t="shared" ca="1" si="139"/>
        <v>0</v>
      </c>
      <c r="V19" s="18">
        <f t="shared" ca="1" si="139"/>
        <v>0</v>
      </c>
      <c r="W19" s="18">
        <f t="shared" ca="1" si="139"/>
        <v>0</v>
      </c>
      <c r="X19" s="18">
        <f t="shared" ca="1" si="139"/>
        <v>0</v>
      </c>
      <c r="Y19" s="393">
        <f t="shared" ca="1" si="139"/>
        <v>0</v>
      </c>
      <c r="Z19" s="18">
        <f t="shared" ca="1" si="139"/>
        <v>0</v>
      </c>
      <c r="AA19" s="18">
        <f t="shared" ca="1" si="139"/>
        <v>0</v>
      </c>
      <c r="AB19" s="18">
        <f t="shared" ca="1" si="139"/>
        <v>0</v>
      </c>
      <c r="AC19" s="18">
        <f t="shared" ca="1" si="139"/>
        <v>0</v>
      </c>
      <c r="AD19" s="18">
        <f t="shared" ca="1" si="139"/>
        <v>0</v>
      </c>
      <c r="AE19" s="18">
        <f t="shared" ca="1" si="139"/>
        <v>0</v>
      </c>
      <c r="AF19" s="393">
        <f t="shared" ca="1" si="139"/>
        <v>1052</v>
      </c>
      <c r="AG19" s="18">
        <f t="shared" ca="1" si="139"/>
        <v>0</v>
      </c>
      <c r="AH19" s="18">
        <f t="shared" ca="1" si="139"/>
        <v>0</v>
      </c>
      <c r="AI19" s="18">
        <f t="shared" ca="1" si="139"/>
        <v>0</v>
      </c>
      <c r="AJ19" s="18">
        <f t="shared" ca="1" si="139"/>
        <v>0</v>
      </c>
      <c r="AK19" s="18">
        <f t="shared" ca="1" si="139"/>
        <v>0</v>
      </c>
      <c r="AL19" s="18">
        <f t="shared" ca="1" si="139"/>
        <v>0</v>
      </c>
      <c r="AM19" s="393">
        <f t="shared" ca="1" si="139"/>
        <v>1052</v>
      </c>
      <c r="AN19" s="18">
        <f t="shared" ref="AM19:BO19" ca="1" si="140">AN4+SUM(AN6:AN18)</f>
        <v>0</v>
      </c>
      <c r="AO19" s="18">
        <f t="shared" ca="1" si="140"/>
        <v>0</v>
      </c>
      <c r="AP19" s="18">
        <f t="shared" ca="1" si="140"/>
        <v>0</v>
      </c>
      <c r="AQ19" s="18">
        <f t="shared" ca="1" si="140"/>
        <v>0</v>
      </c>
      <c r="AR19" s="18">
        <f t="shared" ca="1" si="140"/>
        <v>0</v>
      </c>
      <c r="AS19" s="18">
        <f t="shared" ca="1" si="140"/>
        <v>0</v>
      </c>
      <c r="AT19" s="393">
        <f t="shared" ca="1" si="140"/>
        <v>1577</v>
      </c>
      <c r="AU19" s="18">
        <f t="shared" ref="AU19:AZ19" ca="1" si="141">AU4+SUM(AU6:AU18)</f>
        <v>0</v>
      </c>
      <c r="AV19" s="18">
        <f t="shared" ca="1" si="141"/>
        <v>0</v>
      </c>
      <c r="AW19" s="18">
        <f t="shared" ca="1" si="141"/>
        <v>0</v>
      </c>
      <c r="AX19" s="18">
        <f t="shared" ca="1" si="141"/>
        <v>0</v>
      </c>
      <c r="AY19" s="18">
        <f t="shared" ca="1" si="141"/>
        <v>0</v>
      </c>
      <c r="AZ19" s="18">
        <f t="shared" ca="1" si="141"/>
        <v>0</v>
      </c>
      <c r="BA19" s="393">
        <f t="shared" ca="1" si="140"/>
        <v>1501</v>
      </c>
      <c r="BB19" s="18">
        <f t="shared" ref="BB19:BG19" ca="1" si="142">BB4+SUM(BB6:BB18)</f>
        <v>0</v>
      </c>
      <c r="BC19" s="18">
        <f t="shared" ca="1" si="142"/>
        <v>0</v>
      </c>
      <c r="BD19" s="18">
        <f t="shared" ca="1" si="142"/>
        <v>0</v>
      </c>
      <c r="BE19" s="18">
        <f t="shared" ca="1" si="142"/>
        <v>0</v>
      </c>
      <c r="BF19" s="18">
        <f t="shared" ca="1" si="142"/>
        <v>0</v>
      </c>
      <c r="BG19" s="18">
        <f t="shared" ca="1" si="142"/>
        <v>0</v>
      </c>
      <c r="BH19" s="393">
        <f t="shared" ca="1" si="140"/>
        <v>982</v>
      </c>
      <c r="BI19" s="18">
        <f t="shared" ca="1" si="140"/>
        <v>0</v>
      </c>
      <c r="BJ19" s="18">
        <f t="shared" ca="1" si="140"/>
        <v>0</v>
      </c>
      <c r="BK19" s="18">
        <f t="shared" ca="1" si="140"/>
        <v>0</v>
      </c>
      <c r="BL19" s="18">
        <f t="shared" ca="1" si="140"/>
        <v>0</v>
      </c>
      <c r="BM19" s="18">
        <f t="shared" ca="1" si="140"/>
        <v>0</v>
      </c>
      <c r="BN19" s="18">
        <f t="shared" ca="1" si="140"/>
        <v>0</v>
      </c>
      <c r="BO19" s="393">
        <f t="shared" ca="1" si="140"/>
        <v>0</v>
      </c>
      <c r="BP19" s="18">
        <f t="shared" ref="BP19:BU19" ca="1" si="143">BP4+SUM(BP6:BP18)</f>
        <v>0</v>
      </c>
      <c r="BQ19" s="18">
        <f t="shared" ca="1" si="143"/>
        <v>0</v>
      </c>
      <c r="BR19" s="18">
        <f t="shared" ca="1" si="143"/>
        <v>0</v>
      </c>
      <c r="BS19" s="18">
        <f t="shared" ca="1" si="143"/>
        <v>0</v>
      </c>
      <c r="BT19" s="18">
        <f t="shared" ca="1" si="143"/>
        <v>0</v>
      </c>
      <c r="BU19" s="18">
        <f t="shared" ca="1" si="143"/>
        <v>0</v>
      </c>
      <c r="BV19" s="393">
        <f t="shared" ref="BV19" ca="1" si="144">BV4+SUM(BV6:BV18)</f>
        <v>0</v>
      </c>
    </row>
    <row r="20" spans="1:74" s="20" customFormat="1" x14ac:dyDescent="0.2">
      <c r="A20" s="54"/>
      <c r="B20" s="52"/>
      <c r="C20" s="52"/>
      <c r="D20" s="394"/>
      <c r="E20" s="55"/>
      <c r="F20" s="55"/>
      <c r="G20" s="55"/>
      <c r="H20" s="55"/>
      <c r="I20" s="55"/>
      <c r="J20" s="55"/>
      <c r="K20" s="394"/>
      <c r="L20" s="55"/>
      <c r="M20" s="55"/>
      <c r="N20" s="55"/>
      <c r="O20" s="55"/>
      <c r="P20" s="55"/>
      <c r="Q20" s="55"/>
      <c r="R20" s="394"/>
      <c r="S20" s="55"/>
      <c r="T20" s="55"/>
      <c r="U20" s="55"/>
      <c r="V20" s="55"/>
      <c r="W20" s="55"/>
      <c r="X20" s="55"/>
      <c r="Y20" s="394"/>
      <c r="Z20" s="55"/>
      <c r="AA20" s="55"/>
      <c r="AB20" s="55"/>
      <c r="AC20" s="55"/>
      <c r="AD20" s="55"/>
      <c r="AE20" s="55"/>
      <c r="AF20" s="394"/>
      <c r="AG20" s="55"/>
      <c r="AH20" s="55"/>
      <c r="AI20" s="55"/>
      <c r="AJ20" s="55"/>
      <c r="AK20" s="55"/>
      <c r="AL20" s="55"/>
      <c r="AM20" s="394"/>
      <c r="AN20" s="55"/>
      <c r="AO20" s="55"/>
      <c r="AP20" s="55"/>
      <c r="AQ20" s="55"/>
      <c r="AR20" s="55"/>
      <c r="AS20" s="55"/>
      <c r="AT20" s="394"/>
      <c r="AU20" s="55"/>
      <c r="AV20" s="55"/>
      <c r="AW20" s="55"/>
      <c r="AX20" s="55"/>
      <c r="AY20" s="55"/>
      <c r="AZ20" s="55"/>
      <c r="BA20" s="394"/>
      <c r="BB20" s="55"/>
      <c r="BC20" s="55"/>
      <c r="BD20" s="55"/>
      <c r="BE20" s="55"/>
      <c r="BF20" s="55"/>
      <c r="BG20" s="55"/>
      <c r="BH20" s="394"/>
      <c r="BI20" s="55"/>
      <c r="BJ20" s="55"/>
      <c r="BK20" s="55"/>
      <c r="BL20" s="55"/>
      <c r="BM20" s="55"/>
      <c r="BN20" s="55"/>
      <c r="BO20" s="394"/>
      <c r="BP20" s="55"/>
      <c r="BQ20" s="55"/>
      <c r="BR20" s="55"/>
      <c r="BS20" s="55"/>
      <c r="BT20" s="55"/>
      <c r="BU20" s="55"/>
      <c r="BV20" s="394"/>
    </row>
    <row r="21" spans="1:74" s="21" customFormat="1" x14ac:dyDescent="0.2">
      <c r="A21" s="20" t="s">
        <v>247</v>
      </c>
      <c r="B21" s="88"/>
      <c r="C21" s="88"/>
      <c r="D21" s="395"/>
      <c r="E21" s="22"/>
      <c r="F21" s="22"/>
      <c r="G21" s="22"/>
      <c r="H21" s="22"/>
      <c r="I21" s="22"/>
      <c r="J21" s="22"/>
      <c r="K21" s="395"/>
      <c r="L21" s="22"/>
      <c r="M21" s="22"/>
      <c r="N21" s="22"/>
      <c r="O21" s="22"/>
      <c r="P21" s="22"/>
      <c r="Q21" s="22"/>
      <c r="R21" s="395"/>
      <c r="S21" s="22"/>
      <c r="T21" s="22"/>
      <c r="U21" s="22"/>
      <c r="V21" s="22"/>
      <c r="W21" s="22"/>
      <c r="X21" s="22"/>
      <c r="Y21" s="395"/>
      <c r="Z21" s="22"/>
      <c r="AA21" s="22"/>
      <c r="AB21" s="22"/>
      <c r="AC21" s="22"/>
      <c r="AD21" s="22"/>
      <c r="AE21" s="22"/>
      <c r="AF21" s="395"/>
      <c r="AG21" s="22"/>
      <c r="AH21" s="22"/>
      <c r="AI21" s="22"/>
      <c r="AJ21" s="22"/>
      <c r="AK21" s="22"/>
      <c r="AL21" s="22"/>
      <c r="AM21" s="395"/>
      <c r="AN21" s="22"/>
      <c r="AO21" s="22"/>
      <c r="AP21" s="22"/>
      <c r="AQ21" s="22"/>
      <c r="AR21" s="22"/>
      <c r="AS21" s="22"/>
      <c r="AT21" s="395"/>
      <c r="AU21" s="22"/>
      <c r="AV21" s="22"/>
      <c r="AW21" s="22"/>
      <c r="AX21" s="22"/>
      <c r="AY21" s="22"/>
      <c r="AZ21" s="22"/>
      <c r="BA21" s="395"/>
      <c r="BB21" s="22"/>
      <c r="BC21" s="22"/>
      <c r="BD21" s="22"/>
      <c r="BE21" s="22"/>
      <c r="BF21" s="22"/>
      <c r="BG21" s="22"/>
      <c r="BH21" s="395"/>
      <c r="BI21" s="22"/>
      <c r="BJ21" s="22"/>
      <c r="BK21" s="22"/>
      <c r="BL21" s="22"/>
      <c r="BM21" s="22"/>
      <c r="BN21" s="22"/>
      <c r="BO21" s="395"/>
      <c r="BP21" s="22"/>
      <c r="BQ21" s="22"/>
      <c r="BR21" s="22"/>
      <c r="BS21" s="22"/>
      <c r="BT21" s="22"/>
      <c r="BU21" s="22"/>
      <c r="BV21" s="395"/>
    </row>
    <row r="22" spans="1:74" s="21" customFormat="1" x14ac:dyDescent="0.2">
      <c r="A22" s="21" t="s">
        <v>130</v>
      </c>
      <c r="B22" s="87"/>
      <c r="C22" s="87"/>
      <c r="D22" s="392"/>
      <c r="E22" s="34"/>
      <c r="F22" s="90">
        <f t="shared" ref="F22:F24" ca="1" si="145">IF(OR(ISBLANK(E22),ISBLANK(G22)),0,G22-E22)</f>
        <v>0</v>
      </c>
      <c r="G22" s="34"/>
      <c r="H22" s="90">
        <f t="shared" ref="H22:H24" ca="1" si="146">IF(OR(ISBLANK(G22),ISBLANK(I22)),0,I22-G22)</f>
        <v>0</v>
      </c>
      <c r="I22" s="34"/>
      <c r="J22" s="90">
        <f t="shared" ref="J22:J24" ca="1" si="147">IF(OR(ISBLANK(I22),ISBLANK(K22)),0,K22-I22)</f>
        <v>0</v>
      </c>
      <c r="K22" s="392"/>
      <c r="L22" s="34"/>
      <c r="M22" s="90">
        <f t="shared" ref="M22:M24" ca="1" si="148">IF(OR(ISBLANK(L22),ISBLANK(N22)),0,N22-L22)</f>
        <v>0</v>
      </c>
      <c r="N22" s="34"/>
      <c r="O22" s="90">
        <f t="shared" ref="O22:O24" ca="1" si="149">IF(OR(ISBLANK(N22),ISBLANK(P22)),0,P22-N22)</f>
        <v>0</v>
      </c>
      <c r="P22" s="34"/>
      <c r="Q22" s="90">
        <f t="shared" ref="Q22:Q24" ca="1" si="150">IF(OR(ISBLANK(P22),ISBLANK(R22)),0,R22-P22)</f>
        <v>0</v>
      </c>
      <c r="R22" s="392"/>
      <c r="S22" s="34"/>
      <c r="T22" s="90">
        <f t="shared" ref="T22:T24" ca="1" si="151">IF(OR(ISBLANK(S22),ISBLANK(U22)),0,U22-S22)</f>
        <v>0</v>
      </c>
      <c r="U22" s="34"/>
      <c r="V22" s="90">
        <f t="shared" ref="V22:V24" ca="1" si="152">IF(OR(ISBLANK(U22),ISBLANK(W22)),0,W22-U22)</f>
        <v>0</v>
      </c>
      <c r="W22" s="34"/>
      <c r="X22" s="90">
        <f t="shared" ref="X22:X24" ca="1" si="153">IF(OR(ISBLANK(W22),ISBLANK(Y22)),0,Y22-W22)</f>
        <v>0</v>
      </c>
      <c r="Y22" s="392"/>
      <c r="Z22" s="34"/>
      <c r="AA22" s="90">
        <f t="shared" ref="AA22:AA24" ca="1" si="154">IF(OR(ISBLANK(Z22),ISBLANK(AB22)),0,AB22-Z22)</f>
        <v>0</v>
      </c>
      <c r="AB22" s="34"/>
      <c r="AC22" s="90">
        <f t="shared" ref="AC22:AC24" ca="1" si="155">IF(OR(ISBLANK(AB22),ISBLANK(AD22)),0,AD22-AB22)</f>
        <v>0</v>
      </c>
      <c r="AD22" s="34"/>
      <c r="AE22" s="90">
        <f t="shared" ref="AE22:AE24" ca="1" si="156">IF(OR(ISBLANK(AD22),ISBLANK(AF22)),0,AF22-AD22)</f>
        <v>0</v>
      </c>
      <c r="AF22" s="392">
        <v>-168</v>
      </c>
      <c r="AG22" s="34"/>
      <c r="AH22" s="90">
        <f t="shared" ref="AH22:AH24" ca="1" si="157">IF(OR(ISBLANK(AG22),ISBLANK(AI22)),0,AI22-AG22)</f>
        <v>0</v>
      </c>
      <c r="AI22" s="34"/>
      <c r="AJ22" s="90">
        <f t="shared" ref="AJ22:AJ24" ca="1" si="158">IF(OR(ISBLANK(AI22),ISBLANK(AK22)),0,AK22-AI22)</f>
        <v>0</v>
      </c>
      <c r="AK22" s="34"/>
      <c r="AL22" s="90">
        <f t="shared" ref="AL22:AL24" ca="1" si="159">IF(OR(ISBLANK(AK22),ISBLANK(AM22)),0,AM22-AK22)</f>
        <v>0</v>
      </c>
      <c r="AM22" s="392">
        <v>121</v>
      </c>
      <c r="AN22" s="34"/>
      <c r="AO22" s="90">
        <f t="shared" ref="AO22:AO24" ca="1" si="160">IF(OR(ISBLANK(AN22),ISBLANK(AP22)),0,AP22-AN22)</f>
        <v>0</v>
      </c>
      <c r="AP22" s="34"/>
      <c r="AQ22" s="90">
        <f t="shared" ref="AQ22:AQ24" ca="1" si="161">IF(OR(ISBLANK(AP22),ISBLANK(AR22)),0,AR22-AP22)</f>
        <v>0</v>
      </c>
      <c r="AR22" s="34"/>
      <c r="AS22" s="90">
        <f t="shared" ref="AS22:AS24" ca="1" si="162">IF(OR(ISBLANK(AR22),ISBLANK(AT22)),0,AT22-AR22)</f>
        <v>0</v>
      </c>
      <c r="AT22" s="392">
        <v>-92</v>
      </c>
      <c r="AU22" s="34"/>
      <c r="AV22" s="90">
        <f t="shared" ref="AV22:AV24" ca="1" si="163">IF(OR(ISBLANK(AU22),ISBLANK(AW22)),0,AW22-AU22)</f>
        <v>0</v>
      </c>
      <c r="AW22" s="34"/>
      <c r="AX22" s="90">
        <f t="shared" ref="AX22:AX24" ca="1" si="164">IF(OR(ISBLANK(AW22),ISBLANK(AY22)),0,AY22-AW22)</f>
        <v>0</v>
      </c>
      <c r="AY22" s="34"/>
      <c r="AZ22" s="90">
        <f t="shared" ref="AZ22:AZ24" ca="1" si="165">IF(OR(ISBLANK(AY22),ISBLANK(BA22)),0,BA22-AY22)</f>
        <v>0</v>
      </c>
      <c r="BA22" s="392">
        <v>30</v>
      </c>
      <c r="BB22" s="34"/>
      <c r="BC22" s="90">
        <f t="shared" ref="BC22:BC24" ca="1" si="166">IF(OR(ISBLANK(BB22),ISBLANK(BD22)),0,BD22-BB22)</f>
        <v>0</v>
      </c>
      <c r="BD22" s="34"/>
      <c r="BE22" s="90">
        <f t="shared" ref="BE22:BE24" ca="1" si="167">IF(OR(ISBLANK(BD22),ISBLANK(BF22)),0,BF22-BD22)</f>
        <v>0</v>
      </c>
      <c r="BF22" s="34"/>
      <c r="BG22" s="90">
        <f t="shared" ref="BG22:BG24" ca="1" si="168">IF(OR(ISBLANK(BF22),ISBLANK(BI22)),0,BI22-BF22)</f>
        <v>0</v>
      </c>
      <c r="BH22" s="392">
        <v>-137</v>
      </c>
      <c r="BI22" s="34"/>
      <c r="BJ22" s="90">
        <f t="shared" ref="BJ22:BJ24" ca="1" si="169">IF(OR(ISBLANK(BI22),ISBLANK(BK22)),0,BK22-BI22)</f>
        <v>0</v>
      </c>
      <c r="BK22" s="34"/>
      <c r="BL22" s="90">
        <f t="shared" ref="BL22:BL24" ca="1" si="170">IF(OR(ISBLANK(BK22),ISBLANK(BM22)),0,BM22-BK22)</f>
        <v>0</v>
      </c>
      <c r="BM22" s="34"/>
      <c r="BN22" s="90">
        <f t="shared" ref="BN22:BN24" ca="1" si="171">IF(OR(ISBLANK(BM22),ISBLANK(BO22)),0,BO22-BM22)</f>
        <v>0</v>
      </c>
      <c r="BO22" s="392"/>
      <c r="BP22" s="34"/>
      <c r="BQ22" s="90">
        <f t="shared" ref="BQ22:BQ24" ca="1" si="172">IF(OR(ISBLANK(BP22),ISBLANK(BR22)),0,BR22-BP22)</f>
        <v>0</v>
      </c>
      <c r="BR22" s="34"/>
      <c r="BS22" s="90">
        <f t="shared" ref="BS22:BS24" ca="1" si="173">IF(OR(ISBLANK(BR22),ISBLANK(BT22)),0,BT22-BR22)</f>
        <v>0</v>
      </c>
      <c r="BT22" s="34"/>
      <c r="BU22" s="90">
        <f t="shared" ref="BU22:BU24" ca="1" si="174">IF(OR(ISBLANK(BT22),ISBLANK(BV22)),0,BV22-BT22)</f>
        <v>0</v>
      </c>
      <c r="BV22" s="392"/>
    </row>
    <row r="23" spans="1:74" s="21" customFormat="1" x14ac:dyDescent="0.2">
      <c r="A23" s="21" t="s">
        <v>131</v>
      </c>
      <c r="B23" s="87"/>
      <c r="C23" s="87"/>
      <c r="D23" s="392"/>
      <c r="E23" s="34"/>
      <c r="F23" s="90">
        <f t="shared" ca="1" si="145"/>
        <v>0</v>
      </c>
      <c r="G23" s="34"/>
      <c r="H23" s="90">
        <f t="shared" ca="1" si="146"/>
        <v>0</v>
      </c>
      <c r="I23" s="34"/>
      <c r="J23" s="90">
        <f t="shared" ca="1" si="147"/>
        <v>0</v>
      </c>
      <c r="K23" s="392"/>
      <c r="L23" s="34"/>
      <c r="M23" s="90">
        <f t="shared" ca="1" si="148"/>
        <v>0</v>
      </c>
      <c r="N23" s="34"/>
      <c r="O23" s="90">
        <f t="shared" ca="1" si="149"/>
        <v>0</v>
      </c>
      <c r="P23" s="34"/>
      <c r="Q23" s="90">
        <f t="shared" ca="1" si="150"/>
        <v>0</v>
      </c>
      <c r="R23" s="392"/>
      <c r="S23" s="34"/>
      <c r="T23" s="90">
        <f t="shared" ca="1" si="151"/>
        <v>0</v>
      </c>
      <c r="U23" s="34"/>
      <c r="V23" s="90">
        <f t="shared" ca="1" si="152"/>
        <v>0</v>
      </c>
      <c r="W23" s="34"/>
      <c r="X23" s="90">
        <f t="shared" ca="1" si="153"/>
        <v>0</v>
      </c>
      <c r="Y23" s="392"/>
      <c r="Z23" s="34"/>
      <c r="AA23" s="90">
        <f t="shared" ca="1" si="154"/>
        <v>0</v>
      </c>
      <c r="AB23" s="34"/>
      <c r="AC23" s="90">
        <f t="shared" ca="1" si="155"/>
        <v>0</v>
      </c>
      <c r="AD23" s="34"/>
      <c r="AE23" s="90">
        <f t="shared" ca="1" si="156"/>
        <v>0</v>
      </c>
      <c r="AF23" s="392">
        <v>-43</v>
      </c>
      <c r="AG23" s="34"/>
      <c r="AH23" s="90">
        <f t="shared" ca="1" si="157"/>
        <v>0</v>
      </c>
      <c r="AI23" s="34"/>
      <c r="AJ23" s="90">
        <f t="shared" ca="1" si="158"/>
        <v>0</v>
      </c>
      <c r="AK23" s="34"/>
      <c r="AL23" s="90">
        <f t="shared" ca="1" si="159"/>
        <v>0</v>
      </c>
      <c r="AM23" s="392">
        <v>-9</v>
      </c>
      <c r="AN23" s="34"/>
      <c r="AO23" s="90">
        <f t="shared" ca="1" si="160"/>
        <v>0</v>
      </c>
      <c r="AP23" s="34"/>
      <c r="AQ23" s="90">
        <f t="shared" ca="1" si="161"/>
        <v>0</v>
      </c>
      <c r="AR23" s="34"/>
      <c r="AS23" s="90">
        <f t="shared" ca="1" si="162"/>
        <v>0</v>
      </c>
      <c r="AT23" s="392">
        <v>-10</v>
      </c>
      <c r="AU23" s="34"/>
      <c r="AV23" s="90">
        <f t="shared" ref="AV23" ca="1" si="175">IF(OR(ISBLANK(AU23),ISBLANK(AW23)),0,AW23-AU23)</f>
        <v>0</v>
      </c>
      <c r="AW23" s="34"/>
      <c r="AX23" s="90">
        <f t="shared" ref="AX23" ca="1" si="176">IF(OR(ISBLANK(AW23),ISBLANK(AY23)),0,AY23-AW23)</f>
        <v>0</v>
      </c>
      <c r="AY23" s="34"/>
      <c r="AZ23" s="90">
        <f t="shared" ref="AZ23" ca="1" si="177">IF(OR(ISBLANK(AY23),ISBLANK(BA23)),0,BA23-AY23)</f>
        <v>0</v>
      </c>
      <c r="BA23" s="392">
        <v>-44</v>
      </c>
      <c r="BB23" s="34"/>
      <c r="BC23" s="90">
        <f t="shared" ref="BC23" ca="1" si="178">IF(OR(ISBLANK(BB23),ISBLANK(BD23)),0,BD23-BB23)</f>
        <v>0</v>
      </c>
      <c r="BD23" s="34"/>
      <c r="BE23" s="90">
        <f t="shared" ref="BE23" ca="1" si="179">IF(OR(ISBLANK(BD23),ISBLANK(BF23)),0,BF23-BD23)</f>
        <v>0</v>
      </c>
      <c r="BF23" s="34"/>
      <c r="BG23" s="90">
        <f t="shared" ref="BG23" ca="1" si="180">IF(OR(ISBLANK(BF23),ISBLANK(BI23)),0,BI23-BF23)</f>
        <v>0</v>
      </c>
      <c r="BH23" s="392">
        <v>-13</v>
      </c>
      <c r="BI23" s="34"/>
      <c r="BJ23" s="90">
        <f t="shared" ca="1" si="169"/>
        <v>0</v>
      </c>
      <c r="BK23" s="34"/>
      <c r="BL23" s="90">
        <f t="shared" ca="1" si="170"/>
        <v>0</v>
      </c>
      <c r="BM23" s="34"/>
      <c r="BN23" s="90">
        <f t="shared" ca="1" si="171"/>
        <v>0</v>
      </c>
      <c r="BO23" s="392"/>
      <c r="BP23" s="34"/>
      <c r="BQ23" s="90">
        <f t="shared" ca="1" si="172"/>
        <v>0</v>
      </c>
      <c r="BR23" s="34"/>
      <c r="BS23" s="90">
        <f t="shared" ca="1" si="173"/>
        <v>0</v>
      </c>
      <c r="BT23" s="34"/>
      <c r="BU23" s="90">
        <f t="shared" ca="1" si="174"/>
        <v>0</v>
      </c>
      <c r="BV23" s="392"/>
    </row>
    <row r="24" spans="1:74" s="21" customFormat="1" x14ac:dyDescent="0.2">
      <c r="A24" s="21" t="s">
        <v>132</v>
      </c>
      <c r="B24" s="87"/>
      <c r="C24" s="87"/>
      <c r="D24" s="392"/>
      <c r="E24" s="34"/>
      <c r="F24" s="90">
        <f t="shared" ca="1" si="145"/>
        <v>0</v>
      </c>
      <c r="G24" s="34"/>
      <c r="H24" s="90">
        <f t="shared" ca="1" si="146"/>
        <v>0</v>
      </c>
      <c r="I24" s="34"/>
      <c r="J24" s="90">
        <f t="shared" ca="1" si="147"/>
        <v>0</v>
      </c>
      <c r="K24" s="392"/>
      <c r="L24" s="34"/>
      <c r="M24" s="90">
        <f t="shared" ca="1" si="148"/>
        <v>0</v>
      </c>
      <c r="N24" s="34"/>
      <c r="O24" s="90">
        <f t="shared" ca="1" si="149"/>
        <v>0</v>
      </c>
      <c r="P24" s="34"/>
      <c r="Q24" s="90">
        <f t="shared" ca="1" si="150"/>
        <v>0</v>
      </c>
      <c r="R24" s="392"/>
      <c r="S24" s="34"/>
      <c r="T24" s="90">
        <f t="shared" ca="1" si="151"/>
        <v>0</v>
      </c>
      <c r="U24" s="34"/>
      <c r="V24" s="90">
        <f t="shared" ca="1" si="152"/>
        <v>0</v>
      </c>
      <c r="W24" s="34"/>
      <c r="X24" s="90">
        <f t="shared" ca="1" si="153"/>
        <v>0</v>
      </c>
      <c r="Y24" s="392"/>
      <c r="Z24" s="34"/>
      <c r="AA24" s="90">
        <f t="shared" ca="1" si="154"/>
        <v>0</v>
      </c>
      <c r="AB24" s="34"/>
      <c r="AC24" s="90">
        <f t="shared" ca="1" si="155"/>
        <v>0</v>
      </c>
      <c r="AD24" s="34"/>
      <c r="AE24" s="90">
        <f t="shared" ca="1" si="156"/>
        <v>0</v>
      </c>
      <c r="AF24" s="392">
        <v>1</v>
      </c>
      <c r="AG24" s="34"/>
      <c r="AH24" s="90">
        <f t="shared" ca="1" si="157"/>
        <v>0</v>
      </c>
      <c r="AI24" s="34"/>
      <c r="AJ24" s="90">
        <f t="shared" ca="1" si="158"/>
        <v>0</v>
      </c>
      <c r="AK24" s="34"/>
      <c r="AL24" s="90">
        <f t="shared" ca="1" si="159"/>
        <v>0</v>
      </c>
      <c r="AM24" s="392">
        <v>90</v>
      </c>
      <c r="AN24" s="34"/>
      <c r="AO24" s="90">
        <f t="shared" ca="1" si="160"/>
        <v>0</v>
      </c>
      <c r="AP24" s="34"/>
      <c r="AQ24" s="90">
        <f t="shared" ca="1" si="161"/>
        <v>0</v>
      </c>
      <c r="AR24" s="34"/>
      <c r="AS24" s="90">
        <f t="shared" ca="1" si="162"/>
        <v>0</v>
      </c>
      <c r="AT24" s="392">
        <v>137</v>
      </c>
      <c r="AU24" s="34"/>
      <c r="AV24" s="90">
        <f t="shared" ca="1" si="163"/>
        <v>0</v>
      </c>
      <c r="AW24" s="34"/>
      <c r="AX24" s="90">
        <f t="shared" ca="1" si="164"/>
        <v>0</v>
      </c>
      <c r="AY24" s="34"/>
      <c r="AZ24" s="90">
        <f t="shared" ca="1" si="165"/>
        <v>0</v>
      </c>
      <c r="BA24" s="392">
        <v>31</v>
      </c>
      <c r="BB24" s="34"/>
      <c r="BC24" s="90">
        <f t="shared" ca="1" si="166"/>
        <v>0</v>
      </c>
      <c r="BD24" s="34"/>
      <c r="BE24" s="90">
        <f t="shared" ca="1" si="167"/>
        <v>0</v>
      </c>
      <c r="BF24" s="34"/>
      <c r="BG24" s="90">
        <f t="shared" ca="1" si="168"/>
        <v>0</v>
      </c>
      <c r="BH24" s="392">
        <v>50</v>
      </c>
      <c r="BI24" s="34"/>
      <c r="BJ24" s="90">
        <f t="shared" ca="1" si="169"/>
        <v>0</v>
      </c>
      <c r="BK24" s="34"/>
      <c r="BL24" s="90">
        <f t="shared" ca="1" si="170"/>
        <v>0</v>
      </c>
      <c r="BM24" s="34"/>
      <c r="BN24" s="90">
        <f t="shared" ca="1" si="171"/>
        <v>0</v>
      </c>
      <c r="BO24" s="392"/>
      <c r="BP24" s="34"/>
      <c r="BQ24" s="90">
        <f t="shared" ca="1" si="172"/>
        <v>0</v>
      </c>
      <c r="BR24" s="34"/>
      <c r="BS24" s="90">
        <f t="shared" ca="1" si="173"/>
        <v>0</v>
      </c>
      <c r="BT24" s="34"/>
      <c r="BU24" s="90">
        <f t="shared" ca="1" si="174"/>
        <v>0</v>
      </c>
      <c r="BV24" s="392"/>
    </row>
    <row r="25" spans="1:74" s="20" customFormat="1" x14ac:dyDescent="0.2">
      <c r="A25" s="48" t="s">
        <v>180</v>
      </c>
      <c r="B25" s="48"/>
      <c r="C25" s="48"/>
      <c r="D25" s="396">
        <f t="shared" ref="D25:BA25" ca="1" si="181">SUM(D22:D24)</f>
        <v>0</v>
      </c>
      <c r="E25" s="49">
        <f t="shared" ref="E25:J25" ca="1" si="182">SUM(E22:E24)</f>
        <v>0</v>
      </c>
      <c r="F25" s="49">
        <f t="shared" ca="1" si="182"/>
        <v>0</v>
      </c>
      <c r="G25" s="49">
        <f t="shared" ca="1" si="182"/>
        <v>0</v>
      </c>
      <c r="H25" s="49">
        <f t="shared" ca="1" si="182"/>
        <v>0</v>
      </c>
      <c r="I25" s="49">
        <f t="shared" ca="1" si="182"/>
        <v>0</v>
      </c>
      <c r="J25" s="49">
        <f t="shared" ca="1" si="182"/>
        <v>0</v>
      </c>
      <c r="K25" s="396">
        <f t="shared" ref="K25:AL25" ca="1" si="183">SUM(K22:K24)</f>
        <v>0</v>
      </c>
      <c r="L25" s="49">
        <f t="shared" ca="1" si="183"/>
        <v>0</v>
      </c>
      <c r="M25" s="49">
        <f t="shared" ca="1" si="183"/>
        <v>0</v>
      </c>
      <c r="N25" s="49">
        <f t="shared" ca="1" si="183"/>
        <v>0</v>
      </c>
      <c r="O25" s="49">
        <f t="shared" ca="1" si="183"/>
        <v>0</v>
      </c>
      <c r="P25" s="49">
        <f t="shared" ca="1" si="183"/>
        <v>0</v>
      </c>
      <c r="Q25" s="49">
        <f t="shared" ca="1" si="183"/>
        <v>0</v>
      </c>
      <c r="R25" s="396">
        <f t="shared" ca="1" si="183"/>
        <v>0</v>
      </c>
      <c r="S25" s="49">
        <f t="shared" ca="1" si="183"/>
        <v>0</v>
      </c>
      <c r="T25" s="49">
        <f t="shared" ca="1" si="183"/>
        <v>0</v>
      </c>
      <c r="U25" s="49">
        <f t="shared" ca="1" si="183"/>
        <v>0</v>
      </c>
      <c r="V25" s="49">
        <f t="shared" ca="1" si="183"/>
        <v>0</v>
      </c>
      <c r="W25" s="49">
        <f t="shared" ca="1" si="183"/>
        <v>0</v>
      </c>
      <c r="X25" s="49">
        <f t="shared" ca="1" si="183"/>
        <v>0</v>
      </c>
      <c r="Y25" s="396">
        <f t="shared" ca="1" si="183"/>
        <v>0</v>
      </c>
      <c r="Z25" s="49">
        <f t="shared" ca="1" si="183"/>
        <v>0</v>
      </c>
      <c r="AA25" s="49">
        <f t="shared" ca="1" si="183"/>
        <v>0</v>
      </c>
      <c r="AB25" s="49">
        <f t="shared" ca="1" si="183"/>
        <v>0</v>
      </c>
      <c r="AC25" s="49">
        <f t="shared" ca="1" si="183"/>
        <v>0</v>
      </c>
      <c r="AD25" s="49">
        <f t="shared" ca="1" si="183"/>
        <v>0</v>
      </c>
      <c r="AE25" s="49">
        <f t="shared" ca="1" si="183"/>
        <v>0</v>
      </c>
      <c r="AF25" s="396">
        <f t="shared" ca="1" si="183"/>
        <v>-210</v>
      </c>
      <c r="AG25" s="49">
        <f t="shared" ca="1" si="183"/>
        <v>0</v>
      </c>
      <c r="AH25" s="49">
        <f t="shared" ca="1" si="183"/>
        <v>0</v>
      </c>
      <c r="AI25" s="49">
        <f t="shared" ca="1" si="183"/>
        <v>0</v>
      </c>
      <c r="AJ25" s="49">
        <f t="shared" ca="1" si="183"/>
        <v>0</v>
      </c>
      <c r="AK25" s="49">
        <f t="shared" ca="1" si="183"/>
        <v>0</v>
      </c>
      <c r="AL25" s="49">
        <f t="shared" ca="1" si="183"/>
        <v>0</v>
      </c>
      <c r="AM25" s="396">
        <f t="shared" ca="1" si="181"/>
        <v>202</v>
      </c>
      <c r="AN25" s="49">
        <f t="shared" ref="AN25:AS25" ca="1" si="184">SUM(AN22:AN24)</f>
        <v>0</v>
      </c>
      <c r="AO25" s="49">
        <f t="shared" ca="1" si="184"/>
        <v>0</v>
      </c>
      <c r="AP25" s="49">
        <f t="shared" ca="1" si="184"/>
        <v>0</v>
      </c>
      <c r="AQ25" s="49">
        <f t="shared" ca="1" si="184"/>
        <v>0</v>
      </c>
      <c r="AR25" s="49">
        <f t="shared" ca="1" si="184"/>
        <v>0</v>
      </c>
      <c r="AS25" s="49">
        <f t="shared" ca="1" si="184"/>
        <v>0</v>
      </c>
      <c r="AT25" s="396">
        <f t="shared" ca="1" si="181"/>
        <v>35</v>
      </c>
      <c r="AU25" s="49">
        <f t="shared" ref="AU25:AZ25" ca="1" si="185">SUM(AU22:AU24)</f>
        <v>0</v>
      </c>
      <c r="AV25" s="49">
        <f t="shared" ca="1" si="185"/>
        <v>0</v>
      </c>
      <c r="AW25" s="49">
        <f t="shared" ca="1" si="185"/>
        <v>0</v>
      </c>
      <c r="AX25" s="49">
        <f t="shared" ca="1" si="185"/>
        <v>0</v>
      </c>
      <c r="AY25" s="49">
        <f t="shared" ca="1" si="185"/>
        <v>0</v>
      </c>
      <c r="AZ25" s="49">
        <f t="shared" ca="1" si="185"/>
        <v>0</v>
      </c>
      <c r="BA25" s="396">
        <f t="shared" ca="1" si="181"/>
        <v>17</v>
      </c>
      <c r="BB25" s="49">
        <f t="shared" ref="BB25:BG25" ca="1" si="186">SUM(BB22:BB24)</f>
        <v>0</v>
      </c>
      <c r="BC25" s="49">
        <f t="shared" ca="1" si="186"/>
        <v>0</v>
      </c>
      <c r="BD25" s="49">
        <f t="shared" ca="1" si="186"/>
        <v>0</v>
      </c>
      <c r="BE25" s="49">
        <f t="shared" ca="1" si="186"/>
        <v>0</v>
      </c>
      <c r="BF25" s="49">
        <f t="shared" ca="1" si="186"/>
        <v>0</v>
      </c>
      <c r="BG25" s="49">
        <f t="shared" ca="1" si="186"/>
        <v>0</v>
      </c>
      <c r="BH25" s="396">
        <f t="shared" ref="BH25:BN25" ca="1" si="187">SUM(BH22:BH24)</f>
        <v>-100</v>
      </c>
      <c r="BI25" s="49">
        <f t="shared" ca="1" si="187"/>
        <v>0</v>
      </c>
      <c r="BJ25" s="49">
        <f t="shared" ca="1" si="187"/>
        <v>0</v>
      </c>
      <c r="BK25" s="49">
        <f t="shared" ca="1" si="187"/>
        <v>0</v>
      </c>
      <c r="BL25" s="49">
        <f t="shared" ca="1" si="187"/>
        <v>0</v>
      </c>
      <c r="BM25" s="49">
        <f t="shared" ca="1" si="187"/>
        <v>0</v>
      </c>
      <c r="BN25" s="49">
        <f t="shared" ca="1" si="187"/>
        <v>0</v>
      </c>
      <c r="BO25" s="396">
        <f t="shared" ref="BO25:BU25" ca="1" si="188">SUM(BO22:BO24)</f>
        <v>0</v>
      </c>
      <c r="BP25" s="49">
        <f t="shared" ca="1" si="188"/>
        <v>0</v>
      </c>
      <c r="BQ25" s="49">
        <f t="shared" ca="1" si="188"/>
        <v>0</v>
      </c>
      <c r="BR25" s="49">
        <f t="shared" ca="1" si="188"/>
        <v>0</v>
      </c>
      <c r="BS25" s="49">
        <f t="shared" ca="1" si="188"/>
        <v>0</v>
      </c>
      <c r="BT25" s="49">
        <f t="shared" ca="1" si="188"/>
        <v>0</v>
      </c>
      <c r="BU25" s="49">
        <f t="shared" ca="1" si="188"/>
        <v>0</v>
      </c>
      <c r="BV25" s="396">
        <f t="shared" ref="BV25" ca="1" si="189">SUM(BV22:BV24)</f>
        <v>0</v>
      </c>
    </row>
    <row r="26" spans="1:74" s="20" customFormat="1" x14ac:dyDescent="0.2">
      <c r="A26" s="52"/>
      <c r="B26" s="52"/>
      <c r="C26" s="52"/>
      <c r="D26" s="397"/>
      <c r="E26" s="53"/>
      <c r="F26" s="53"/>
      <c r="G26" s="53"/>
      <c r="H26" s="53"/>
      <c r="I26" s="53"/>
      <c r="J26" s="53"/>
      <c r="K26" s="397"/>
      <c r="L26" s="53"/>
      <c r="M26" s="53"/>
      <c r="N26" s="53"/>
      <c r="O26" s="53"/>
      <c r="P26" s="53"/>
      <c r="Q26" s="53"/>
      <c r="R26" s="397"/>
      <c r="S26" s="53"/>
      <c r="T26" s="53"/>
      <c r="U26" s="53"/>
      <c r="V26" s="53"/>
      <c r="W26" s="53"/>
      <c r="X26" s="53"/>
      <c r="Y26" s="397"/>
      <c r="Z26" s="53"/>
      <c r="AA26" s="53"/>
      <c r="AB26" s="53"/>
      <c r="AC26" s="53"/>
      <c r="AD26" s="53"/>
      <c r="AE26" s="53"/>
      <c r="AF26" s="397"/>
      <c r="AG26" s="53"/>
      <c r="AH26" s="53"/>
      <c r="AI26" s="53"/>
      <c r="AJ26" s="53"/>
      <c r="AK26" s="53"/>
      <c r="AL26" s="53"/>
      <c r="AM26" s="397"/>
      <c r="AN26" s="53"/>
      <c r="AO26" s="53"/>
      <c r="AP26" s="53"/>
      <c r="AQ26" s="53"/>
      <c r="AR26" s="53"/>
      <c r="AS26" s="53"/>
      <c r="AT26" s="397"/>
      <c r="AU26" s="53"/>
      <c r="AV26" s="53"/>
      <c r="AW26" s="53"/>
      <c r="AX26" s="53"/>
      <c r="AY26" s="53"/>
      <c r="AZ26" s="53"/>
      <c r="BA26" s="397"/>
      <c r="BB26" s="53"/>
      <c r="BC26" s="53"/>
      <c r="BD26" s="53"/>
      <c r="BE26" s="53"/>
      <c r="BF26" s="53"/>
      <c r="BG26" s="53"/>
      <c r="BH26" s="397"/>
      <c r="BI26" s="53"/>
      <c r="BJ26" s="53"/>
      <c r="BK26" s="53"/>
      <c r="BL26" s="53"/>
      <c r="BM26" s="53"/>
      <c r="BN26" s="53"/>
      <c r="BO26" s="397"/>
      <c r="BP26" s="53"/>
      <c r="BQ26" s="53"/>
      <c r="BR26" s="53"/>
      <c r="BS26" s="53"/>
      <c r="BT26" s="53"/>
      <c r="BU26" s="53"/>
      <c r="BV26" s="397"/>
    </row>
    <row r="27" spans="1:74" s="21" customFormat="1" x14ac:dyDescent="0.2">
      <c r="A27" s="21" t="s">
        <v>217</v>
      </c>
      <c r="B27" s="87"/>
      <c r="C27" s="87"/>
      <c r="D27" s="392"/>
      <c r="E27" s="34"/>
      <c r="F27" s="90">
        <f ca="1">IF(OR(ISBLANK(E27),ISBLANK(H27)),0,H27-E27)</f>
        <v>0</v>
      </c>
      <c r="G27" s="34"/>
      <c r="H27" s="90">
        <f ca="1">IF(OR(ISBLANK(G27),ISBLANK(J27)),0,J27-G27)</f>
        <v>0</v>
      </c>
      <c r="I27" s="34"/>
      <c r="J27" s="90">
        <f ca="1">IF(OR(ISBLANK(I27),ISBLANK(L27)),0,L27-I27)</f>
        <v>0</v>
      </c>
      <c r="K27" s="392"/>
      <c r="L27" s="34"/>
      <c r="M27" s="90">
        <f ca="1">IF(OR(ISBLANK(L27),ISBLANK(O27)),0,O27-L27)</f>
        <v>0</v>
      </c>
      <c r="N27" s="34"/>
      <c r="O27" s="90">
        <f ca="1">IF(OR(ISBLANK(N27),ISBLANK(Q27)),0,Q27-N27)</f>
        <v>0</v>
      </c>
      <c r="P27" s="34"/>
      <c r="Q27" s="90">
        <f ca="1">IF(OR(ISBLANK(P27),ISBLANK(S27)),0,S27-P27)</f>
        <v>0</v>
      </c>
      <c r="R27" s="392"/>
      <c r="S27" s="34"/>
      <c r="T27" s="90">
        <f ca="1">IF(OR(ISBLANK(S27),ISBLANK(V27)),0,V27-S27)</f>
        <v>0</v>
      </c>
      <c r="U27" s="34"/>
      <c r="V27" s="90">
        <f ca="1">IF(OR(ISBLANK(U27),ISBLANK(X27)),0,X27-U27)</f>
        <v>0</v>
      </c>
      <c r="W27" s="34"/>
      <c r="X27" s="90">
        <f ca="1">IF(OR(ISBLANK(W27),ISBLANK(Z27)),0,Z27-W27)</f>
        <v>0</v>
      </c>
      <c r="Y27" s="392"/>
      <c r="Z27" s="34"/>
      <c r="AA27" s="90">
        <f ca="1">IF(OR(ISBLANK(Z27),ISBLANK(AC27)),0,AC27-Z27)</f>
        <v>0</v>
      </c>
      <c r="AB27" s="34"/>
      <c r="AC27" s="90">
        <f ca="1">IF(OR(ISBLANK(AB27),ISBLANK(AE27)),0,AE27-AB27)</f>
        <v>0</v>
      </c>
      <c r="AD27" s="34"/>
      <c r="AE27" s="90">
        <f ca="1">IF(OR(ISBLANK(AD27),ISBLANK(AG27)),0,AG27-AD27)</f>
        <v>0</v>
      </c>
      <c r="AF27" s="392"/>
      <c r="AG27" s="34"/>
      <c r="AH27" s="90">
        <f ca="1">IF(OR(ISBLANK(AG27),ISBLANK(AJ27)),0,AJ27-AG27)</f>
        <v>0</v>
      </c>
      <c r="AI27" s="34"/>
      <c r="AJ27" s="90">
        <f ca="1">IF(OR(ISBLANK(AI27),ISBLANK(AL27)),0,AL27-AI27)</f>
        <v>0</v>
      </c>
      <c r="AK27" s="34"/>
      <c r="AL27" s="90">
        <f ca="1">IF(OR(ISBLANK(AK27),ISBLANK(AN27)),0,AN27-AK27)</f>
        <v>0</v>
      </c>
      <c r="AM27" s="392"/>
      <c r="AN27" s="34"/>
      <c r="AO27" s="90">
        <f ca="1">IF(OR(ISBLANK(AN27),ISBLANK(AQ27)),0,AQ27-AN27)</f>
        <v>0</v>
      </c>
      <c r="AP27" s="34"/>
      <c r="AQ27" s="90">
        <f ca="1">IF(OR(ISBLANK(AP27),ISBLANK(AS27)),0,AS27-AP27)</f>
        <v>0</v>
      </c>
      <c r="AR27" s="34"/>
      <c r="AS27" s="90">
        <f ca="1">IF(OR(ISBLANK(AR27),ISBLANK(AU27)),0,AU27-AR27)</f>
        <v>0</v>
      </c>
      <c r="AT27" s="392">
        <v>0</v>
      </c>
      <c r="AU27" s="34"/>
      <c r="AV27" s="90">
        <f ca="1">IF(OR(ISBLANK(AU27),ISBLANK(AX27)),0,AX27-AU27)</f>
        <v>0</v>
      </c>
      <c r="AW27" s="34"/>
      <c r="AX27" s="90">
        <f ca="1">IF(OR(ISBLANK(AW27),ISBLANK(AZ27)),0,AZ27-AW27)</f>
        <v>0</v>
      </c>
      <c r="AY27" s="34"/>
      <c r="AZ27" s="90">
        <f ca="1">IF(OR(ISBLANK(AY27),ISBLANK(BB27)),0,BB27-AY27)</f>
        <v>0</v>
      </c>
      <c r="BA27" s="392">
        <v>0</v>
      </c>
      <c r="BB27" s="34"/>
      <c r="BC27" s="90">
        <f ca="1">IF(OR(ISBLANK(BB27),ISBLANK(BE27)),0,BE27-BB27)</f>
        <v>0</v>
      </c>
      <c r="BD27" s="34"/>
      <c r="BE27" s="90">
        <f ca="1">IF(OR(ISBLANK(BD27),ISBLANK(BG27)),0,BG27-BD27)</f>
        <v>0</v>
      </c>
      <c r="BF27" s="34"/>
      <c r="BG27" s="90">
        <f ca="1">IF(OR(ISBLANK(BF27),ISBLANK(BI27)),0,BI27-BF27)</f>
        <v>0</v>
      </c>
      <c r="BH27" s="392">
        <v>0</v>
      </c>
      <c r="BI27" s="34"/>
      <c r="BJ27" s="90">
        <f ca="1">IF(OR(ISBLANK(BI27),ISBLANK(BL27)),0,BL27-BI27)</f>
        <v>0</v>
      </c>
      <c r="BK27" s="34"/>
      <c r="BL27" s="90">
        <f ca="1">IF(OR(ISBLANK(BK27),ISBLANK(BN27)),0,BN27-BK27)</f>
        <v>0</v>
      </c>
      <c r="BM27" s="34"/>
      <c r="BN27" s="90">
        <f ca="1">IF(OR(ISBLANK(BM27),ISBLANK(BP27)),0,BP27-BM27)</f>
        <v>0</v>
      </c>
      <c r="BO27" s="392"/>
      <c r="BP27" s="34"/>
      <c r="BQ27" s="90">
        <f ca="1">IF(OR(ISBLANK(BP27),ISBLANK(BS27)),0,BS27-BP27)</f>
        <v>0</v>
      </c>
      <c r="BR27" s="34"/>
      <c r="BS27" s="90">
        <f ca="1">IF(OR(ISBLANK(BR27),ISBLANK(BU27)),0,BU27-BR27)</f>
        <v>0</v>
      </c>
      <c r="BT27" s="34"/>
      <c r="BU27" s="90">
        <f ca="1">IF(OR(ISBLANK(BT27),ISBLANK(BW27)),0,BW27-BT27)</f>
        <v>0</v>
      </c>
      <c r="BV27" s="392"/>
    </row>
    <row r="28" spans="1:74" s="21" customFormat="1" x14ac:dyDescent="0.2">
      <c r="A28" s="67" t="s">
        <v>204</v>
      </c>
      <c r="B28" s="48"/>
      <c r="C28" s="48"/>
      <c r="D28" s="398">
        <f t="shared" ref="D28:BA28" ca="1" si="190">+IFERROR(D19+D25+D27,"N/A")</f>
        <v>0</v>
      </c>
      <c r="E28" s="67">
        <f t="shared" ca="1" si="190"/>
        <v>0</v>
      </c>
      <c r="F28" s="67">
        <f t="shared" ca="1" si="190"/>
        <v>0</v>
      </c>
      <c r="G28" s="67">
        <f t="shared" ca="1" si="190"/>
        <v>0</v>
      </c>
      <c r="H28" s="67">
        <f t="shared" ca="1" si="190"/>
        <v>0</v>
      </c>
      <c r="I28" s="67">
        <f t="shared" ca="1" si="190"/>
        <v>0</v>
      </c>
      <c r="J28" s="67">
        <f t="shared" ca="1" si="190"/>
        <v>0</v>
      </c>
      <c r="K28" s="398">
        <f t="shared" ca="1" si="190"/>
        <v>0</v>
      </c>
      <c r="L28" s="67">
        <f t="shared" ca="1" si="190"/>
        <v>0</v>
      </c>
      <c r="M28" s="67">
        <f t="shared" ca="1" si="190"/>
        <v>0</v>
      </c>
      <c r="N28" s="67">
        <f t="shared" ca="1" si="190"/>
        <v>0</v>
      </c>
      <c r="O28" s="67">
        <f t="shared" ca="1" si="190"/>
        <v>0</v>
      </c>
      <c r="P28" s="67">
        <f t="shared" ca="1" si="190"/>
        <v>0</v>
      </c>
      <c r="Q28" s="67">
        <f t="shared" ca="1" si="190"/>
        <v>0</v>
      </c>
      <c r="R28" s="398">
        <f t="shared" ca="1" si="190"/>
        <v>0</v>
      </c>
      <c r="S28" s="67">
        <f t="shared" ca="1" si="190"/>
        <v>0</v>
      </c>
      <c r="T28" s="67">
        <f t="shared" ca="1" si="190"/>
        <v>0</v>
      </c>
      <c r="U28" s="67">
        <f t="shared" ca="1" si="190"/>
        <v>0</v>
      </c>
      <c r="V28" s="67">
        <f t="shared" ca="1" si="190"/>
        <v>0</v>
      </c>
      <c r="W28" s="67">
        <f t="shared" ca="1" si="190"/>
        <v>0</v>
      </c>
      <c r="X28" s="67">
        <f t="shared" ca="1" si="190"/>
        <v>0</v>
      </c>
      <c r="Y28" s="398">
        <f t="shared" ca="1" si="190"/>
        <v>0</v>
      </c>
      <c r="Z28" s="67">
        <f t="shared" ca="1" si="190"/>
        <v>0</v>
      </c>
      <c r="AA28" s="67">
        <f t="shared" ca="1" si="190"/>
        <v>0</v>
      </c>
      <c r="AB28" s="67">
        <f t="shared" ca="1" si="190"/>
        <v>0</v>
      </c>
      <c r="AC28" s="67">
        <f t="shared" ca="1" si="190"/>
        <v>0</v>
      </c>
      <c r="AD28" s="67">
        <f t="shared" ca="1" si="190"/>
        <v>0</v>
      </c>
      <c r="AE28" s="67">
        <f t="shared" ca="1" si="190"/>
        <v>0</v>
      </c>
      <c r="AF28" s="398">
        <f t="shared" ca="1" si="190"/>
        <v>842</v>
      </c>
      <c r="AG28" s="67">
        <f t="shared" ca="1" si="190"/>
        <v>0</v>
      </c>
      <c r="AH28" s="67">
        <f t="shared" ca="1" si="190"/>
        <v>0</v>
      </c>
      <c r="AI28" s="67">
        <f t="shared" ca="1" si="190"/>
        <v>0</v>
      </c>
      <c r="AJ28" s="67">
        <f t="shared" ca="1" si="190"/>
        <v>0</v>
      </c>
      <c r="AK28" s="67">
        <f t="shared" ca="1" si="190"/>
        <v>0</v>
      </c>
      <c r="AL28" s="67">
        <f t="shared" ca="1" si="190"/>
        <v>0</v>
      </c>
      <c r="AM28" s="398">
        <f t="shared" ca="1" si="190"/>
        <v>1405</v>
      </c>
      <c r="AN28" s="67">
        <f t="shared" ca="1" si="190"/>
        <v>0</v>
      </c>
      <c r="AO28" s="67">
        <f t="shared" ca="1" si="190"/>
        <v>0</v>
      </c>
      <c r="AP28" s="67">
        <f t="shared" ca="1" si="190"/>
        <v>0</v>
      </c>
      <c r="AQ28" s="67">
        <f t="shared" ca="1" si="190"/>
        <v>0</v>
      </c>
      <c r="AR28" s="67">
        <f t="shared" ca="1" si="190"/>
        <v>0</v>
      </c>
      <c r="AS28" s="67">
        <f t="shared" ca="1" si="190"/>
        <v>0</v>
      </c>
      <c r="AT28" s="398">
        <f t="shared" ca="1" si="190"/>
        <v>1612</v>
      </c>
      <c r="AU28" s="67">
        <f t="shared" ref="AU28:AZ28" ca="1" si="191">+IFERROR(AU19+AU25+AU27,"N/A")</f>
        <v>0</v>
      </c>
      <c r="AV28" s="67">
        <f t="shared" ca="1" si="191"/>
        <v>0</v>
      </c>
      <c r="AW28" s="67">
        <f t="shared" ca="1" si="191"/>
        <v>0</v>
      </c>
      <c r="AX28" s="67">
        <f t="shared" ca="1" si="191"/>
        <v>0</v>
      </c>
      <c r="AY28" s="67">
        <f t="shared" ca="1" si="191"/>
        <v>0</v>
      </c>
      <c r="AZ28" s="67">
        <f t="shared" ca="1" si="191"/>
        <v>0</v>
      </c>
      <c r="BA28" s="398">
        <f t="shared" ca="1" si="190"/>
        <v>1518</v>
      </c>
      <c r="BB28" s="67">
        <f t="shared" ref="BB28:BG28" ca="1" si="192">+IFERROR(BB19+BB25+BB27,"N/A")</f>
        <v>0</v>
      </c>
      <c r="BC28" s="67">
        <f t="shared" ca="1" si="192"/>
        <v>0</v>
      </c>
      <c r="BD28" s="67">
        <f t="shared" ca="1" si="192"/>
        <v>0</v>
      </c>
      <c r="BE28" s="67">
        <f t="shared" ca="1" si="192"/>
        <v>0</v>
      </c>
      <c r="BF28" s="67">
        <f t="shared" ca="1" si="192"/>
        <v>0</v>
      </c>
      <c r="BG28" s="67">
        <f t="shared" ca="1" si="192"/>
        <v>0</v>
      </c>
      <c r="BH28" s="398">
        <f t="shared" ref="BH28:BN28" ca="1" si="193">+IFERROR(BH19+BH25+BH27,"N/A")</f>
        <v>882</v>
      </c>
      <c r="BI28" s="67">
        <f t="shared" ca="1" si="193"/>
        <v>0</v>
      </c>
      <c r="BJ28" s="67">
        <f t="shared" ca="1" si="193"/>
        <v>0</v>
      </c>
      <c r="BK28" s="67">
        <f t="shared" ca="1" si="193"/>
        <v>0</v>
      </c>
      <c r="BL28" s="67">
        <f t="shared" ca="1" si="193"/>
        <v>0</v>
      </c>
      <c r="BM28" s="67">
        <f t="shared" ca="1" si="193"/>
        <v>0</v>
      </c>
      <c r="BN28" s="67">
        <f t="shared" ca="1" si="193"/>
        <v>0</v>
      </c>
      <c r="BO28" s="398">
        <f t="shared" ref="BO28:BU28" ca="1" si="194">+IFERROR(BO19+BO25+BO27,"N/A")</f>
        <v>0</v>
      </c>
      <c r="BP28" s="67">
        <f t="shared" ca="1" si="194"/>
        <v>0</v>
      </c>
      <c r="BQ28" s="67">
        <f t="shared" ca="1" si="194"/>
        <v>0</v>
      </c>
      <c r="BR28" s="67">
        <f t="shared" ca="1" si="194"/>
        <v>0</v>
      </c>
      <c r="BS28" s="67">
        <f t="shared" ca="1" si="194"/>
        <v>0</v>
      </c>
      <c r="BT28" s="67">
        <f t="shared" ca="1" si="194"/>
        <v>0</v>
      </c>
      <c r="BU28" s="67">
        <f t="shared" ca="1" si="194"/>
        <v>0</v>
      </c>
      <c r="BV28" s="398">
        <f t="shared" ref="BV28" ca="1" si="195">+IFERROR(BV19+BV25+BV27,"N/A")</f>
        <v>0</v>
      </c>
    </row>
    <row r="29" spans="1:74" s="20" customFormat="1" x14ac:dyDescent="0.2">
      <c r="A29" s="405" t="s">
        <v>486</v>
      </c>
      <c r="B29" s="52"/>
      <c r="C29" s="52"/>
      <c r="D29" s="408"/>
      <c r="E29" s="409" t="str">
        <f ca="1">IFERROR(+E28+C28+A28+#REF!,"NM")</f>
        <v>NM</v>
      </c>
      <c r="F29" s="409" t="str">
        <f ca="1">IFERROR(F28+E28+C28+A28,"NM")</f>
        <v>NM</v>
      </c>
      <c r="G29" s="409" t="str">
        <f ca="1">IFERROR(F28+E28+C28+A28,"NM")</f>
        <v>NM</v>
      </c>
      <c r="H29" s="409">
        <f ca="1">IFERROR(H28+F28+E28+C28,"NM")</f>
        <v>0</v>
      </c>
      <c r="I29" s="409">
        <f ca="1">IFERROR(H28+F28+E28+C28,"NM")</f>
        <v>0</v>
      </c>
      <c r="J29" s="409">
        <f ca="1">IFERROR(J28+H28+F28+E28,"NM")</f>
        <v>0</v>
      </c>
      <c r="K29" s="408">
        <f ca="1">IFERROR(K28,"NM")</f>
        <v>0</v>
      </c>
      <c r="L29" s="409">
        <f ca="1">IFERROR(+L28+J28+H28+F28,"NM")</f>
        <v>0</v>
      </c>
      <c r="M29" s="409">
        <f ca="1">IFERROR(M28+L28+J28+H28,"NM")</f>
        <v>0</v>
      </c>
      <c r="N29" s="409">
        <f ca="1">IFERROR(M28+L28+J28+H28,"NM")</f>
        <v>0</v>
      </c>
      <c r="O29" s="409">
        <f ca="1">IFERROR(O28+M28+L28+J28,"NM")</f>
        <v>0</v>
      </c>
      <c r="P29" s="409">
        <f ca="1">IFERROR(O28+M28+L28+J28,"NM")</f>
        <v>0</v>
      </c>
      <c r="Q29" s="409">
        <f ca="1">IFERROR(Q28+O28+M28+L28,"NM")</f>
        <v>0</v>
      </c>
      <c r="R29" s="408">
        <f ca="1">IFERROR(R28,"NM")</f>
        <v>0</v>
      </c>
      <c r="S29" s="409">
        <f ca="1">IFERROR(+S28+Q28+O28+M28,"NM")</f>
        <v>0</v>
      </c>
      <c r="T29" s="409">
        <f ca="1">IFERROR(T28+S28+Q28+O28,"NM")</f>
        <v>0</v>
      </c>
      <c r="U29" s="409">
        <f ca="1">IFERROR(T28+S28+Q28+O28,"NM")</f>
        <v>0</v>
      </c>
      <c r="V29" s="409">
        <f ca="1">IFERROR(V28+T28+S28+Q28,"NM")</f>
        <v>0</v>
      </c>
      <c r="W29" s="409">
        <f ca="1">IFERROR(V28+T28+S28+Q28,"NM")</f>
        <v>0</v>
      </c>
      <c r="X29" s="409">
        <f ca="1">IFERROR(X28+V28+T28+S28,"NM")</f>
        <v>0</v>
      </c>
      <c r="Y29" s="408">
        <f ca="1">IFERROR(Y28,"NM")</f>
        <v>0</v>
      </c>
      <c r="Z29" s="409">
        <f ca="1">IFERROR(+Z28+X28+V28+T28,"NM")</f>
        <v>0</v>
      </c>
      <c r="AA29" s="409">
        <f ca="1">IFERROR(AA28+Z28+X28+V28,"NM")</f>
        <v>0</v>
      </c>
      <c r="AB29" s="409">
        <f ca="1">IFERROR(AA28+Z28+X28+V28,"NM")</f>
        <v>0</v>
      </c>
      <c r="AC29" s="409">
        <f ca="1">IFERROR(AC28+AA28+Z28+X28,"NM")</f>
        <v>0</v>
      </c>
      <c r="AD29" s="409">
        <f ca="1">IFERROR(AC28+AA28+Z28+X28,"NM")</f>
        <v>0</v>
      </c>
      <c r="AE29" s="409">
        <f ca="1">IFERROR(AE28+AC28+AA28+Z28,"NM")</f>
        <v>0</v>
      </c>
      <c r="AF29" s="408">
        <f ca="1">IFERROR(AF28,"NM")</f>
        <v>842</v>
      </c>
      <c r="AG29" s="409">
        <f ca="1">IFERROR(+AG28+AE28+AC28+AA28,"NM")</f>
        <v>0</v>
      </c>
      <c r="AH29" s="409">
        <f ca="1">IFERROR(AH28+AG28+AE28+AC28,"NM")</f>
        <v>0</v>
      </c>
      <c r="AI29" s="409">
        <f ca="1">IFERROR(AH28+AG28+AE28+AC28,"NM")</f>
        <v>0</v>
      </c>
      <c r="AJ29" s="409">
        <f ca="1">IFERROR(AJ28+AH28+AG28+AE28,"NM")</f>
        <v>0</v>
      </c>
      <c r="AK29" s="409">
        <f ca="1">IFERROR(AJ28+AH28+AG28+AE28,"NM")</f>
        <v>0</v>
      </c>
      <c r="AL29" s="409">
        <f ca="1">IFERROR(AL28+AJ28+AH28+AG28,"NM")</f>
        <v>0</v>
      </c>
      <c r="AM29" s="408">
        <f ca="1">IFERROR(AM28,"NM")</f>
        <v>1405</v>
      </c>
      <c r="AN29" s="409">
        <f ca="1">IFERROR(+AN28+AL28+AJ28+AH28,"NM")</f>
        <v>0</v>
      </c>
      <c r="AO29" s="409">
        <f ca="1">IFERROR(AO28+AN28+AL28+AJ28,"NM")</f>
        <v>0</v>
      </c>
      <c r="AP29" s="409">
        <f ca="1">IFERROR(AO28+AN28+AL28+AJ28,"NM")</f>
        <v>0</v>
      </c>
      <c r="AQ29" s="409">
        <f ca="1">IFERROR(AQ28+AO28+AN28+AL28,"NM")</f>
        <v>0</v>
      </c>
      <c r="AR29" s="409">
        <f ca="1">IFERROR(AQ28+AO28+AN28+AL28,"NM")</f>
        <v>0</v>
      </c>
      <c r="AS29" s="409">
        <f ca="1">IFERROR(AS28+AQ28+AO28+AN28,"NM")</f>
        <v>0</v>
      </c>
      <c r="AT29" s="408">
        <f ca="1">IFERROR(AT28,"NM")</f>
        <v>1612</v>
      </c>
      <c r="AU29" s="409">
        <f ca="1">IFERROR(+AU28+AS28+AQ28+AO28,"NM")</f>
        <v>0</v>
      </c>
      <c r="AV29" s="409">
        <f ca="1">IFERROR(AV28+AU28+AS28+AQ28,"NM")</f>
        <v>0</v>
      </c>
      <c r="AW29" s="409">
        <f ca="1">IFERROR(AV28+AU28+AS28+AQ28,"NM")</f>
        <v>0</v>
      </c>
      <c r="AX29" s="409">
        <f ca="1">IFERROR(AX28+AV28+AU28+AS28,"NM")</f>
        <v>0</v>
      </c>
      <c r="AY29" s="409">
        <f ca="1">IFERROR(AX28+AV28+AU28+AS28,"NM")</f>
        <v>0</v>
      </c>
      <c r="AZ29" s="409">
        <f ca="1">IFERROR(AZ28+AX28+AV28+AU28,"NM")</f>
        <v>0</v>
      </c>
      <c r="BA29" s="408">
        <f ca="1">IFERROR(BA28,"NM")</f>
        <v>1518</v>
      </c>
      <c r="BB29" s="409">
        <f ca="1">IFERROR(+BB28+AZ28+AX28+AV28,"NM")</f>
        <v>0</v>
      </c>
      <c r="BC29" s="409">
        <f ca="1">IFERROR(BC28+BB28+AZ28+AX28,"NM")</f>
        <v>0</v>
      </c>
      <c r="BD29" s="409">
        <f ca="1">IFERROR(BC28+BB28+AZ28+AX28,"NM")</f>
        <v>0</v>
      </c>
      <c r="BE29" s="409">
        <f ca="1">IFERROR(BE28+BC28+BB28+AZ28,"NM")</f>
        <v>0</v>
      </c>
      <c r="BF29" s="409">
        <f ca="1">IFERROR(BE28+BC28+BB28+AZ28,"NM")</f>
        <v>0</v>
      </c>
      <c r="BG29" s="409">
        <f ca="1">IFERROR(BG28+BE28+BC28+BB28,"NM")</f>
        <v>0</v>
      </c>
      <c r="BH29" s="408">
        <f ca="1">IFERROR(BH28,"NM")</f>
        <v>882</v>
      </c>
      <c r="BI29" s="409">
        <f ca="1">IFERROR(+BI28+BG28+BE28+BC28,"NM")</f>
        <v>0</v>
      </c>
      <c r="BJ29" s="409">
        <f ca="1">IFERROR(BJ28+BI28+BG28+BE28,"NM")</f>
        <v>0</v>
      </c>
      <c r="BK29" s="409">
        <f ca="1">IFERROR(BJ28+BI28+BG28+BE28,"NM")</f>
        <v>0</v>
      </c>
      <c r="BL29" s="409">
        <f ca="1">IFERROR(BL28+BJ28+BI28+BG28,"NM")</f>
        <v>0</v>
      </c>
      <c r="BM29" s="409">
        <f ca="1">IFERROR(BL28+BJ28+BI28+BG28,"NM")</f>
        <v>0</v>
      </c>
      <c r="BN29" s="409">
        <f ca="1">IFERROR(BN28+BL28+BJ28+BI28,"NM")</f>
        <v>0</v>
      </c>
      <c r="BO29" s="408">
        <f ca="1">IFERROR(BO28,"NM")</f>
        <v>0</v>
      </c>
      <c r="BP29" s="409">
        <f ca="1">IFERROR(+BP28+BN28+BL28+BJ28,"NM")</f>
        <v>0</v>
      </c>
      <c r="BQ29" s="409">
        <f ca="1">IFERROR(BQ28+BP28+BN28+BL28,"NM")</f>
        <v>0</v>
      </c>
      <c r="BR29" s="409">
        <f ca="1">IFERROR(BQ28+BP28+BN28+BL28,"NM")</f>
        <v>0</v>
      </c>
      <c r="BS29" s="409">
        <f ca="1">IFERROR(BS28+BQ28+BP28+BN28,"NM")</f>
        <v>0</v>
      </c>
      <c r="BT29" s="409">
        <f ca="1">IFERROR(BS28+BQ28+BP28+BN28,"NM")</f>
        <v>0</v>
      </c>
      <c r="BU29" s="409">
        <f ca="1">IFERROR(BU28+BS28+BQ28+BP28,"NM")</f>
        <v>0</v>
      </c>
      <c r="BV29" s="408">
        <f ca="1">IFERROR(BV28,"NM")</f>
        <v>0</v>
      </c>
    </row>
    <row r="30" spans="1:74" s="20" customFormat="1" x14ac:dyDescent="0.2">
      <c r="A30" s="406" t="s">
        <v>483</v>
      </c>
      <c r="B30" s="52"/>
      <c r="C30" s="52"/>
      <c r="D30" s="410"/>
      <c r="E30" s="411" t="e">
        <f t="shared" ref="E30" ca="1" si="196">IF(MIN(E29,#REF!)&lt;=0,"NM",E29/#REF!-1)</f>
        <v>#REF!</v>
      </c>
      <c r="F30" s="412" t="e">
        <f t="shared" ref="F30" ca="1" si="197">IF(MIN(F29,#REF!)&lt;=0,"NM",F29/#REF!-1)</f>
        <v>#REF!</v>
      </c>
      <c r="G30" s="411" t="e">
        <f t="shared" ref="G30" ca="1" si="198">IF(MIN(G29,#REF!)&lt;=0,"NM",G29/#REF!-1)</f>
        <v>#REF!</v>
      </c>
      <c r="H30" s="412" t="str">
        <f t="shared" ref="H30" ca="1" si="199">IF(MIN(H29,A29)&lt;=0,"NM",H29/A29-1)</f>
        <v>NM</v>
      </c>
      <c r="I30" s="412" t="str">
        <f t="shared" ref="I30" ca="1" si="200">IF(MIN(I29,B29)&lt;=0,"NM",I29/B29-1)</f>
        <v>NM</v>
      </c>
      <c r="J30" s="412" t="str">
        <f t="shared" ref="J30" ca="1" si="201">IF(MIN(J29,C29)&lt;=0,"NM",J29/C29-1)</f>
        <v>NM</v>
      </c>
      <c r="K30" s="410" t="str">
        <f ca="1">IF(MIN(K29,D29)&lt;=0,"NM",K29/D29-1)</f>
        <v>NM</v>
      </c>
      <c r="L30" s="411" t="str">
        <f t="shared" ref="L30" ca="1" si="202">IF(MIN(L29,E29)&lt;=0,"NM",L29/E29-1)</f>
        <v>NM</v>
      </c>
      <c r="M30" s="412" t="str">
        <f t="shared" ref="M30" ca="1" si="203">IF(MIN(M29,F29)&lt;=0,"NM",M29/F29-1)</f>
        <v>NM</v>
      </c>
      <c r="N30" s="411" t="str">
        <f t="shared" ref="N30" ca="1" si="204">IF(MIN(N29,G29)&lt;=0,"NM",N29/G29-1)</f>
        <v>NM</v>
      </c>
      <c r="O30" s="412" t="str">
        <f t="shared" ref="O30" ca="1" si="205">IF(MIN(O29,H29)&lt;=0,"NM",O29/H29-1)</f>
        <v>NM</v>
      </c>
      <c r="P30" s="412" t="str">
        <f t="shared" ref="P30" ca="1" si="206">IF(MIN(P29,I29)&lt;=0,"NM",P29/I29-1)</f>
        <v>NM</v>
      </c>
      <c r="Q30" s="412" t="str">
        <f t="shared" ref="Q30" ca="1" si="207">IF(MIN(Q29,J29)&lt;=0,"NM",Q29/J29-1)</f>
        <v>NM</v>
      </c>
      <c r="R30" s="410" t="str">
        <f ca="1">IF(MIN(R29,K29)&lt;=0,"NM",R29/K29-1)</f>
        <v>NM</v>
      </c>
      <c r="S30" s="411" t="str">
        <f t="shared" ref="S30" ca="1" si="208">IF(MIN(S29,L29)&lt;=0,"NM",S29/L29-1)</f>
        <v>NM</v>
      </c>
      <c r="T30" s="412" t="str">
        <f t="shared" ref="T30" ca="1" si="209">IF(MIN(T29,M29)&lt;=0,"NM",T29/M29-1)</f>
        <v>NM</v>
      </c>
      <c r="U30" s="411" t="str">
        <f t="shared" ref="U30" ca="1" si="210">IF(MIN(U29,N29)&lt;=0,"NM",U29/N29-1)</f>
        <v>NM</v>
      </c>
      <c r="V30" s="412" t="str">
        <f t="shared" ref="V30" ca="1" si="211">IF(MIN(V29,O29)&lt;=0,"NM",V29/O29-1)</f>
        <v>NM</v>
      </c>
      <c r="W30" s="412" t="str">
        <f t="shared" ref="W30" ca="1" si="212">IF(MIN(W29,P29)&lt;=0,"NM",W29/P29-1)</f>
        <v>NM</v>
      </c>
      <c r="X30" s="412" t="str">
        <f t="shared" ref="X30" ca="1" si="213">IF(MIN(X29,Q29)&lt;=0,"NM",X29/Q29-1)</f>
        <v>NM</v>
      </c>
      <c r="Y30" s="410" t="str">
        <f ca="1">IF(MIN(Y29,R29)&lt;=0,"NM",Y29/R29-1)</f>
        <v>NM</v>
      </c>
      <c r="Z30" s="411" t="str">
        <f t="shared" ref="Z30" ca="1" si="214">IF(MIN(Z29,S29)&lt;=0,"NM",Z29/S29-1)</f>
        <v>NM</v>
      </c>
      <c r="AA30" s="412" t="str">
        <f t="shared" ref="AA30" ca="1" si="215">IF(MIN(AA29,T29)&lt;=0,"NM",AA29/T29-1)</f>
        <v>NM</v>
      </c>
      <c r="AB30" s="411" t="str">
        <f t="shared" ref="AB30" ca="1" si="216">IF(MIN(AB29,U29)&lt;=0,"NM",AB29/U29-1)</f>
        <v>NM</v>
      </c>
      <c r="AC30" s="412" t="str">
        <f t="shared" ref="AC30" ca="1" si="217">IF(MIN(AC29,V29)&lt;=0,"NM",AC29/V29-1)</f>
        <v>NM</v>
      </c>
      <c r="AD30" s="412" t="str">
        <f t="shared" ref="AD30" ca="1" si="218">IF(MIN(AD29,W29)&lt;=0,"NM",AD29/W29-1)</f>
        <v>NM</v>
      </c>
      <c r="AE30" s="412" t="str">
        <f t="shared" ref="AE30" ca="1" si="219">IF(MIN(AE29,X29)&lt;=0,"NM",AE29/X29-1)</f>
        <v>NM</v>
      </c>
      <c r="AF30" s="410" t="str">
        <f ca="1">IF(MIN(AF29,Y29)&lt;=0,"NM",AF29/Y29-1)</f>
        <v>NM</v>
      </c>
      <c r="AG30" s="411" t="str">
        <f t="shared" ref="AG30" ca="1" si="220">IF(MIN(AG29,Z29)&lt;=0,"NM",AG29/Z29-1)</f>
        <v>NM</v>
      </c>
      <c r="AH30" s="412" t="str">
        <f t="shared" ref="AH30" ca="1" si="221">IF(MIN(AH29,AA29)&lt;=0,"NM",AH29/AA29-1)</f>
        <v>NM</v>
      </c>
      <c r="AI30" s="411" t="str">
        <f t="shared" ref="AI30" ca="1" si="222">IF(MIN(AI29,AB29)&lt;=0,"NM",AI29/AB29-1)</f>
        <v>NM</v>
      </c>
      <c r="AJ30" s="412" t="str">
        <f t="shared" ref="AJ30" ca="1" si="223">IF(MIN(AJ29,AC29)&lt;=0,"NM",AJ29/AC29-1)</f>
        <v>NM</v>
      </c>
      <c r="AK30" s="412" t="str">
        <f t="shared" ref="AK30" ca="1" si="224">IF(MIN(AK29,AD29)&lt;=0,"NM",AK29/AD29-1)</f>
        <v>NM</v>
      </c>
      <c r="AL30" s="412" t="str">
        <f t="shared" ref="AL30" ca="1" si="225">IF(MIN(AL29,AE29)&lt;=0,"NM",AL29/AE29-1)</f>
        <v>NM</v>
      </c>
      <c r="AM30" s="410">
        <f ca="1">IF(MIN(AM29,AF29)&lt;=0,"NM",AM29/AF29-1)</f>
        <v>0.66864608076009491</v>
      </c>
      <c r="AN30" s="411" t="str">
        <f t="shared" ref="AN30" ca="1" si="226">IF(MIN(AN29,AG29)&lt;=0,"NM",AN29/AG29-1)</f>
        <v>NM</v>
      </c>
      <c r="AO30" s="412" t="str">
        <f t="shared" ref="AO30" ca="1" si="227">IF(MIN(AO29,AH29)&lt;=0,"NM",AO29/AH29-1)</f>
        <v>NM</v>
      </c>
      <c r="AP30" s="411" t="str">
        <f t="shared" ref="AP30" ca="1" si="228">IF(MIN(AP29,AI29)&lt;=0,"NM",AP29/AI29-1)</f>
        <v>NM</v>
      </c>
      <c r="AQ30" s="412" t="str">
        <f t="shared" ref="AQ30" ca="1" si="229">IF(MIN(AQ29,AJ29)&lt;=0,"NM",AQ29/AJ29-1)</f>
        <v>NM</v>
      </c>
      <c r="AR30" s="412" t="str">
        <f t="shared" ref="AR30" ca="1" si="230">IF(MIN(AR29,AK29)&lt;=0,"NM",AR29/AK29-1)</f>
        <v>NM</v>
      </c>
      <c r="AS30" s="412" t="str">
        <f t="shared" ref="AS30" ca="1" si="231">IF(MIN(AS29,AL29)&lt;=0,"NM",AS29/AL29-1)</f>
        <v>NM</v>
      </c>
      <c r="AT30" s="410">
        <f t="shared" ref="AT30" ca="1" si="232">IF(MIN(AT29,AM29)&lt;=0,"NM",AT29/AM29-1)</f>
        <v>0.14733096085409247</v>
      </c>
      <c r="AU30" s="411" t="str">
        <f t="shared" ref="AU30" ca="1" si="233">IF(MIN(AU29,AN29)&lt;=0,"NM",AU29/AN29-1)</f>
        <v>NM</v>
      </c>
      <c r="AV30" s="412" t="str">
        <f t="shared" ref="AV30" ca="1" si="234">IF(MIN(AV29,AO29)&lt;=0,"NM",AV29/AO29-1)</f>
        <v>NM</v>
      </c>
      <c r="AW30" s="411" t="str">
        <f t="shared" ref="AW30" ca="1" si="235">IF(MIN(AW29,AP29)&lt;=0,"NM",AW29/AP29-1)</f>
        <v>NM</v>
      </c>
      <c r="AX30" s="412" t="str">
        <f t="shared" ref="AX30" ca="1" si="236">IF(MIN(AX29,AQ29)&lt;=0,"NM",AX29/AQ29-1)</f>
        <v>NM</v>
      </c>
      <c r="AY30" s="412" t="str">
        <f t="shared" ref="AY30" ca="1" si="237">IF(MIN(AY29,AR29)&lt;=0,"NM",AY29/AR29-1)</f>
        <v>NM</v>
      </c>
      <c r="AZ30" s="412" t="str">
        <f t="shared" ref="AZ30" ca="1" si="238">IF(MIN(AZ29,AS29)&lt;=0,"NM",AZ29/AS29-1)</f>
        <v>NM</v>
      </c>
      <c r="BA30" s="410">
        <f ca="1">IF(MIN(BA29,AT29)&lt;=0,"NM",BA29/AT29-1)</f>
        <v>-5.8312655086848686E-2</v>
      </c>
      <c r="BB30" s="411" t="str">
        <f t="shared" ref="BB30" ca="1" si="239">IF(MIN(BB29,AU29)&lt;=0,"NM",BB29/AU29-1)</f>
        <v>NM</v>
      </c>
      <c r="BC30" s="412" t="str">
        <f t="shared" ref="BC30" ca="1" si="240">IF(MIN(BC29,AV29)&lt;=0,"NM",BC29/AV29-1)</f>
        <v>NM</v>
      </c>
      <c r="BD30" s="411" t="str">
        <f t="shared" ref="BD30" ca="1" si="241">IF(MIN(BD29,AW29)&lt;=0,"NM",BD29/AW29-1)</f>
        <v>NM</v>
      </c>
      <c r="BE30" s="412" t="str">
        <f t="shared" ref="BE30" ca="1" si="242">IF(MIN(BE29,AX29)&lt;=0,"NM",BE29/AX29-1)</f>
        <v>NM</v>
      </c>
      <c r="BF30" s="412" t="str">
        <f t="shared" ref="BF30" ca="1" si="243">IF(MIN(BF29,AY29)&lt;=0,"NM",BF29/AY29-1)</f>
        <v>NM</v>
      </c>
      <c r="BG30" s="412" t="str">
        <f t="shared" ref="BG30" ca="1" si="244">IF(MIN(BG29,AZ29)&lt;=0,"NM",BG29/AZ29-1)</f>
        <v>NM</v>
      </c>
      <c r="BH30" s="410">
        <f ca="1">IF(MIN(BH29,BA29)&lt;=0,"NM",BH29/BA29-1)</f>
        <v>-0.4189723320158103</v>
      </c>
      <c r="BI30" s="411" t="str">
        <f t="shared" ref="BI30" ca="1" si="245">IF(MIN(BI29,BB29)&lt;=0,"NM",BI29/BB29-1)</f>
        <v>NM</v>
      </c>
      <c r="BJ30" s="412" t="str">
        <f t="shared" ref="BJ30" ca="1" si="246">IF(MIN(BJ29,BC29)&lt;=0,"NM",BJ29/BC29-1)</f>
        <v>NM</v>
      </c>
      <c r="BK30" s="411" t="str">
        <f t="shared" ref="BK30" ca="1" si="247">IF(MIN(BK29,BD29)&lt;=0,"NM",BK29/BD29-1)</f>
        <v>NM</v>
      </c>
      <c r="BL30" s="412" t="str">
        <f t="shared" ref="BL30" ca="1" si="248">IF(MIN(BL29,BE29)&lt;=0,"NM",BL29/BE29-1)</f>
        <v>NM</v>
      </c>
      <c r="BM30" s="412" t="str">
        <f t="shared" ref="BM30" ca="1" si="249">IF(MIN(BM29,BF29)&lt;=0,"NM",BM29/BF29-1)</f>
        <v>NM</v>
      </c>
      <c r="BN30" s="412" t="str">
        <f t="shared" ref="BN30" ca="1" si="250">IF(MIN(BN29,BG29)&lt;=0,"NM",BN29/BG29-1)</f>
        <v>NM</v>
      </c>
      <c r="BO30" s="410" t="str">
        <f ca="1">IF(MIN(BO29,BH29)&lt;=0,"NM",BO29/BH29-1)</f>
        <v>NM</v>
      </c>
      <c r="BP30" s="411" t="str">
        <f t="shared" ref="BP30" ca="1" si="251">IF(MIN(BP29,BI29)&lt;=0,"NM",BP29/BI29-1)</f>
        <v>NM</v>
      </c>
      <c r="BQ30" s="412" t="str">
        <f t="shared" ref="BQ30" ca="1" si="252">IF(MIN(BQ29,BJ29)&lt;=0,"NM",BQ29/BJ29-1)</f>
        <v>NM</v>
      </c>
      <c r="BR30" s="411" t="str">
        <f t="shared" ref="BR30" ca="1" si="253">IF(MIN(BR29,BK29)&lt;=0,"NM",BR29/BK29-1)</f>
        <v>NM</v>
      </c>
      <c r="BS30" s="412" t="str">
        <f t="shared" ref="BS30" ca="1" si="254">IF(MIN(BS29,BL29)&lt;=0,"NM",BS29/BL29-1)</f>
        <v>NM</v>
      </c>
      <c r="BT30" s="412" t="str">
        <f t="shared" ref="BT30" ca="1" si="255">IF(MIN(BT29,BM29)&lt;=0,"NM",BT29/BM29-1)</f>
        <v>NM</v>
      </c>
      <c r="BU30" s="412" t="str">
        <f t="shared" ref="BU30" ca="1" si="256">IF(MIN(BU29,BN29)&lt;=0,"NM",BU29/BN29-1)</f>
        <v>NM</v>
      </c>
      <c r="BV30" s="410" t="str">
        <f ca="1">IF(MIN(BV29,BO29)&lt;=0,"NM",BV29/BO29-1)</f>
        <v>NM</v>
      </c>
    </row>
    <row r="31" spans="1:74" s="20" customFormat="1" x14ac:dyDescent="0.2">
      <c r="A31" s="228" t="s">
        <v>481</v>
      </c>
      <c r="B31" s="52"/>
      <c r="C31" s="52"/>
      <c r="D31" s="407"/>
      <c r="E31" s="229" t="e">
        <f t="shared" ref="E31" ca="1" si="257">IF(MIN(E28,#REF!)&lt;=0,"NM",E28/#REF!-1)</f>
        <v>#REF!</v>
      </c>
      <c r="F31" s="230" t="e">
        <f t="shared" ref="F31" ca="1" si="258">IF(MIN(F28,#REF!)&lt;=0,"NM",F28/#REF!-1)</f>
        <v>#REF!</v>
      </c>
      <c r="G31" s="229" t="e">
        <f t="shared" ref="G31" ca="1" si="259">IF(MIN(G28,#REF!)&lt;=0,"NM",G28/#REF!-1)</f>
        <v>#REF!</v>
      </c>
      <c r="H31" s="230" t="str">
        <f t="shared" ref="H31" ca="1" si="260">IF(MIN(H28,A28)&lt;=0,"NM",H28/A28-1)</f>
        <v>NM</v>
      </c>
      <c r="I31" s="230" t="str">
        <f t="shared" ref="I31" ca="1" si="261">IF(MIN(I28,B28)&lt;=0,"NM",I28/B28-1)</f>
        <v>NM</v>
      </c>
      <c r="J31" s="230" t="str">
        <f t="shared" ref="J31" ca="1" si="262">IF(MIN(J28,C28)&lt;=0,"NM",J28/C28-1)</f>
        <v>NM</v>
      </c>
      <c r="K31" s="407" t="str">
        <f t="shared" ref="K31" ca="1" si="263">IF(MIN(K28,D28)&lt;=0,"NM",K28/D28-1)</f>
        <v>NM</v>
      </c>
      <c r="L31" s="229" t="str">
        <f t="shared" ref="L31" ca="1" si="264">IF(MIN(L28,E28)&lt;=0,"NM",L28/E28-1)</f>
        <v>NM</v>
      </c>
      <c r="M31" s="230" t="str">
        <f t="shared" ref="M31" ca="1" si="265">IF(MIN(M28,F28)&lt;=0,"NM",M28/F28-1)</f>
        <v>NM</v>
      </c>
      <c r="N31" s="229" t="str">
        <f t="shared" ref="N31" ca="1" si="266">IF(MIN(N28,G28)&lt;=0,"NM",N28/G28-1)</f>
        <v>NM</v>
      </c>
      <c r="O31" s="230" t="str">
        <f t="shared" ref="O31" ca="1" si="267">IF(MIN(O28,H28)&lt;=0,"NM",O28/H28-1)</f>
        <v>NM</v>
      </c>
      <c r="P31" s="230" t="str">
        <f t="shared" ref="P31" ca="1" si="268">IF(MIN(P28,I28)&lt;=0,"NM",P28/I28-1)</f>
        <v>NM</v>
      </c>
      <c r="Q31" s="230" t="str">
        <f t="shared" ref="Q31" ca="1" si="269">IF(MIN(Q28,J28)&lt;=0,"NM",Q28/J28-1)</f>
        <v>NM</v>
      </c>
      <c r="R31" s="407" t="str">
        <f t="shared" ref="R31" ca="1" si="270">IF(MIN(R28,K28)&lt;=0,"NM",R28/K28-1)</f>
        <v>NM</v>
      </c>
      <c r="S31" s="229" t="str">
        <f t="shared" ref="S31" ca="1" si="271">IF(MIN(S28,L28)&lt;=0,"NM",S28/L28-1)</f>
        <v>NM</v>
      </c>
      <c r="T31" s="230" t="str">
        <f t="shared" ref="T31" ca="1" si="272">IF(MIN(T28,M28)&lt;=0,"NM",T28/M28-1)</f>
        <v>NM</v>
      </c>
      <c r="U31" s="229" t="str">
        <f t="shared" ref="U31" ca="1" si="273">IF(MIN(U28,N28)&lt;=0,"NM",U28/N28-1)</f>
        <v>NM</v>
      </c>
      <c r="V31" s="230" t="str">
        <f t="shared" ref="V31" ca="1" si="274">IF(MIN(V28,O28)&lt;=0,"NM",V28/O28-1)</f>
        <v>NM</v>
      </c>
      <c r="W31" s="230" t="str">
        <f t="shared" ref="W31" ca="1" si="275">IF(MIN(W28,P28)&lt;=0,"NM",W28/P28-1)</f>
        <v>NM</v>
      </c>
      <c r="X31" s="230" t="str">
        <f t="shared" ref="X31" ca="1" si="276">IF(MIN(X28,Q28)&lt;=0,"NM",X28/Q28-1)</f>
        <v>NM</v>
      </c>
      <c r="Y31" s="407" t="str">
        <f t="shared" ref="Y31" ca="1" si="277">IF(MIN(Y28,R28)&lt;=0,"NM",Y28/R28-1)</f>
        <v>NM</v>
      </c>
      <c r="Z31" s="229" t="str">
        <f t="shared" ref="Z31" ca="1" si="278">IF(MIN(Z28,S28)&lt;=0,"NM",Z28/S28-1)</f>
        <v>NM</v>
      </c>
      <c r="AA31" s="230" t="str">
        <f t="shared" ref="AA31" ca="1" si="279">IF(MIN(AA28,T28)&lt;=0,"NM",AA28/T28-1)</f>
        <v>NM</v>
      </c>
      <c r="AB31" s="229" t="str">
        <f t="shared" ref="AB31" ca="1" si="280">IF(MIN(AB28,U28)&lt;=0,"NM",AB28/U28-1)</f>
        <v>NM</v>
      </c>
      <c r="AC31" s="230" t="str">
        <f t="shared" ref="AC31" ca="1" si="281">IF(MIN(AC28,V28)&lt;=0,"NM",AC28/V28-1)</f>
        <v>NM</v>
      </c>
      <c r="AD31" s="230" t="str">
        <f t="shared" ref="AD31" ca="1" si="282">IF(MIN(AD28,W28)&lt;=0,"NM",AD28/W28-1)</f>
        <v>NM</v>
      </c>
      <c r="AE31" s="230" t="str">
        <f t="shared" ref="AE31" ca="1" si="283">IF(MIN(AE28,X28)&lt;=0,"NM",AE28/X28-1)</f>
        <v>NM</v>
      </c>
      <c r="AF31" s="407" t="str">
        <f t="shared" ref="AF31" ca="1" si="284">IF(MIN(AF28,Y28)&lt;=0,"NM",AF28/Y28-1)</f>
        <v>NM</v>
      </c>
      <c r="AG31" s="229" t="str">
        <f t="shared" ref="AG31" ca="1" si="285">IF(MIN(AG28,Z28)&lt;=0,"NM",AG28/Z28-1)</f>
        <v>NM</v>
      </c>
      <c r="AH31" s="230" t="str">
        <f t="shared" ref="AH31" ca="1" si="286">IF(MIN(AH28,AA28)&lt;=0,"NM",AH28/AA28-1)</f>
        <v>NM</v>
      </c>
      <c r="AI31" s="229" t="str">
        <f t="shared" ref="AI31" ca="1" si="287">IF(MIN(AI28,AB28)&lt;=0,"NM",AI28/AB28-1)</f>
        <v>NM</v>
      </c>
      <c r="AJ31" s="230" t="str">
        <f t="shared" ref="AJ31" ca="1" si="288">IF(MIN(AJ28,AC28)&lt;=0,"NM",AJ28/AC28-1)</f>
        <v>NM</v>
      </c>
      <c r="AK31" s="230" t="str">
        <f t="shared" ref="AK31" ca="1" si="289">IF(MIN(AK28,AD28)&lt;=0,"NM",AK28/AD28-1)</f>
        <v>NM</v>
      </c>
      <c r="AL31" s="230" t="str">
        <f t="shared" ref="AL31" ca="1" si="290">IF(MIN(AL28,AE28)&lt;=0,"NM",AL28/AE28-1)</f>
        <v>NM</v>
      </c>
      <c r="AM31" s="407">
        <f t="shared" ref="AM31" ca="1" si="291">IF(MIN(AM28,AF28)&lt;=0,"NM",AM28/AF28-1)</f>
        <v>0.66864608076009491</v>
      </c>
      <c r="AN31" s="229" t="str">
        <f t="shared" ref="AN31" ca="1" si="292">IF(MIN(AN28,AG28)&lt;=0,"NM",AN28/AG28-1)</f>
        <v>NM</v>
      </c>
      <c r="AO31" s="230" t="str">
        <f t="shared" ref="AO31" ca="1" si="293">IF(MIN(AO28,AH28)&lt;=0,"NM",AO28/AH28-1)</f>
        <v>NM</v>
      </c>
      <c r="AP31" s="229" t="str">
        <f t="shared" ref="AP31" ca="1" si="294">IF(MIN(AP28,AI28)&lt;=0,"NM",AP28/AI28-1)</f>
        <v>NM</v>
      </c>
      <c r="AQ31" s="230" t="str">
        <f t="shared" ref="AQ31" ca="1" si="295">IF(MIN(AQ28,AJ28)&lt;=0,"NM",AQ28/AJ28-1)</f>
        <v>NM</v>
      </c>
      <c r="AR31" s="230" t="str">
        <f t="shared" ref="AR31" ca="1" si="296">IF(MIN(AR28,AK28)&lt;=0,"NM",AR28/AK28-1)</f>
        <v>NM</v>
      </c>
      <c r="AS31" s="230" t="str">
        <f t="shared" ref="AS31" ca="1" si="297">IF(MIN(AS28,AL28)&lt;=0,"NM",AS28/AL28-1)</f>
        <v>NM</v>
      </c>
      <c r="AT31" s="407">
        <f t="shared" ref="AT31" ca="1" si="298">IF(MIN(AT28,AM28)&lt;=0,"NM",AT28/AM28-1)</f>
        <v>0.14733096085409247</v>
      </c>
      <c r="AU31" s="229" t="str">
        <f t="shared" ref="AU31" ca="1" si="299">IF(MIN(AU28,AN28)&lt;=0,"NM",AU28/AN28-1)</f>
        <v>NM</v>
      </c>
      <c r="AV31" s="230" t="str">
        <f t="shared" ref="AV31" ca="1" si="300">IF(MIN(AV28,AO28)&lt;=0,"NM",AV28/AO28-1)</f>
        <v>NM</v>
      </c>
      <c r="AW31" s="229" t="str">
        <f t="shared" ref="AW31" ca="1" si="301">IF(MIN(AW28,AP28)&lt;=0,"NM",AW28/AP28-1)</f>
        <v>NM</v>
      </c>
      <c r="AX31" s="230" t="str">
        <f t="shared" ref="AX31" ca="1" si="302">IF(MIN(AX28,AQ28)&lt;=0,"NM",AX28/AQ28-1)</f>
        <v>NM</v>
      </c>
      <c r="AY31" s="230" t="str">
        <f t="shared" ref="AY31" ca="1" si="303">IF(MIN(AY28,AR28)&lt;=0,"NM",AY28/AR28-1)</f>
        <v>NM</v>
      </c>
      <c r="AZ31" s="230" t="str">
        <f t="shared" ref="AZ31" ca="1" si="304">IF(MIN(AZ28,AS28)&lt;=0,"NM",AZ28/AS28-1)</f>
        <v>NM</v>
      </c>
      <c r="BA31" s="407">
        <f t="shared" ref="BA31" ca="1" si="305">IF(MIN(BA28,AT28)&lt;=0,"NM",BA28/AT28-1)</f>
        <v>-5.8312655086848686E-2</v>
      </c>
      <c r="BB31" s="229" t="str">
        <f t="shared" ref="BB31" ca="1" si="306">IF(MIN(BB28,AU28)&lt;=0,"NM",BB28/AU28-1)</f>
        <v>NM</v>
      </c>
      <c r="BC31" s="230" t="str">
        <f t="shared" ref="BC31" ca="1" si="307">IF(MIN(BC28,AV28)&lt;=0,"NM",BC28/AV28-1)</f>
        <v>NM</v>
      </c>
      <c r="BD31" s="229" t="str">
        <f t="shared" ref="BD31" ca="1" si="308">IF(MIN(BD28,AW28)&lt;=0,"NM",BD28/AW28-1)</f>
        <v>NM</v>
      </c>
      <c r="BE31" s="230" t="str">
        <f t="shared" ref="BE31" ca="1" si="309">IF(MIN(BE28,AX28)&lt;=0,"NM",BE28/AX28-1)</f>
        <v>NM</v>
      </c>
      <c r="BF31" s="230" t="str">
        <f t="shared" ref="BF31" ca="1" si="310">IF(MIN(BF28,AY28)&lt;=0,"NM",BF28/AY28-1)</f>
        <v>NM</v>
      </c>
      <c r="BG31" s="230" t="str">
        <f t="shared" ref="BG31" ca="1" si="311">IF(MIN(BG28,AZ28)&lt;=0,"NM",BG28/AZ28-1)</f>
        <v>NM</v>
      </c>
      <c r="BH31" s="407">
        <f t="shared" ref="BH31" ca="1" si="312">IF(MIN(BH28,BA28)&lt;=0,"NM",BH28/BA28-1)</f>
        <v>-0.4189723320158103</v>
      </c>
      <c r="BI31" s="229" t="str">
        <f t="shared" ref="BI31" ca="1" si="313">IF(MIN(BI28,BB28)&lt;=0,"NM",BI28/BB28-1)</f>
        <v>NM</v>
      </c>
      <c r="BJ31" s="230" t="str">
        <f t="shared" ref="BJ31" ca="1" si="314">IF(MIN(BJ28,BC28)&lt;=0,"NM",BJ28/BC28-1)</f>
        <v>NM</v>
      </c>
      <c r="BK31" s="229" t="str">
        <f t="shared" ref="BK31" ca="1" si="315">IF(MIN(BK28,BD28)&lt;=0,"NM",BK28/BD28-1)</f>
        <v>NM</v>
      </c>
      <c r="BL31" s="230" t="str">
        <f t="shared" ref="BL31" ca="1" si="316">IF(MIN(BL28,BE28)&lt;=0,"NM",BL28/BE28-1)</f>
        <v>NM</v>
      </c>
      <c r="BM31" s="230" t="str">
        <f t="shared" ref="BM31" ca="1" si="317">IF(MIN(BM28,BF28)&lt;=0,"NM",BM28/BF28-1)</f>
        <v>NM</v>
      </c>
      <c r="BN31" s="230" t="str">
        <f t="shared" ref="BN31" ca="1" si="318">IF(MIN(BN28,BG28)&lt;=0,"NM",BN28/BG28-1)</f>
        <v>NM</v>
      </c>
      <c r="BO31" s="407" t="str">
        <f t="shared" ref="BO31" ca="1" si="319">IF(MIN(BO28,BH28)&lt;=0,"NM",BO28/BH28-1)</f>
        <v>NM</v>
      </c>
      <c r="BP31" s="229" t="str">
        <f t="shared" ref="BP31" ca="1" si="320">IF(MIN(BP28,BI28)&lt;=0,"NM",BP28/BI28-1)</f>
        <v>NM</v>
      </c>
      <c r="BQ31" s="230" t="str">
        <f t="shared" ref="BQ31" ca="1" si="321">IF(MIN(BQ28,BJ28)&lt;=0,"NM",BQ28/BJ28-1)</f>
        <v>NM</v>
      </c>
      <c r="BR31" s="229" t="str">
        <f t="shared" ref="BR31" ca="1" si="322">IF(MIN(BR28,BK28)&lt;=0,"NM",BR28/BK28-1)</f>
        <v>NM</v>
      </c>
      <c r="BS31" s="230" t="str">
        <f t="shared" ref="BS31" ca="1" si="323">IF(MIN(BS28,BL28)&lt;=0,"NM",BS28/BL28-1)</f>
        <v>NM</v>
      </c>
      <c r="BT31" s="230" t="str">
        <f t="shared" ref="BT31" ca="1" si="324">IF(MIN(BT28,BM28)&lt;=0,"NM",BT28/BM28-1)</f>
        <v>NM</v>
      </c>
      <c r="BU31" s="230" t="str">
        <f t="shared" ref="BU31" ca="1" si="325">IF(MIN(BU28,BN28)&lt;=0,"NM",BU28/BN28-1)</f>
        <v>NM</v>
      </c>
      <c r="BV31" s="407" t="str">
        <f t="shared" ref="BV31" ca="1" si="326">IF(MIN(BV28,BO28)&lt;=0,"NM",BV28/BO28-1)</f>
        <v>NM</v>
      </c>
    </row>
    <row r="32" spans="1:74" s="21" customFormat="1" x14ac:dyDescent="0.2">
      <c r="B32" s="87"/>
      <c r="C32" s="87"/>
      <c r="D32" s="395"/>
      <c r="E32" s="22"/>
      <c r="F32" s="22"/>
      <c r="G32" s="22"/>
      <c r="H32" s="22"/>
      <c r="I32" s="22"/>
      <c r="J32" s="22"/>
      <c r="K32" s="395"/>
      <c r="L32" s="22"/>
      <c r="M32" s="22"/>
      <c r="N32" s="22"/>
      <c r="O32" s="22"/>
      <c r="P32" s="22"/>
      <c r="Q32" s="22"/>
      <c r="R32" s="395"/>
      <c r="S32" s="22"/>
      <c r="T32" s="22"/>
      <c r="U32" s="22"/>
      <c r="V32" s="22"/>
      <c r="W32" s="22"/>
      <c r="X32" s="22"/>
      <c r="Y32" s="395"/>
      <c r="Z32" s="22"/>
      <c r="AA32" s="22"/>
      <c r="AB32" s="22"/>
      <c r="AC32" s="22"/>
      <c r="AD32" s="22"/>
      <c r="AE32" s="22"/>
      <c r="AF32" s="395"/>
      <c r="AG32" s="22"/>
      <c r="AH32" s="22"/>
      <c r="AI32" s="22"/>
      <c r="AJ32" s="22"/>
      <c r="AK32" s="22"/>
      <c r="AL32" s="22"/>
      <c r="AM32" s="395"/>
      <c r="AN32" s="22"/>
      <c r="AO32" s="22"/>
      <c r="AP32" s="22"/>
      <c r="AQ32" s="22"/>
      <c r="AR32" s="22"/>
      <c r="AS32" s="22"/>
      <c r="AT32" s="395"/>
      <c r="AU32" s="22"/>
      <c r="AV32" s="22"/>
      <c r="AW32" s="22"/>
      <c r="AX32" s="22"/>
      <c r="AY32" s="22"/>
      <c r="AZ32" s="22"/>
      <c r="BA32" s="395"/>
      <c r="BB32" s="22"/>
      <c r="BC32" s="22"/>
      <c r="BD32" s="22"/>
      <c r="BE32" s="22"/>
      <c r="BF32" s="22"/>
      <c r="BG32" s="22"/>
      <c r="BH32" s="395"/>
      <c r="BI32" s="22"/>
      <c r="BJ32" s="22"/>
      <c r="BK32" s="22"/>
      <c r="BL32" s="22"/>
      <c r="BM32" s="22"/>
      <c r="BN32" s="22"/>
      <c r="BO32" s="395"/>
      <c r="BP32" s="22"/>
      <c r="BQ32" s="22"/>
      <c r="BR32" s="22"/>
      <c r="BS32" s="22"/>
      <c r="BT32" s="22"/>
      <c r="BU32" s="22"/>
      <c r="BV32" s="395"/>
    </row>
    <row r="33" spans="1:74" s="21" customFormat="1" x14ac:dyDescent="0.2">
      <c r="A33" s="21" t="s">
        <v>133</v>
      </c>
      <c r="B33" s="87"/>
      <c r="C33" s="87"/>
      <c r="D33" s="392"/>
      <c r="E33" s="34"/>
      <c r="F33" s="90">
        <f t="shared" ref="F33:F42" ca="1" si="327">IF(OR(ISBLANK(E33),ISBLANK(G33)),0,G33-E33)</f>
        <v>0</v>
      </c>
      <c r="G33" s="34"/>
      <c r="H33" s="90">
        <f t="shared" ref="H33:H42" ca="1" si="328">IF(OR(ISBLANK(G33),ISBLANK(I33)),0,I33-G33)</f>
        <v>0</v>
      </c>
      <c r="I33" s="34"/>
      <c r="J33" s="90">
        <f t="shared" ref="J33:J42" ca="1" si="329">IF(OR(ISBLANK(I33),ISBLANK(K33)),0,K33-I33)</f>
        <v>0</v>
      </c>
      <c r="K33" s="392"/>
      <c r="L33" s="34"/>
      <c r="M33" s="90">
        <f t="shared" ref="M33:M42" ca="1" si="330">IF(OR(ISBLANK(L33),ISBLANK(N33)),0,N33-L33)</f>
        <v>0</v>
      </c>
      <c r="N33" s="34"/>
      <c r="O33" s="90">
        <f t="shared" ref="O33:O42" ca="1" si="331">IF(OR(ISBLANK(N33),ISBLANK(P33)),0,P33-N33)</f>
        <v>0</v>
      </c>
      <c r="P33" s="34"/>
      <c r="Q33" s="90">
        <f t="shared" ref="Q33:Q42" ca="1" si="332">IF(OR(ISBLANK(P33),ISBLANK(R33)),0,R33-P33)</f>
        <v>0</v>
      </c>
      <c r="R33" s="392"/>
      <c r="S33" s="34"/>
      <c r="T33" s="90">
        <f t="shared" ref="T33:T42" ca="1" si="333">IF(OR(ISBLANK(S33),ISBLANK(U33)),0,U33-S33)</f>
        <v>0</v>
      </c>
      <c r="U33" s="34"/>
      <c r="V33" s="90">
        <f t="shared" ref="V33:V42" ca="1" si="334">IF(OR(ISBLANK(U33),ISBLANK(W33)),0,W33-U33)</f>
        <v>0</v>
      </c>
      <c r="W33" s="34"/>
      <c r="X33" s="90">
        <f t="shared" ref="X33:X42" ca="1" si="335">IF(OR(ISBLANK(W33),ISBLANK(Y33)),0,Y33-W33)</f>
        <v>0</v>
      </c>
      <c r="Y33" s="392"/>
      <c r="Z33" s="34"/>
      <c r="AA33" s="90">
        <f t="shared" ref="AA33:AA42" ca="1" si="336">IF(OR(ISBLANK(Z33),ISBLANK(AB33)),0,AB33-Z33)</f>
        <v>0</v>
      </c>
      <c r="AB33" s="34"/>
      <c r="AC33" s="90">
        <f t="shared" ref="AC33:AC42" ca="1" si="337">IF(OR(ISBLANK(AB33),ISBLANK(AD33)),0,AD33-AB33)</f>
        <v>0</v>
      </c>
      <c r="AD33" s="34"/>
      <c r="AE33" s="90">
        <f t="shared" ref="AE33:AE42" ca="1" si="338">IF(OR(ISBLANK(AD33),ISBLANK(AF33)),0,AF33-AD33)</f>
        <v>0</v>
      </c>
      <c r="AF33" s="392"/>
      <c r="AG33" s="34"/>
      <c r="AH33" s="90">
        <f t="shared" ref="AH33:AH42" ca="1" si="339">IF(OR(ISBLANK(AG33),ISBLANK(AI33)),0,AI33-AG33)</f>
        <v>0</v>
      </c>
      <c r="AI33" s="34"/>
      <c r="AJ33" s="90">
        <f t="shared" ref="AJ33:AJ42" ca="1" si="340">IF(OR(ISBLANK(AI33),ISBLANK(AK33)),0,AK33-AI33)</f>
        <v>0</v>
      </c>
      <c r="AK33" s="34"/>
      <c r="AL33" s="90">
        <f t="shared" ref="AL33:AL42" ca="1" si="341">IF(OR(ISBLANK(AK33),ISBLANK(AM33)),0,AM33-AK33)</f>
        <v>0</v>
      </c>
      <c r="AM33" s="392"/>
      <c r="AN33" s="34"/>
      <c r="AO33" s="90">
        <f t="shared" ref="AO33:AO42" ca="1" si="342">IF(OR(ISBLANK(AN33),ISBLANK(AP33)),0,AP33-AN33)</f>
        <v>0</v>
      </c>
      <c r="AP33" s="34"/>
      <c r="AQ33" s="90">
        <f t="shared" ref="AQ33:AQ42" ca="1" si="343">IF(OR(ISBLANK(AP33),ISBLANK(AR33)),0,AR33-AP33)</f>
        <v>0</v>
      </c>
      <c r="AR33" s="34"/>
      <c r="AS33" s="90">
        <f t="shared" ref="AS33:AS42" ca="1" si="344">IF(OR(ISBLANK(AR33),ISBLANK(AT33)),0,AT33-AR33)</f>
        <v>0</v>
      </c>
      <c r="AT33" s="392">
        <v>-727</v>
      </c>
      <c r="AU33" s="34"/>
      <c r="AV33" s="90">
        <f t="shared" ref="AV33" ca="1" si="345">IF(OR(ISBLANK(AU33),ISBLANK(AW33)),0,AW33-AU33)</f>
        <v>0</v>
      </c>
      <c r="AW33" s="34"/>
      <c r="AX33" s="90">
        <f t="shared" ref="AX33" ca="1" si="346">IF(OR(ISBLANK(AW33),ISBLANK(AY33)),0,AY33-AW33)</f>
        <v>0</v>
      </c>
      <c r="AY33" s="34"/>
      <c r="AZ33" s="90">
        <f t="shared" ref="AZ33" ca="1" si="347">IF(OR(ISBLANK(AY33),ISBLANK(BA33)),0,BA33-AY33)</f>
        <v>0</v>
      </c>
      <c r="BA33" s="392">
        <v>-990</v>
      </c>
      <c r="BB33" s="34"/>
      <c r="BC33" s="90">
        <f t="shared" ref="BC33:BG44" ca="1" si="348">IF(OR(ISBLANK(BB33),ISBLANK(BD33)),0,BD33-BB33)</f>
        <v>0</v>
      </c>
      <c r="BD33" s="34"/>
      <c r="BE33" s="90">
        <f t="shared" ca="1" si="348"/>
        <v>0</v>
      </c>
      <c r="BF33" s="34"/>
      <c r="BG33" s="90">
        <f t="shared" ref="BG33:BG42" ca="1" si="349">IF(OR(ISBLANK(BF33),ISBLANK(BH33)),0,BH33-BF33)</f>
        <v>0</v>
      </c>
      <c r="BH33" s="392">
        <v>-707</v>
      </c>
      <c r="BI33" s="34"/>
      <c r="BJ33" s="90">
        <f t="shared" ref="BJ33:BJ42" ca="1" si="350">IF(OR(ISBLANK(BI33),ISBLANK(BK33)),0,BK33-BI33)</f>
        <v>0</v>
      </c>
      <c r="BK33" s="34"/>
      <c r="BL33" s="90">
        <f t="shared" ref="BL33:BL42" ca="1" si="351">IF(OR(ISBLANK(BK33),ISBLANK(BM33)),0,BM33-BK33)</f>
        <v>0</v>
      </c>
      <c r="BM33" s="34"/>
      <c r="BN33" s="90">
        <f t="shared" ref="BN33:BN42" ca="1" si="352">IF(OR(ISBLANK(BM33),ISBLANK(BO33)),0,BO33-BM33)</f>
        <v>0</v>
      </c>
      <c r="BO33" s="392"/>
      <c r="BP33" s="34"/>
      <c r="BQ33" s="90">
        <f t="shared" ref="BQ33:BQ42" ca="1" si="353">IF(OR(ISBLANK(BP33),ISBLANK(BR33)),0,BR33-BP33)</f>
        <v>0</v>
      </c>
      <c r="BR33" s="34"/>
      <c r="BS33" s="90">
        <f t="shared" ref="BS33:BS42" ca="1" si="354">IF(OR(ISBLANK(BR33),ISBLANK(BT33)),0,BT33-BR33)</f>
        <v>0</v>
      </c>
      <c r="BT33" s="34"/>
      <c r="BU33" s="90">
        <f t="shared" ref="BU33:BU42" ca="1" si="355">IF(OR(ISBLANK(BT33),ISBLANK(BV33)),0,BV33-BT33)</f>
        <v>0</v>
      </c>
      <c r="BV33" s="392"/>
    </row>
    <row r="34" spans="1:74" s="21" customFormat="1" x14ac:dyDescent="0.2">
      <c r="A34" s="21" t="s">
        <v>495</v>
      </c>
      <c r="B34" s="87"/>
      <c r="C34" s="87"/>
      <c r="D34" s="392"/>
      <c r="E34" s="34"/>
      <c r="F34" s="90">
        <f t="shared" ca="1" si="327"/>
        <v>0</v>
      </c>
      <c r="G34" s="34"/>
      <c r="H34" s="90">
        <f t="shared" ca="1" si="328"/>
        <v>0</v>
      </c>
      <c r="I34" s="34"/>
      <c r="J34" s="90">
        <f t="shared" ca="1" si="329"/>
        <v>0</v>
      </c>
      <c r="K34" s="392"/>
      <c r="L34" s="34"/>
      <c r="M34" s="90">
        <f t="shared" ca="1" si="330"/>
        <v>0</v>
      </c>
      <c r="N34" s="34"/>
      <c r="O34" s="90">
        <f t="shared" ca="1" si="331"/>
        <v>0</v>
      </c>
      <c r="P34" s="34"/>
      <c r="Q34" s="90">
        <f t="shared" ca="1" si="332"/>
        <v>0</v>
      </c>
      <c r="R34" s="392"/>
      <c r="S34" s="34"/>
      <c r="T34" s="90">
        <f t="shared" ca="1" si="333"/>
        <v>0</v>
      </c>
      <c r="U34" s="34"/>
      <c r="V34" s="90">
        <f t="shared" ca="1" si="334"/>
        <v>0</v>
      </c>
      <c r="W34" s="34"/>
      <c r="X34" s="90">
        <f t="shared" ca="1" si="335"/>
        <v>0</v>
      </c>
      <c r="Y34" s="392"/>
      <c r="Z34" s="34"/>
      <c r="AA34" s="90">
        <f t="shared" ca="1" si="336"/>
        <v>0</v>
      </c>
      <c r="AB34" s="34"/>
      <c r="AC34" s="90">
        <f t="shared" ca="1" si="337"/>
        <v>0</v>
      </c>
      <c r="AD34" s="34"/>
      <c r="AE34" s="90">
        <f t="shared" ca="1" si="338"/>
        <v>0</v>
      </c>
      <c r="AF34" s="392"/>
      <c r="AG34" s="34"/>
      <c r="AH34" s="90">
        <f t="shared" ca="1" si="339"/>
        <v>0</v>
      </c>
      <c r="AI34" s="34"/>
      <c r="AJ34" s="90">
        <f t="shared" ca="1" si="340"/>
        <v>0</v>
      </c>
      <c r="AK34" s="34"/>
      <c r="AL34" s="90">
        <f t="shared" ca="1" si="341"/>
        <v>0</v>
      </c>
      <c r="AM34" s="392"/>
      <c r="AN34" s="34"/>
      <c r="AO34" s="90">
        <f t="shared" ca="1" si="342"/>
        <v>0</v>
      </c>
      <c r="AP34" s="34"/>
      <c r="AQ34" s="90">
        <f t="shared" ca="1" si="343"/>
        <v>0</v>
      </c>
      <c r="AR34" s="34"/>
      <c r="AS34" s="90">
        <f t="shared" ca="1" si="344"/>
        <v>0</v>
      </c>
      <c r="AT34" s="392">
        <v>0</v>
      </c>
      <c r="AU34" s="34"/>
      <c r="AV34" s="90">
        <f t="shared" ref="AV34" ca="1" si="356">IF(OR(ISBLANK(AU34),ISBLANK(AW34)),0,AW34-AU34)</f>
        <v>0</v>
      </c>
      <c r="AW34" s="34"/>
      <c r="AX34" s="90">
        <f t="shared" ref="AX34" ca="1" si="357">IF(OR(ISBLANK(AW34),ISBLANK(AY34)),0,AY34-AW34)</f>
        <v>0</v>
      </c>
      <c r="AY34" s="34"/>
      <c r="AZ34" s="90">
        <f t="shared" ref="AZ34" ca="1" si="358">IF(OR(ISBLANK(AY34),ISBLANK(BA34)),0,BA34-AY34)</f>
        <v>0</v>
      </c>
      <c r="BA34" s="392">
        <v>0</v>
      </c>
      <c r="BB34" s="34"/>
      <c r="BC34" s="90">
        <f t="shared" ca="1" si="348"/>
        <v>0</v>
      </c>
      <c r="BD34" s="34"/>
      <c r="BE34" s="90">
        <f t="shared" ca="1" si="348"/>
        <v>0</v>
      </c>
      <c r="BF34" s="34"/>
      <c r="BG34" s="90">
        <f t="shared" ca="1" si="349"/>
        <v>0</v>
      </c>
      <c r="BH34" s="392">
        <v>0</v>
      </c>
      <c r="BI34" s="34"/>
      <c r="BJ34" s="90">
        <f t="shared" ca="1" si="350"/>
        <v>0</v>
      </c>
      <c r="BK34" s="34"/>
      <c r="BL34" s="90">
        <f t="shared" ca="1" si="351"/>
        <v>0</v>
      </c>
      <c r="BM34" s="34"/>
      <c r="BN34" s="90">
        <f t="shared" ca="1" si="352"/>
        <v>0</v>
      </c>
      <c r="BO34" s="392"/>
      <c r="BP34" s="34"/>
      <c r="BQ34" s="90">
        <f t="shared" ca="1" si="353"/>
        <v>0</v>
      </c>
      <c r="BR34" s="34"/>
      <c r="BS34" s="90">
        <f t="shared" ca="1" si="354"/>
        <v>0</v>
      </c>
      <c r="BT34" s="34"/>
      <c r="BU34" s="90">
        <f t="shared" ca="1" si="355"/>
        <v>0</v>
      </c>
      <c r="BV34" s="392"/>
    </row>
    <row r="35" spans="1:74" s="21" customFormat="1" x14ac:dyDescent="0.2">
      <c r="A35" s="21" t="s">
        <v>219</v>
      </c>
      <c r="B35" s="87"/>
      <c r="C35" s="87"/>
      <c r="D35" s="392"/>
      <c r="E35" s="34"/>
      <c r="F35" s="90">
        <f t="shared" ca="1" si="327"/>
        <v>0</v>
      </c>
      <c r="G35" s="34"/>
      <c r="H35" s="90">
        <f t="shared" ca="1" si="328"/>
        <v>0</v>
      </c>
      <c r="I35" s="34"/>
      <c r="J35" s="90">
        <f t="shared" ca="1" si="329"/>
        <v>0</v>
      </c>
      <c r="K35" s="392"/>
      <c r="L35" s="34"/>
      <c r="M35" s="90">
        <f t="shared" ca="1" si="330"/>
        <v>0</v>
      </c>
      <c r="N35" s="34"/>
      <c r="O35" s="90">
        <f t="shared" ca="1" si="331"/>
        <v>0</v>
      </c>
      <c r="P35" s="34"/>
      <c r="Q35" s="90">
        <f t="shared" ca="1" si="332"/>
        <v>0</v>
      </c>
      <c r="R35" s="392"/>
      <c r="S35" s="34"/>
      <c r="T35" s="90">
        <f t="shared" ca="1" si="333"/>
        <v>0</v>
      </c>
      <c r="U35" s="34"/>
      <c r="V35" s="90">
        <f t="shared" ca="1" si="334"/>
        <v>0</v>
      </c>
      <c r="W35" s="34"/>
      <c r="X35" s="90">
        <f t="shared" ca="1" si="335"/>
        <v>0</v>
      </c>
      <c r="Y35" s="392"/>
      <c r="Z35" s="34"/>
      <c r="AA35" s="90">
        <f t="shared" ca="1" si="336"/>
        <v>0</v>
      </c>
      <c r="AB35" s="34"/>
      <c r="AC35" s="90">
        <f t="shared" ca="1" si="337"/>
        <v>0</v>
      </c>
      <c r="AD35" s="34"/>
      <c r="AE35" s="90">
        <f t="shared" ca="1" si="338"/>
        <v>0</v>
      </c>
      <c r="AF35" s="392"/>
      <c r="AG35" s="34"/>
      <c r="AH35" s="90">
        <f t="shared" ca="1" si="339"/>
        <v>0</v>
      </c>
      <c r="AI35" s="34"/>
      <c r="AJ35" s="90">
        <f t="shared" ca="1" si="340"/>
        <v>0</v>
      </c>
      <c r="AK35" s="34"/>
      <c r="AL35" s="90">
        <f t="shared" ca="1" si="341"/>
        <v>0</v>
      </c>
      <c r="AM35" s="392"/>
      <c r="AN35" s="34"/>
      <c r="AO35" s="90">
        <f t="shared" ca="1" si="342"/>
        <v>0</v>
      </c>
      <c r="AP35" s="34"/>
      <c r="AQ35" s="90">
        <f t="shared" ca="1" si="343"/>
        <v>0</v>
      </c>
      <c r="AR35" s="34"/>
      <c r="AS35" s="90">
        <f t="shared" ca="1" si="344"/>
        <v>0</v>
      </c>
      <c r="AT35" s="392">
        <v>0</v>
      </c>
      <c r="AU35" s="34"/>
      <c r="AV35" s="90">
        <f t="shared" ref="AV35" ca="1" si="359">IF(OR(ISBLANK(AU35),ISBLANK(AW35)),0,AW35-AU35)</f>
        <v>0</v>
      </c>
      <c r="AW35" s="34"/>
      <c r="AX35" s="90">
        <f t="shared" ref="AX35" ca="1" si="360">IF(OR(ISBLANK(AW35),ISBLANK(AY35)),0,AY35-AW35)</f>
        <v>0</v>
      </c>
      <c r="AY35" s="34"/>
      <c r="AZ35" s="90">
        <f t="shared" ref="AZ35" ca="1" si="361">IF(OR(ISBLANK(AY35),ISBLANK(BA35)),0,BA35-AY35)</f>
        <v>0</v>
      </c>
      <c r="BA35" s="392">
        <v>0</v>
      </c>
      <c r="BB35" s="34"/>
      <c r="BC35" s="90">
        <f t="shared" ca="1" si="348"/>
        <v>0</v>
      </c>
      <c r="BD35" s="34"/>
      <c r="BE35" s="90">
        <f t="shared" ca="1" si="348"/>
        <v>0</v>
      </c>
      <c r="BF35" s="34"/>
      <c r="BG35" s="90">
        <f t="shared" ca="1" si="349"/>
        <v>0</v>
      </c>
      <c r="BH35" s="392">
        <v>0</v>
      </c>
      <c r="BI35" s="34"/>
      <c r="BJ35" s="90">
        <f t="shared" ca="1" si="350"/>
        <v>0</v>
      </c>
      <c r="BK35" s="34"/>
      <c r="BL35" s="90">
        <f t="shared" ca="1" si="351"/>
        <v>0</v>
      </c>
      <c r="BM35" s="34"/>
      <c r="BN35" s="90">
        <f t="shared" ca="1" si="352"/>
        <v>0</v>
      </c>
      <c r="BO35" s="392"/>
      <c r="BP35" s="34"/>
      <c r="BQ35" s="90">
        <f t="shared" ca="1" si="353"/>
        <v>0</v>
      </c>
      <c r="BR35" s="34"/>
      <c r="BS35" s="90">
        <f t="shared" ca="1" si="354"/>
        <v>0</v>
      </c>
      <c r="BT35" s="34"/>
      <c r="BU35" s="90">
        <f t="shared" ca="1" si="355"/>
        <v>0</v>
      </c>
      <c r="BV35" s="392"/>
    </row>
    <row r="36" spans="1:74" s="21" customFormat="1" x14ac:dyDescent="0.2">
      <c r="A36" s="21" t="s">
        <v>134</v>
      </c>
      <c r="B36" s="87"/>
      <c r="C36" s="87"/>
      <c r="D36" s="392"/>
      <c r="E36" s="34"/>
      <c r="F36" s="90">
        <f t="shared" ca="1" si="327"/>
        <v>0</v>
      </c>
      <c r="G36" s="34"/>
      <c r="H36" s="90">
        <f t="shared" ca="1" si="328"/>
        <v>0</v>
      </c>
      <c r="I36" s="34"/>
      <c r="J36" s="90">
        <f t="shared" ca="1" si="329"/>
        <v>0</v>
      </c>
      <c r="K36" s="392"/>
      <c r="L36" s="34"/>
      <c r="M36" s="90">
        <f t="shared" ca="1" si="330"/>
        <v>0</v>
      </c>
      <c r="N36" s="34"/>
      <c r="O36" s="90">
        <f t="shared" ca="1" si="331"/>
        <v>0</v>
      </c>
      <c r="P36" s="34"/>
      <c r="Q36" s="90">
        <f t="shared" ca="1" si="332"/>
        <v>0</v>
      </c>
      <c r="R36" s="392"/>
      <c r="S36" s="34"/>
      <c r="T36" s="90">
        <f t="shared" ca="1" si="333"/>
        <v>0</v>
      </c>
      <c r="U36" s="34"/>
      <c r="V36" s="90">
        <f t="shared" ca="1" si="334"/>
        <v>0</v>
      </c>
      <c r="W36" s="34"/>
      <c r="X36" s="90">
        <f t="shared" ca="1" si="335"/>
        <v>0</v>
      </c>
      <c r="Y36" s="392"/>
      <c r="Z36" s="34"/>
      <c r="AA36" s="90">
        <f t="shared" ca="1" si="336"/>
        <v>0</v>
      </c>
      <c r="AB36" s="34"/>
      <c r="AC36" s="90">
        <f t="shared" ca="1" si="337"/>
        <v>0</v>
      </c>
      <c r="AD36" s="34"/>
      <c r="AE36" s="90">
        <f t="shared" ca="1" si="338"/>
        <v>0</v>
      </c>
      <c r="AF36" s="392"/>
      <c r="AG36" s="34"/>
      <c r="AH36" s="90">
        <f t="shared" ca="1" si="339"/>
        <v>0</v>
      </c>
      <c r="AI36" s="34"/>
      <c r="AJ36" s="90">
        <f t="shared" ca="1" si="340"/>
        <v>0</v>
      </c>
      <c r="AK36" s="34"/>
      <c r="AL36" s="90">
        <f t="shared" ca="1" si="341"/>
        <v>0</v>
      </c>
      <c r="AM36" s="392"/>
      <c r="AN36" s="34"/>
      <c r="AO36" s="90">
        <f t="shared" ca="1" si="342"/>
        <v>0</v>
      </c>
      <c r="AP36" s="34"/>
      <c r="AQ36" s="90">
        <f t="shared" ca="1" si="343"/>
        <v>0</v>
      </c>
      <c r="AR36" s="34"/>
      <c r="AS36" s="90">
        <f t="shared" ca="1" si="344"/>
        <v>0</v>
      </c>
      <c r="AT36" s="392">
        <v>196</v>
      </c>
      <c r="AU36" s="34"/>
      <c r="AV36" s="90">
        <f t="shared" ref="AV36" ca="1" si="362">IF(OR(ISBLANK(AU36),ISBLANK(AW36)),0,AW36-AU36)</f>
        <v>0</v>
      </c>
      <c r="AW36" s="34"/>
      <c r="AX36" s="90">
        <f t="shared" ref="AX36" ca="1" si="363">IF(OR(ISBLANK(AW36),ISBLANK(AY36)),0,AY36-AW36)</f>
        <v>0</v>
      </c>
      <c r="AY36" s="34"/>
      <c r="AZ36" s="90">
        <f t="shared" ref="AZ36" ca="1" si="364">IF(OR(ISBLANK(AY36),ISBLANK(BA36)),0,BA36-AY36)</f>
        <v>0</v>
      </c>
      <c r="BA36" s="392">
        <v>53</v>
      </c>
      <c r="BB36" s="34"/>
      <c r="BC36" s="90">
        <f t="shared" ca="1" si="348"/>
        <v>0</v>
      </c>
      <c r="BD36" s="34"/>
      <c r="BE36" s="90">
        <f t="shared" ca="1" si="348"/>
        <v>0</v>
      </c>
      <c r="BF36" s="34"/>
      <c r="BG36" s="90">
        <f t="shared" ca="1" si="349"/>
        <v>0</v>
      </c>
      <c r="BH36" s="392">
        <v>0</v>
      </c>
      <c r="BI36" s="34"/>
      <c r="BJ36" s="90">
        <f t="shared" ca="1" si="350"/>
        <v>0</v>
      </c>
      <c r="BK36" s="34"/>
      <c r="BL36" s="90">
        <f t="shared" ca="1" si="351"/>
        <v>0</v>
      </c>
      <c r="BM36" s="34"/>
      <c r="BN36" s="90">
        <f t="shared" ca="1" si="352"/>
        <v>0</v>
      </c>
      <c r="BO36" s="392"/>
      <c r="BP36" s="34"/>
      <c r="BQ36" s="90">
        <f t="shared" ca="1" si="353"/>
        <v>0</v>
      </c>
      <c r="BR36" s="34"/>
      <c r="BS36" s="90">
        <f t="shared" ca="1" si="354"/>
        <v>0</v>
      </c>
      <c r="BT36" s="34"/>
      <c r="BU36" s="90">
        <f t="shared" ca="1" si="355"/>
        <v>0</v>
      </c>
      <c r="BV36" s="392"/>
    </row>
    <row r="37" spans="1:74" s="21" customFormat="1" x14ac:dyDescent="0.2">
      <c r="A37" s="21" t="s">
        <v>135</v>
      </c>
      <c r="B37" s="87"/>
      <c r="C37" s="87"/>
      <c r="D37" s="392"/>
      <c r="E37" s="34"/>
      <c r="F37" s="90">
        <f t="shared" ca="1" si="327"/>
        <v>0</v>
      </c>
      <c r="G37" s="34"/>
      <c r="H37" s="90">
        <f t="shared" ca="1" si="328"/>
        <v>0</v>
      </c>
      <c r="I37" s="34"/>
      <c r="J37" s="90">
        <f t="shared" ca="1" si="329"/>
        <v>0</v>
      </c>
      <c r="K37" s="392"/>
      <c r="L37" s="34"/>
      <c r="M37" s="90">
        <f t="shared" ca="1" si="330"/>
        <v>0</v>
      </c>
      <c r="N37" s="34"/>
      <c r="O37" s="90">
        <f t="shared" ca="1" si="331"/>
        <v>0</v>
      </c>
      <c r="P37" s="34"/>
      <c r="Q37" s="90">
        <f t="shared" ca="1" si="332"/>
        <v>0</v>
      </c>
      <c r="R37" s="392"/>
      <c r="S37" s="34"/>
      <c r="T37" s="90">
        <f t="shared" ca="1" si="333"/>
        <v>0</v>
      </c>
      <c r="U37" s="34"/>
      <c r="V37" s="90">
        <f t="shared" ca="1" si="334"/>
        <v>0</v>
      </c>
      <c r="W37" s="34"/>
      <c r="X37" s="90">
        <f t="shared" ca="1" si="335"/>
        <v>0</v>
      </c>
      <c r="Y37" s="392"/>
      <c r="Z37" s="34"/>
      <c r="AA37" s="90">
        <f t="shared" ca="1" si="336"/>
        <v>0</v>
      </c>
      <c r="AB37" s="34"/>
      <c r="AC37" s="90">
        <f t="shared" ca="1" si="337"/>
        <v>0</v>
      </c>
      <c r="AD37" s="34"/>
      <c r="AE37" s="90">
        <f t="shared" ca="1" si="338"/>
        <v>0</v>
      </c>
      <c r="AF37" s="392"/>
      <c r="AG37" s="34"/>
      <c r="AH37" s="90">
        <f t="shared" ca="1" si="339"/>
        <v>0</v>
      </c>
      <c r="AI37" s="34"/>
      <c r="AJ37" s="90">
        <f t="shared" ca="1" si="340"/>
        <v>0</v>
      </c>
      <c r="AK37" s="34"/>
      <c r="AL37" s="90">
        <f t="shared" ca="1" si="341"/>
        <v>0</v>
      </c>
      <c r="AM37" s="392"/>
      <c r="AN37" s="34"/>
      <c r="AO37" s="90">
        <f t="shared" ca="1" si="342"/>
        <v>0</v>
      </c>
      <c r="AP37" s="34"/>
      <c r="AQ37" s="90">
        <f t="shared" ca="1" si="343"/>
        <v>0</v>
      </c>
      <c r="AR37" s="34"/>
      <c r="AS37" s="90">
        <f t="shared" ca="1" si="344"/>
        <v>0</v>
      </c>
      <c r="AT37" s="392">
        <v>0</v>
      </c>
      <c r="AU37" s="34"/>
      <c r="AV37" s="90">
        <f t="shared" ref="AV37" ca="1" si="365">IF(OR(ISBLANK(AU37),ISBLANK(AW37)),0,AW37-AU37)</f>
        <v>0</v>
      </c>
      <c r="AW37" s="34"/>
      <c r="AX37" s="90">
        <f t="shared" ref="AX37" ca="1" si="366">IF(OR(ISBLANK(AW37),ISBLANK(AY37)),0,AY37-AW37)</f>
        <v>0</v>
      </c>
      <c r="AY37" s="34"/>
      <c r="AZ37" s="90">
        <f t="shared" ref="AZ37" ca="1" si="367">IF(OR(ISBLANK(AY37),ISBLANK(BA37)),0,BA37-AY37)</f>
        <v>0</v>
      </c>
      <c r="BA37" s="392">
        <v>-33</v>
      </c>
      <c r="BB37" s="34"/>
      <c r="BC37" s="90">
        <f t="shared" ca="1" si="348"/>
        <v>0</v>
      </c>
      <c r="BD37" s="34"/>
      <c r="BE37" s="90">
        <f t="shared" ca="1" si="348"/>
        <v>0</v>
      </c>
      <c r="BF37" s="34"/>
      <c r="BG37" s="90">
        <f t="shared" ca="1" si="349"/>
        <v>0</v>
      </c>
      <c r="BH37" s="392">
        <v>0</v>
      </c>
      <c r="BI37" s="34"/>
      <c r="BJ37" s="90">
        <f t="shared" ca="1" si="350"/>
        <v>0</v>
      </c>
      <c r="BK37" s="34"/>
      <c r="BL37" s="90">
        <f t="shared" ca="1" si="351"/>
        <v>0</v>
      </c>
      <c r="BM37" s="34"/>
      <c r="BN37" s="90">
        <f t="shared" ca="1" si="352"/>
        <v>0</v>
      </c>
      <c r="BO37" s="392"/>
      <c r="BP37" s="34"/>
      <c r="BQ37" s="90">
        <f t="shared" ca="1" si="353"/>
        <v>0</v>
      </c>
      <c r="BR37" s="34"/>
      <c r="BS37" s="90">
        <f t="shared" ca="1" si="354"/>
        <v>0</v>
      </c>
      <c r="BT37" s="34"/>
      <c r="BU37" s="90">
        <f t="shared" ca="1" si="355"/>
        <v>0</v>
      </c>
      <c r="BV37" s="392"/>
    </row>
    <row r="38" spans="1:74" s="21" customFormat="1" x14ac:dyDescent="0.2">
      <c r="A38" s="21" t="s">
        <v>136</v>
      </c>
      <c r="B38" s="87"/>
      <c r="C38" s="87"/>
      <c r="D38" s="392"/>
      <c r="E38" s="34"/>
      <c r="F38" s="90">
        <f t="shared" ca="1" si="327"/>
        <v>0</v>
      </c>
      <c r="G38" s="34"/>
      <c r="H38" s="90">
        <f t="shared" ca="1" si="328"/>
        <v>0</v>
      </c>
      <c r="I38" s="34"/>
      <c r="J38" s="90">
        <f t="shared" ca="1" si="329"/>
        <v>0</v>
      </c>
      <c r="K38" s="392"/>
      <c r="L38" s="34"/>
      <c r="M38" s="90">
        <f t="shared" ca="1" si="330"/>
        <v>0</v>
      </c>
      <c r="N38" s="34"/>
      <c r="O38" s="90">
        <f t="shared" ca="1" si="331"/>
        <v>0</v>
      </c>
      <c r="P38" s="34"/>
      <c r="Q38" s="90">
        <f t="shared" ca="1" si="332"/>
        <v>0</v>
      </c>
      <c r="R38" s="392"/>
      <c r="S38" s="34"/>
      <c r="T38" s="90">
        <f t="shared" ca="1" si="333"/>
        <v>0</v>
      </c>
      <c r="U38" s="34"/>
      <c r="V38" s="90">
        <f t="shared" ca="1" si="334"/>
        <v>0</v>
      </c>
      <c r="W38" s="34"/>
      <c r="X38" s="90">
        <f t="shared" ca="1" si="335"/>
        <v>0</v>
      </c>
      <c r="Y38" s="392"/>
      <c r="Z38" s="34"/>
      <c r="AA38" s="90">
        <f t="shared" ca="1" si="336"/>
        <v>0</v>
      </c>
      <c r="AB38" s="34"/>
      <c r="AC38" s="90">
        <f t="shared" ca="1" si="337"/>
        <v>0</v>
      </c>
      <c r="AD38" s="34"/>
      <c r="AE38" s="90">
        <f t="shared" ca="1" si="338"/>
        <v>0</v>
      </c>
      <c r="AF38" s="392"/>
      <c r="AG38" s="34"/>
      <c r="AH38" s="90">
        <f t="shared" ca="1" si="339"/>
        <v>0</v>
      </c>
      <c r="AI38" s="34"/>
      <c r="AJ38" s="90">
        <f t="shared" ca="1" si="340"/>
        <v>0</v>
      </c>
      <c r="AK38" s="34"/>
      <c r="AL38" s="90">
        <f t="shared" ca="1" si="341"/>
        <v>0</v>
      </c>
      <c r="AM38" s="392"/>
      <c r="AN38" s="34"/>
      <c r="AO38" s="90">
        <f t="shared" ca="1" si="342"/>
        <v>0</v>
      </c>
      <c r="AP38" s="34"/>
      <c r="AQ38" s="90">
        <f t="shared" ca="1" si="343"/>
        <v>0</v>
      </c>
      <c r="AR38" s="34"/>
      <c r="AS38" s="90">
        <f t="shared" ca="1" si="344"/>
        <v>0</v>
      </c>
      <c r="AT38" s="392">
        <v>0</v>
      </c>
      <c r="AU38" s="34"/>
      <c r="AV38" s="90">
        <f t="shared" ref="AV38" ca="1" si="368">IF(OR(ISBLANK(AU38),ISBLANK(AW38)),0,AW38-AU38)</f>
        <v>0</v>
      </c>
      <c r="AW38" s="34"/>
      <c r="AX38" s="90">
        <f t="shared" ref="AX38" ca="1" si="369">IF(OR(ISBLANK(AW38),ISBLANK(AY38)),0,AY38-AW38)</f>
        <v>0</v>
      </c>
      <c r="AY38" s="34"/>
      <c r="AZ38" s="90">
        <f t="shared" ref="AZ38" ca="1" si="370">IF(OR(ISBLANK(AY38),ISBLANK(BA38)),0,BA38-AY38)</f>
        <v>0</v>
      </c>
      <c r="BA38" s="392">
        <v>0</v>
      </c>
      <c r="BB38" s="34"/>
      <c r="BC38" s="90">
        <f t="shared" ca="1" si="348"/>
        <v>0</v>
      </c>
      <c r="BD38" s="34"/>
      <c r="BE38" s="90">
        <f t="shared" ca="1" si="348"/>
        <v>0</v>
      </c>
      <c r="BF38" s="34"/>
      <c r="BG38" s="90">
        <f t="shared" ca="1" si="349"/>
        <v>0</v>
      </c>
      <c r="BH38" s="392">
        <v>0</v>
      </c>
      <c r="BI38" s="34"/>
      <c r="BJ38" s="90">
        <f t="shared" ca="1" si="350"/>
        <v>0</v>
      </c>
      <c r="BK38" s="34"/>
      <c r="BL38" s="90">
        <f t="shared" ca="1" si="351"/>
        <v>0</v>
      </c>
      <c r="BM38" s="34"/>
      <c r="BN38" s="90">
        <f t="shared" ca="1" si="352"/>
        <v>0</v>
      </c>
      <c r="BO38" s="392"/>
      <c r="BP38" s="34"/>
      <c r="BQ38" s="90">
        <f t="shared" ca="1" si="353"/>
        <v>0</v>
      </c>
      <c r="BR38" s="34"/>
      <c r="BS38" s="90">
        <f t="shared" ca="1" si="354"/>
        <v>0</v>
      </c>
      <c r="BT38" s="34"/>
      <c r="BU38" s="90">
        <f t="shared" ca="1" si="355"/>
        <v>0</v>
      </c>
      <c r="BV38" s="392"/>
    </row>
    <row r="39" spans="1:74" s="21" customFormat="1" x14ac:dyDescent="0.2">
      <c r="A39" s="21" t="s">
        <v>137</v>
      </c>
      <c r="B39" s="87"/>
      <c r="C39" s="87"/>
      <c r="D39" s="392"/>
      <c r="E39" s="34"/>
      <c r="F39" s="90">
        <f t="shared" ca="1" si="327"/>
        <v>0</v>
      </c>
      <c r="G39" s="34"/>
      <c r="H39" s="90">
        <f t="shared" ca="1" si="328"/>
        <v>0</v>
      </c>
      <c r="I39" s="34"/>
      <c r="J39" s="90">
        <f t="shared" ca="1" si="329"/>
        <v>0</v>
      </c>
      <c r="K39" s="392"/>
      <c r="L39" s="34"/>
      <c r="M39" s="90">
        <f t="shared" ca="1" si="330"/>
        <v>0</v>
      </c>
      <c r="N39" s="34"/>
      <c r="O39" s="90">
        <f t="shared" ca="1" si="331"/>
        <v>0</v>
      </c>
      <c r="P39" s="34"/>
      <c r="Q39" s="90">
        <f t="shared" ca="1" si="332"/>
        <v>0</v>
      </c>
      <c r="R39" s="392"/>
      <c r="S39" s="34"/>
      <c r="T39" s="90">
        <f t="shared" ca="1" si="333"/>
        <v>0</v>
      </c>
      <c r="U39" s="34"/>
      <c r="V39" s="90">
        <f t="shared" ca="1" si="334"/>
        <v>0</v>
      </c>
      <c r="W39" s="34"/>
      <c r="X39" s="90">
        <f t="shared" ca="1" si="335"/>
        <v>0</v>
      </c>
      <c r="Y39" s="392"/>
      <c r="Z39" s="34"/>
      <c r="AA39" s="90">
        <f t="shared" ca="1" si="336"/>
        <v>0</v>
      </c>
      <c r="AB39" s="34"/>
      <c r="AC39" s="90">
        <f t="shared" ca="1" si="337"/>
        <v>0</v>
      </c>
      <c r="AD39" s="34"/>
      <c r="AE39" s="90">
        <f t="shared" ca="1" si="338"/>
        <v>0</v>
      </c>
      <c r="AF39" s="392"/>
      <c r="AG39" s="34"/>
      <c r="AH39" s="90">
        <f t="shared" ca="1" si="339"/>
        <v>0</v>
      </c>
      <c r="AI39" s="34"/>
      <c r="AJ39" s="90">
        <f t="shared" ca="1" si="340"/>
        <v>0</v>
      </c>
      <c r="AK39" s="34"/>
      <c r="AL39" s="90">
        <f t="shared" ca="1" si="341"/>
        <v>0</v>
      </c>
      <c r="AM39" s="392"/>
      <c r="AN39" s="34"/>
      <c r="AO39" s="90">
        <f t="shared" ca="1" si="342"/>
        <v>0</v>
      </c>
      <c r="AP39" s="34"/>
      <c r="AQ39" s="90">
        <f t="shared" ca="1" si="343"/>
        <v>0</v>
      </c>
      <c r="AR39" s="34"/>
      <c r="AS39" s="90">
        <f t="shared" ca="1" si="344"/>
        <v>0</v>
      </c>
      <c r="AT39" s="392">
        <v>-60</v>
      </c>
      <c r="AU39" s="34"/>
      <c r="AV39" s="90">
        <f t="shared" ref="AV39" ca="1" si="371">IF(OR(ISBLANK(AU39),ISBLANK(AW39)),0,AW39-AU39)</f>
        <v>0</v>
      </c>
      <c r="AW39" s="34"/>
      <c r="AX39" s="90">
        <f t="shared" ref="AX39" ca="1" si="372">IF(OR(ISBLANK(AW39),ISBLANK(AY39)),0,AY39-AW39)</f>
        <v>0</v>
      </c>
      <c r="AY39" s="34"/>
      <c r="AZ39" s="90">
        <f t="shared" ref="AZ39" ca="1" si="373">IF(OR(ISBLANK(AY39),ISBLANK(BA39)),0,BA39-AY39)</f>
        <v>0</v>
      </c>
      <c r="BA39" s="392">
        <v>0</v>
      </c>
      <c r="BB39" s="34"/>
      <c r="BC39" s="90">
        <f t="shared" ca="1" si="348"/>
        <v>0</v>
      </c>
      <c r="BD39" s="34"/>
      <c r="BE39" s="90">
        <f t="shared" ca="1" si="348"/>
        <v>0</v>
      </c>
      <c r="BF39" s="34"/>
      <c r="BG39" s="90">
        <f t="shared" ca="1" si="349"/>
        <v>0</v>
      </c>
      <c r="BH39" s="392">
        <v>-10</v>
      </c>
      <c r="BI39" s="34"/>
      <c r="BJ39" s="90">
        <f t="shared" ca="1" si="350"/>
        <v>0</v>
      </c>
      <c r="BK39" s="34"/>
      <c r="BL39" s="90">
        <f t="shared" ca="1" si="351"/>
        <v>0</v>
      </c>
      <c r="BM39" s="34"/>
      <c r="BN39" s="90">
        <f t="shared" ca="1" si="352"/>
        <v>0</v>
      </c>
      <c r="BO39" s="392"/>
      <c r="BP39" s="34"/>
      <c r="BQ39" s="90">
        <f t="shared" ca="1" si="353"/>
        <v>0</v>
      </c>
      <c r="BR39" s="34"/>
      <c r="BS39" s="90">
        <f t="shared" ca="1" si="354"/>
        <v>0</v>
      </c>
      <c r="BT39" s="34"/>
      <c r="BU39" s="90">
        <f t="shared" ca="1" si="355"/>
        <v>0</v>
      </c>
      <c r="BV39" s="392"/>
    </row>
    <row r="40" spans="1:74" s="21" customFormat="1" x14ac:dyDescent="0.2">
      <c r="A40" s="21" t="s">
        <v>138</v>
      </c>
      <c r="B40" s="87"/>
      <c r="C40" s="87"/>
      <c r="D40" s="392"/>
      <c r="E40" s="34"/>
      <c r="F40" s="90">
        <f t="shared" ca="1" si="327"/>
        <v>0</v>
      </c>
      <c r="G40" s="34"/>
      <c r="H40" s="90">
        <f t="shared" ca="1" si="328"/>
        <v>0</v>
      </c>
      <c r="I40" s="34"/>
      <c r="J40" s="90">
        <f t="shared" ca="1" si="329"/>
        <v>0</v>
      </c>
      <c r="K40" s="392"/>
      <c r="L40" s="34"/>
      <c r="M40" s="90">
        <f t="shared" ca="1" si="330"/>
        <v>0</v>
      </c>
      <c r="N40" s="34"/>
      <c r="O40" s="90">
        <f t="shared" ca="1" si="331"/>
        <v>0</v>
      </c>
      <c r="P40" s="34"/>
      <c r="Q40" s="90">
        <f t="shared" ca="1" si="332"/>
        <v>0</v>
      </c>
      <c r="R40" s="392"/>
      <c r="S40" s="34"/>
      <c r="T40" s="90">
        <f t="shared" ca="1" si="333"/>
        <v>0</v>
      </c>
      <c r="U40" s="34"/>
      <c r="V40" s="90">
        <f t="shared" ca="1" si="334"/>
        <v>0</v>
      </c>
      <c r="W40" s="34"/>
      <c r="X40" s="90">
        <f t="shared" ca="1" si="335"/>
        <v>0</v>
      </c>
      <c r="Y40" s="392"/>
      <c r="Z40" s="34"/>
      <c r="AA40" s="90">
        <f t="shared" ca="1" si="336"/>
        <v>0</v>
      </c>
      <c r="AB40" s="34"/>
      <c r="AC40" s="90">
        <f t="shared" ca="1" si="337"/>
        <v>0</v>
      </c>
      <c r="AD40" s="34"/>
      <c r="AE40" s="90">
        <f t="shared" ca="1" si="338"/>
        <v>0</v>
      </c>
      <c r="AF40" s="392"/>
      <c r="AG40" s="34"/>
      <c r="AH40" s="90">
        <f t="shared" ca="1" si="339"/>
        <v>0</v>
      </c>
      <c r="AI40" s="34"/>
      <c r="AJ40" s="90">
        <f t="shared" ca="1" si="340"/>
        <v>0</v>
      </c>
      <c r="AK40" s="34"/>
      <c r="AL40" s="90">
        <f t="shared" ca="1" si="341"/>
        <v>0</v>
      </c>
      <c r="AM40" s="392"/>
      <c r="AN40" s="34"/>
      <c r="AO40" s="90">
        <f t="shared" ca="1" si="342"/>
        <v>0</v>
      </c>
      <c r="AP40" s="34"/>
      <c r="AQ40" s="90">
        <f t="shared" ca="1" si="343"/>
        <v>0</v>
      </c>
      <c r="AR40" s="34"/>
      <c r="AS40" s="90">
        <f t="shared" ca="1" si="344"/>
        <v>0</v>
      </c>
      <c r="AT40" s="392">
        <v>50</v>
      </c>
      <c r="AU40" s="34"/>
      <c r="AV40" s="90">
        <f t="shared" ref="AV40" ca="1" si="374">IF(OR(ISBLANK(AU40),ISBLANK(AW40)),0,AW40-AU40)</f>
        <v>0</v>
      </c>
      <c r="AW40" s="34"/>
      <c r="AX40" s="90">
        <f t="shared" ref="AX40" ca="1" si="375">IF(OR(ISBLANK(AW40),ISBLANK(AY40)),0,AY40-AW40)</f>
        <v>0</v>
      </c>
      <c r="AY40" s="34"/>
      <c r="AZ40" s="90">
        <f t="shared" ref="AZ40" ca="1" si="376">IF(OR(ISBLANK(AY40),ISBLANK(BA40)),0,BA40-AY40)</f>
        <v>0</v>
      </c>
      <c r="BA40" s="392">
        <v>10</v>
      </c>
      <c r="BB40" s="34"/>
      <c r="BC40" s="90">
        <f t="shared" ca="1" si="348"/>
        <v>0</v>
      </c>
      <c r="BD40" s="34"/>
      <c r="BE40" s="90">
        <f t="shared" ca="1" si="348"/>
        <v>0</v>
      </c>
      <c r="BF40" s="34"/>
      <c r="BG40" s="90">
        <f t="shared" ca="1" si="349"/>
        <v>0</v>
      </c>
      <c r="BH40" s="392">
        <v>0</v>
      </c>
      <c r="BI40" s="34"/>
      <c r="BJ40" s="90">
        <f t="shared" ca="1" si="350"/>
        <v>0</v>
      </c>
      <c r="BK40" s="34"/>
      <c r="BL40" s="90">
        <f t="shared" ca="1" si="351"/>
        <v>0</v>
      </c>
      <c r="BM40" s="34"/>
      <c r="BN40" s="90">
        <f t="shared" ca="1" si="352"/>
        <v>0</v>
      </c>
      <c r="BO40" s="392"/>
      <c r="BP40" s="34"/>
      <c r="BQ40" s="90">
        <f t="shared" ca="1" si="353"/>
        <v>0</v>
      </c>
      <c r="BR40" s="34"/>
      <c r="BS40" s="90">
        <f t="shared" ca="1" si="354"/>
        <v>0</v>
      </c>
      <c r="BT40" s="34"/>
      <c r="BU40" s="90">
        <f t="shared" ca="1" si="355"/>
        <v>0</v>
      </c>
      <c r="BV40" s="392"/>
    </row>
    <row r="41" spans="1:74" s="21" customFormat="1" x14ac:dyDescent="0.2">
      <c r="A41" s="21" t="s">
        <v>351</v>
      </c>
      <c r="B41" s="87"/>
      <c r="C41" s="87"/>
      <c r="D41" s="392"/>
      <c r="E41" s="34"/>
      <c r="F41" s="90">
        <f t="shared" ca="1" si="327"/>
        <v>0</v>
      </c>
      <c r="G41" s="34"/>
      <c r="H41" s="90">
        <f t="shared" ca="1" si="328"/>
        <v>0</v>
      </c>
      <c r="I41" s="34"/>
      <c r="J41" s="90">
        <f t="shared" ca="1" si="329"/>
        <v>0</v>
      </c>
      <c r="K41" s="392"/>
      <c r="L41" s="34"/>
      <c r="M41" s="90">
        <f t="shared" ca="1" si="330"/>
        <v>0</v>
      </c>
      <c r="N41" s="34"/>
      <c r="O41" s="90">
        <f t="shared" ca="1" si="331"/>
        <v>0</v>
      </c>
      <c r="P41" s="34"/>
      <c r="Q41" s="90">
        <f t="shared" ca="1" si="332"/>
        <v>0</v>
      </c>
      <c r="R41" s="392"/>
      <c r="S41" s="34"/>
      <c r="T41" s="90">
        <f t="shared" ca="1" si="333"/>
        <v>0</v>
      </c>
      <c r="U41" s="34"/>
      <c r="V41" s="90">
        <f t="shared" ca="1" si="334"/>
        <v>0</v>
      </c>
      <c r="W41" s="34"/>
      <c r="X41" s="90">
        <f t="shared" ca="1" si="335"/>
        <v>0</v>
      </c>
      <c r="Y41" s="392"/>
      <c r="Z41" s="34"/>
      <c r="AA41" s="90">
        <f t="shared" ca="1" si="336"/>
        <v>0</v>
      </c>
      <c r="AB41" s="34"/>
      <c r="AC41" s="90">
        <f t="shared" ca="1" si="337"/>
        <v>0</v>
      </c>
      <c r="AD41" s="34"/>
      <c r="AE41" s="90">
        <f t="shared" ca="1" si="338"/>
        <v>0</v>
      </c>
      <c r="AF41" s="392"/>
      <c r="AG41" s="34"/>
      <c r="AH41" s="90">
        <f t="shared" ca="1" si="339"/>
        <v>0</v>
      </c>
      <c r="AI41" s="34"/>
      <c r="AJ41" s="90">
        <f t="shared" ca="1" si="340"/>
        <v>0</v>
      </c>
      <c r="AK41" s="34"/>
      <c r="AL41" s="90">
        <f t="shared" ca="1" si="341"/>
        <v>0</v>
      </c>
      <c r="AM41" s="392"/>
      <c r="AN41" s="34"/>
      <c r="AO41" s="90">
        <f t="shared" ca="1" si="342"/>
        <v>0</v>
      </c>
      <c r="AP41" s="34"/>
      <c r="AQ41" s="90">
        <f t="shared" ca="1" si="343"/>
        <v>0</v>
      </c>
      <c r="AR41" s="34"/>
      <c r="AS41" s="90">
        <f t="shared" ca="1" si="344"/>
        <v>0</v>
      </c>
      <c r="AT41" s="392">
        <v>0</v>
      </c>
      <c r="AU41" s="34"/>
      <c r="AV41" s="90">
        <f t="shared" ref="AV41" ca="1" si="377">IF(OR(ISBLANK(AU41),ISBLANK(AW41)),0,AW41-AU41)</f>
        <v>0</v>
      </c>
      <c r="AW41" s="34"/>
      <c r="AX41" s="90">
        <f t="shared" ref="AX41" ca="1" si="378">IF(OR(ISBLANK(AW41),ISBLANK(AY41)),0,AY41-AW41)</f>
        <v>0</v>
      </c>
      <c r="AY41" s="34"/>
      <c r="AZ41" s="90">
        <f t="shared" ref="AZ41" ca="1" si="379">IF(OR(ISBLANK(AY41),ISBLANK(BA41)),0,BA41-AY41)</f>
        <v>0</v>
      </c>
      <c r="BA41" s="392">
        <v>0</v>
      </c>
      <c r="BB41" s="34"/>
      <c r="BC41" s="90">
        <f t="shared" ca="1" si="348"/>
        <v>0</v>
      </c>
      <c r="BD41" s="34"/>
      <c r="BE41" s="90">
        <f t="shared" ca="1" si="348"/>
        <v>0</v>
      </c>
      <c r="BF41" s="34"/>
      <c r="BG41" s="90">
        <f t="shared" ca="1" si="349"/>
        <v>0</v>
      </c>
      <c r="BH41" s="392">
        <v>0</v>
      </c>
      <c r="BI41" s="34"/>
      <c r="BJ41" s="90">
        <f t="shared" ca="1" si="350"/>
        <v>0</v>
      </c>
      <c r="BK41" s="34"/>
      <c r="BL41" s="90">
        <f t="shared" ca="1" si="351"/>
        <v>0</v>
      </c>
      <c r="BM41" s="34"/>
      <c r="BN41" s="90">
        <f t="shared" ca="1" si="352"/>
        <v>0</v>
      </c>
      <c r="BO41" s="392"/>
      <c r="BP41" s="34"/>
      <c r="BQ41" s="90">
        <f t="shared" ca="1" si="353"/>
        <v>0</v>
      </c>
      <c r="BR41" s="34"/>
      <c r="BS41" s="90">
        <f t="shared" ca="1" si="354"/>
        <v>0</v>
      </c>
      <c r="BT41" s="34"/>
      <c r="BU41" s="90">
        <f t="shared" ca="1" si="355"/>
        <v>0</v>
      </c>
      <c r="BV41" s="392"/>
    </row>
    <row r="42" spans="1:74" s="21" customFormat="1" x14ac:dyDescent="0.2">
      <c r="A42" s="21" t="s">
        <v>129</v>
      </c>
      <c r="B42" s="87"/>
      <c r="C42" s="87"/>
      <c r="D42" s="392"/>
      <c r="E42" s="34"/>
      <c r="F42" s="90">
        <f t="shared" ca="1" si="327"/>
        <v>0</v>
      </c>
      <c r="G42" s="34"/>
      <c r="H42" s="90">
        <f t="shared" ca="1" si="328"/>
        <v>0</v>
      </c>
      <c r="I42" s="34"/>
      <c r="J42" s="90">
        <f t="shared" ca="1" si="329"/>
        <v>0</v>
      </c>
      <c r="K42" s="392"/>
      <c r="L42" s="34"/>
      <c r="M42" s="90">
        <f t="shared" ca="1" si="330"/>
        <v>0</v>
      </c>
      <c r="N42" s="34"/>
      <c r="O42" s="90">
        <f t="shared" ca="1" si="331"/>
        <v>0</v>
      </c>
      <c r="P42" s="34"/>
      <c r="Q42" s="90">
        <f t="shared" ca="1" si="332"/>
        <v>0</v>
      </c>
      <c r="R42" s="392"/>
      <c r="S42" s="34"/>
      <c r="T42" s="90">
        <f t="shared" ca="1" si="333"/>
        <v>0</v>
      </c>
      <c r="U42" s="34"/>
      <c r="V42" s="90">
        <f t="shared" ca="1" si="334"/>
        <v>0</v>
      </c>
      <c r="W42" s="34"/>
      <c r="X42" s="90">
        <f t="shared" ca="1" si="335"/>
        <v>0</v>
      </c>
      <c r="Y42" s="392"/>
      <c r="Z42" s="34"/>
      <c r="AA42" s="90">
        <f t="shared" ca="1" si="336"/>
        <v>0</v>
      </c>
      <c r="AB42" s="34"/>
      <c r="AC42" s="90">
        <f t="shared" ca="1" si="337"/>
        <v>0</v>
      </c>
      <c r="AD42" s="34"/>
      <c r="AE42" s="90">
        <f t="shared" ca="1" si="338"/>
        <v>0</v>
      </c>
      <c r="AF42" s="392"/>
      <c r="AG42" s="34"/>
      <c r="AH42" s="90">
        <f t="shared" ca="1" si="339"/>
        <v>0</v>
      </c>
      <c r="AI42" s="34"/>
      <c r="AJ42" s="90">
        <f t="shared" ca="1" si="340"/>
        <v>0</v>
      </c>
      <c r="AK42" s="34"/>
      <c r="AL42" s="90">
        <f t="shared" ca="1" si="341"/>
        <v>0</v>
      </c>
      <c r="AM42" s="392"/>
      <c r="AN42" s="34"/>
      <c r="AO42" s="90">
        <f t="shared" ca="1" si="342"/>
        <v>0</v>
      </c>
      <c r="AP42" s="34"/>
      <c r="AQ42" s="90">
        <f t="shared" ca="1" si="343"/>
        <v>0</v>
      </c>
      <c r="AR42" s="34"/>
      <c r="AS42" s="90">
        <f t="shared" ca="1" si="344"/>
        <v>0</v>
      </c>
      <c r="AT42" s="392">
        <f ca="1">85+4+9</f>
        <v>98</v>
      </c>
      <c r="AU42" s="34"/>
      <c r="AV42" s="90">
        <f t="shared" ref="AV42" ca="1" si="380">IF(OR(ISBLANK(AU42),ISBLANK(AW42)),0,AW42-AU42)</f>
        <v>0</v>
      </c>
      <c r="AW42" s="34"/>
      <c r="AX42" s="90">
        <f t="shared" ref="AX42" ca="1" si="381">IF(OR(ISBLANK(AW42),ISBLANK(AY42)),0,AY42-AW42)</f>
        <v>0</v>
      </c>
      <c r="AY42" s="34"/>
      <c r="AZ42" s="90">
        <f t="shared" ref="AZ42" ca="1" si="382">IF(OR(ISBLANK(AY42),ISBLANK(BA42)),0,BA42-AY42)</f>
        <v>0</v>
      </c>
      <c r="BA42" s="392">
        <f ca="1">119+8</f>
        <v>127</v>
      </c>
      <c r="BB42" s="34"/>
      <c r="BC42" s="90">
        <f t="shared" ca="1" si="348"/>
        <v>0</v>
      </c>
      <c r="BD42" s="34"/>
      <c r="BE42" s="90">
        <f t="shared" ca="1" si="348"/>
        <v>0</v>
      </c>
      <c r="BF42" s="34"/>
      <c r="BG42" s="90">
        <f t="shared" ca="1" si="349"/>
        <v>0</v>
      </c>
      <c r="BH42" s="392">
        <f ca="1">29+-10</f>
        <v>19</v>
      </c>
      <c r="BI42" s="34"/>
      <c r="BJ42" s="90">
        <f t="shared" ca="1" si="350"/>
        <v>0</v>
      </c>
      <c r="BK42" s="34"/>
      <c r="BL42" s="90">
        <f t="shared" ca="1" si="351"/>
        <v>0</v>
      </c>
      <c r="BM42" s="34"/>
      <c r="BN42" s="90">
        <f t="shared" ca="1" si="352"/>
        <v>0</v>
      </c>
      <c r="BO42" s="392"/>
      <c r="BP42" s="34"/>
      <c r="BQ42" s="90">
        <f t="shared" ca="1" si="353"/>
        <v>0</v>
      </c>
      <c r="BR42" s="34"/>
      <c r="BS42" s="90">
        <f t="shared" ca="1" si="354"/>
        <v>0</v>
      </c>
      <c r="BT42" s="34"/>
      <c r="BU42" s="90">
        <f t="shared" ca="1" si="355"/>
        <v>0</v>
      </c>
      <c r="BV42" s="392"/>
    </row>
    <row r="43" spans="1:74" s="20" customFormat="1" x14ac:dyDescent="0.2">
      <c r="A43" s="17" t="s">
        <v>224</v>
      </c>
      <c r="B43" s="48"/>
      <c r="C43" s="48"/>
      <c r="D43" s="393">
        <f t="shared" ref="D43:BD43" ca="1" si="383">+IFERROR(SUM(D33:D42),"NM")</f>
        <v>0</v>
      </c>
      <c r="E43" s="18">
        <f t="shared" ref="E43" ca="1" si="384">+IFERROR(SUM(E33:E42),"NM")</f>
        <v>0</v>
      </c>
      <c r="F43" s="49">
        <f t="shared" ref="F43" ca="1" si="385">+IFERROR(SUM(F33:F42),"NM")</f>
        <v>0</v>
      </c>
      <c r="G43" s="18">
        <f t="shared" ref="G43" ca="1" si="386">+IFERROR(SUM(G33:G42),"NM")</f>
        <v>0</v>
      </c>
      <c r="H43" s="49">
        <f t="shared" ref="H43" ca="1" si="387">+IFERROR(SUM(H33:H42),"NM")</f>
        <v>0</v>
      </c>
      <c r="I43" s="18">
        <f t="shared" ref="I43" ca="1" si="388">+IFERROR(SUM(I33:I42),"NM")</f>
        <v>0</v>
      </c>
      <c r="J43" s="49">
        <f t="shared" ref="J43" ca="1" si="389">+IFERROR(SUM(J33:J42),"NM")</f>
        <v>0</v>
      </c>
      <c r="K43" s="393">
        <f t="shared" ref="K43" ca="1" si="390">+IFERROR(SUM(K33:K42),"NM")</f>
        <v>0</v>
      </c>
      <c r="L43" s="18">
        <f t="shared" ref="L43" ca="1" si="391">+IFERROR(SUM(L33:L42),"NM")</f>
        <v>0</v>
      </c>
      <c r="M43" s="49">
        <f t="shared" ref="M43" ca="1" si="392">+IFERROR(SUM(M33:M42),"NM")</f>
        <v>0</v>
      </c>
      <c r="N43" s="18">
        <f t="shared" ref="N43" ca="1" si="393">+IFERROR(SUM(N33:N42),"NM")</f>
        <v>0</v>
      </c>
      <c r="O43" s="49">
        <f t="shared" ref="O43" ca="1" si="394">+IFERROR(SUM(O33:O42),"NM")</f>
        <v>0</v>
      </c>
      <c r="P43" s="18">
        <f t="shared" ref="P43" ca="1" si="395">+IFERROR(SUM(P33:P42),"NM")</f>
        <v>0</v>
      </c>
      <c r="Q43" s="49">
        <f t="shared" ref="Q43" ca="1" si="396">+IFERROR(SUM(Q33:Q42),"NM")</f>
        <v>0</v>
      </c>
      <c r="R43" s="393">
        <f t="shared" ref="R43" ca="1" si="397">+IFERROR(SUM(R33:R42),"NM")</f>
        <v>0</v>
      </c>
      <c r="S43" s="18">
        <f t="shared" ref="S43" ca="1" si="398">+IFERROR(SUM(S33:S42),"NM")</f>
        <v>0</v>
      </c>
      <c r="T43" s="49">
        <f t="shared" ref="T43" ca="1" si="399">+IFERROR(SUM(T33:T42),"NM")</f>
        <v>0</v>
      </c>
      <c r="U43" s="18">
        <f t="shared" ref="U43" ca="1" si="400">+IFERROR(SUM(U33:U42),"NM")</f>
        <v>0</v>
      </c>
      <c r="V43" s="49">
        <f t="shared" ref="V43" ca="1" si="401">+IFERROR(SUM(V33:V42),"NM")</f>
        <v>0</v>
      </c>
      <c r="W43" s="18">
        <f t="shared" ref="W43" ca="1" si="402">+IFERROR(SUM(W33:W42),"NM")</f>
        <v>0</v>
      </c>
      <c r="X43" s="49">
        <f t="shared" ref="X43" ca="1" si="403">+IFERROR(SUM(X33:X42),"NM")</f>
        <v>0</v>
      </c>
      <c r="Y43" s="393">
        <f t="shared" ref="Y43" ca="1" si="404">+IFERROR(SUM(Y33:Y42),"NM")</f>
        <v>0</v>
      </c>
      <c r="Z43" s="18">
        <f t="shared" ref="Z43" ca="1" si="405">+IFERROR(SUM(Z33:Z42),"NM")</f>
        <v>0</v>
      </c>
      <c r="AA43" s="49">
        <f t="shared" ref="AA43" ca="1" si="406">+IFERROR(SUM(AA33:AA42),"NM")</f>
        <v>0</v>
      </c>
      <c r="AB43" s="18">
        <f t="shared" ref="AB43" ca="1" si="407">+IFERROR(SUM(AB33:AB42),"NM")</f>
        <v>0</v>
      </c>
      <c r="AC43" s="49">
        <f t="shared" ref="AC43" ca="1" si="408">+IFERROR(SUM(AC33:AC42),"NM")</f>
        <v>0</v>
      </c>
      <c r="AD43" s="18">
        <f t="shared" ref="AD43" ca="1" si="409">+IFERROR(SUM(AD33:AD42),"NM")</f>
        <v>0</v>
      </c>
      <c r="AE43" s="49">
        <f t="shared" ref="AE43" ca="1" si="410">+IFERROR(SUM(AE33:AE42),"NM")</f>
        <v>0</v>
      </c>
      <c r="AF43" s="393">
        <f t="shared" ref="AF43" ca="1" si="411">+IFERROR(SUM(AF33:AF42),"NM")</f>
        <v>0</v>
      </c>
      <c r="AG43" s="18">
        <f t="shared" ref="AG43" ca="1" si="412">+IFERROR(SUM(AG33:AG42),"NM")</f>
        <v>0</v>
      </c>
      <c r="AH43" s="49">
        <f t="shared" ref="AH43" ca="1" si="413">+IFERROR(SUM(AH33:AH42),"NM")</f>
        <v>0</v>
      </c>
      <c r="AI43" s="18">
        <f t="shared" ref="AI43" ca="1" si="414">+IFERROR(SUM(AI33:AI42),"NM")</f>
        <v>0</v>
      </c>
      <c r="AJ43" s="49">
        <f t="shared" ref="AJ43" ca="1" si="415">+IFERROR(SUM(AJ33:AJ42),"NM")</f>
        <v>0</v>
      </c>
      <c r="AK43" s="18">
        <f t="shared" ref="AK43" ca="1" si="416">+IFERROR(SUM(AK33:AK42),"NM")</f>
        <v>0</v>
      </c>
      <c r="AL43" s="49">
        <f t="shared" ref="AL43" ca="1" si="417">+IFERROR(SUM(AL33:AL42),"NM")</f>
        <v>0</v>
      </c>
      <c r="AM43" s="393">
        <f t="shared" ca="1" si="383"/>
        <v>0</v>
      </c>
      <c r="AN43" s="18">
        <f t="shared" ref="AN43" ca="1" si="418">+IFERROR(SUM(AN33:AN42),"NM")</f>
        <v>0</v>
      </c>
      <c r="AO43" s="49">
        <f t="shared" ref="AO43" ca="1" si="419">+IFERROR(SUM(AO33:AO42),"NM")</f>
        <v>0</v>
      </c>
      <c r="AP43" s="18">
        <f t="shared" ref="AP43" ca="1" si="420">+IFERROR(SUM(AP33:AP42),"NM")</f>
        <v>0</v>
      </c>
      <c r="AQ43" s="49">
        <f t="shared" ref="AQ43" ca="1" si="421">+IFERROR(SUM(AQ33:AQ42),"NM")</f>
        <v>0</v>
      </c>
      <c r="AR43" s="18">
        <f t="shared" ref="AR43" ca="1" si="422">+IFERROR(SUM(AR33:AR42),"NM")</f>
        <v>0</v>
      </c>
      <c r="AS43" s="49">
        <f t="shared" ref="AS43" ca="1" si="423">+IFERROR(SUM(AS33:AS42),"NM")</f>
        <v>0</v>
      </c>
      <c r="AT43" s="393">
        <f t="shared" ca="1" si="383"/>
        <v>-443</v>
      </c>
      <c r="AU43" s="18">
        <f t="shared" ca="1" si="383"/>
        <v>0</v>
      </c>
      <c r="AV43" s="49">
        <f t="shared" ca="1" si="383"/>
        <v>0</v>
      </c>
      <c r="AW43" s="18">
        <f t="shared" ca="1" si="383"/>
        <v>0</v>
      </c>
      <c r="AX43" s="49">
        <f t="shared" ca="1" si="383"/>
        <v>0</v>
      </c>
      <c r="AY43" s="18">
        <f t="shared" ca="1" si="383"/>
        <v>0</v>
      </c>
      <c r="AZ43" s="49">
        <f t="shared" ca="1" si="383"/>
        <v>0</v>
      </c>
      <c r="BA43" s="393">
        <f t="shared" ca="1" si="383"/>
        <v>-833</v>
      </c>
      <c r="BB43" s="18">
        <f t="shared" ca="1" si="383"/>
        <v>0</v>
      </c>
      <c r="BC43" s="49">
        <f t="shared" ca="1" si="383"/>
        <v>0</v>
      </c>
      <c r="BD43" s="18">
        <f t="shared" ca="1" si="383"/>
        <v>0</v>
      </c>
      <c r="BE43" s="49">
        <f ca="1">+IFERROR(SUM(BE33:BE42),"NM")</f>
        <v>0</v>
      </c>
      <c r="BF43" s="18">
        <f t="shared" ref="BF43:BV43" ca="1" si="424">+IFERROR(SUM(BF33:BF42),"NM")</f>
        <v>0</v>
      </c>
      <c r="BG43" s="49">
        <f t="shared" ca="1" si="424"/>
        <v>0</v>
      </c>
      <c r="BH43" s="393">
        <f t="shared" ca="1" si="424"/>
        <v>-698</v>
      </c>
      <c r="BI43" s="18">
        <f t="shared" ref="BI43" ca="1" si="425">+IFERROR(SUM(BI33:BI42),"NM")</f>
        <v>0</v>
      </c>
      <c r="BJ43" s="49">
        <f t="shared" ref="BJ43" ca="1" si="426">+IFERROR(SUM(BJ33:BJ42),"NM")</f>
        <v>0</v>
      </c>
      <c r="BK43" s="18">
        <f t="shared" ref="BK43" ca="1" si="427">+IFERROR(SUM(BK33:BK42),"NM")</f>
        <v>0</v>
      </c>
      <c r="BL43" s="49">
        <f t="shared" ref="BL43" ca="1" si="428">+IFERROR(SUM(BL33:BL42),"NM")</f>
        <v>0</v>
      </c>
      <c r="BM43" s="18">
        <f t="shared" ref="BM43" ca="1" si="429">+IFERROR(SUM(BM33:BM42),"NM")</f>
        <v>0</v>
      </c>
      <c r="BN43" s="49">
        <f t="shared" ref="BN43" ca="1" si="430">+IFERROR(SUM(BN33:BN42),"NM")</f>
        <v>0</v>
      </c>
      <c r="BO43" s="393">
        <f t="shared" ca="1" si="424"/>
        <v>0</v>
      </c>
      <c r="BP43" s="18">
        <f t="shared" ref="BP43" ca="1" si="431">+IFERROR(SUM(BP33:BP42),"NM")</f>
        <v>0</v>
      </c>
      <c r="BQ43" s="49">
        <f t="shared" ref="BQ43" ca="1" si="432">+IFERROR(SUM(BQ33:BQ42),"NM")</f>
        <v>0</v>
      </c>
      <c r="BR43" s="18">
        <f t="shared" ref="BR43" ca="1" si="433">+IFERROR(SUM(BR33:BR42),"NM")</f>
        <v>0</v>
      </c>
      <c r="BS43" s="49">
        <f t="shared" ref="BS43" ca="1" si="434">+IFERROR(SUM(BS33:BS42),"NM")</f>
        <v>0</v>
      </c>
      <c r="BT43" s="18">
        <f t="shared" ref="BT43" ca="1" si="435">+IFERROR(SUM(BT33:BT42),"NM")</f>
        <v>0</v>
      </c>
      <c r="BU43" s="49">
        <f t="shared" ref="BU43" ca="1" si="436">+IFERROR(SUM(BU33:BU42),"NM")</f>
        <v>0</v>
      </c>
      <c r="BV43" s="393">
        <f t="shared" ca="1" si="424"/>
        <v>0</v>
      </c>
    </row>
    <row r="44" spans="1:74" s="21" customFormat="1" x14ac:dyDescent="0.2">
      <c r="A44" s="21" t="s">
        <v>225</v>
      </c>
      <c r="B44" s="87"/>
      <c r="C44" s="87"/>
      <c r="D44" s="392"/>
      <c r="E44" s="34"/>
      <c r="F44" s="90">
        <f t="shared" ref="F44" ca="1" si="437">IF(OR(ISBLANK(E44),ISBLANK(G44)),0,G44-E44)</f>
        <v>0</v>
      </c>
      <c r="G44" s="34"/>
      <c r="H44" s="90">
        <f t="shared" ref="H44" ca="1" si="438">IF(OR(ISBLANK(G44),ISBLANK(I44)),0,I44-G44)</f>
        <v>0</v>
      </c>
      <c r="I44" s="34"/>
      <c r="J44" s="90">
        <f t="shared" ref="J44" ca="1" si="439">IF(OR(ISBLANK(I44),ISBLANK(K44)),0,K44-I44)</f>
        <v>0</v>
      </c>
      <c r="K44" s="392"/>
      <c r="L44" s="34"/>
      <c r="M44" s="90">
        <f t="shared" ref="M44" ca="1" si="440">IF(OR(ISBLANK(L44),ISBLANK(N44)),0,N44-L44)</f>
        <v>0</v>
      </c>
      <c r="N44" s="34"/>
      <c r="O44" s="90">
        <f t="shared" ref="O44" ca="1" si="441">IF(OR(ISBLANK(N44),ISBLANK(P44)),0,P44-N44)</f>
        <v>0</v>
      </c>
      <c r="P44" s="34"/>
      <c r="Q44" s="90">
        <f t="shared" ref="Q44" ca="1" si="442">IF(OR(ISBLANK(P44),ISBLANK(R44)),0,R44-P44)</f>
        <v>0</v>
      </c>
      <c r="R44" s="392"/>
      <c r="S44" s="34"/>
      <c r="T44" s="90">
        <f t="shared" ref="T44" ca="1" si="443">IF(OR(ISBLANK(S44),ISBLANK(U44)),0,U44-S44)</f>
        <v>0</v>
      </c>
      <c r="U44" s="34"/>
      <c r="V44" s="90">
        <f t="shared" ref="V44" ca="1" si="444">IF(OR(ISBLANK(U44),ISBLANK(W44)),0,W44-U44)</f>
        <v>0</v>
      </c>
      <c r="W44" s="34"/>
      <c r="X44" s="90">
        <f t="shared" ref="X44" ca="1" si="445">IF(OR(ISBLANK(W44),ISBLANK(Y44)),0,Y44-W44)</f>
        <v>0</v>
      </c>
      <c r="Y44" s="392"/>
      <c r="Z44" s="34"/>
      <c r="AA44" s="90">
        <f t="shared" ref="AA44" ca="1" si="446">IF(OR(ISBLANK(Z44),ISBLANK(AB44)),0,AB44-Z44)</f>
        <v>0</v>
      </c>
      <c r="AB44" s="34"/>
      <c r="AC44" s="90">
        <f t="shared" ref="AC44" ca="1" si="447">IF(OR(ISBLANK(AB44),ISBLANK(AD44)),0,AD44-AB44)</f>
        <v>0</v>
      </c>
      <c r="AD44" s="34"/>
      <c r="AE44" s="90">
        <f t="shared" ref="AE44" ca="1" si="448">IF(OR(ISBLANK(AD44),ISBLANK(AF44)),0,AF44-AD44)</f>
        <v>0</v>
      </c>
      <c r="AF44" s="392"/>
      <c r="AG44" s="34"/>
      <c r="AH44" s="90">
        <f t="shared" ref="AH44" ca="1" si="449">IF(OR(ISBLANK(AG44),ISBLANK(AI44)),0,AI44-AG44)</f>
        <v>0</v>
      </c>
      <c r="AI44" s="34"/>
      <c r="AJ44" s="90">
        <f t="shared" ref="AJ44" ca="1" si="450">IF(OR(ISBLANK(AI44),ISBLANK(AK44)),0,AK44-AI44)</f>
        <v>0</v>
      </c>
      <c r="AK44" s="34"/>
      <c r="AL44" s="90">
        <f t="shared" ref="AL44" ca="1" si="451">IF(OR(ISBLANK(AK44),ISBLANK(AM44)),0,AM44-AK44)</f>
        <v>0</v>
      </c>
      <c r="AM44" s="392"/>
      <c r="AN44" s="34"/>
      <c r="AO44" s="90">
        <f t="shared" ref="AO44" ca="1" si="452">IF(OR(ISBLANK(AN44),ISBLANK(AP44)),0,AP44-AN44)</f>
        <v>0</v>
      </c>
      <c r="AP44" s="34"/>
      <c r="AQ44" s="90">
        <f t="shared" ref="AQ44" ca="1" si="453">IF(OR(ISBLANK(AP44),ISBLANK(AR44)),0,AR44-AP44)</f>
        <v>0</v>
      </c>
      <c r="AR44" s="34"/>
      <c r="AS44" s="90">
        <f t="shared" ref="AS44" ca="1" si="454">IF(OR(ISBLANK(AR44),ISBLANK(AT44)),0,AT44-AR44)</f>
        <v>0</v>
      </c>
      <c r="AT44" s="392">
        <v>0</v>
      </c>
      <c r="AU44" s="34"/>
      <c r="AV44" s="90">
        <f t="shared" ref="AV44" ca="1" si="455">IF(OR(ISBLANK(AU44),ISBLANK(AW44)),0,AW44-AU44)</f>
        <v>0</v>
      </c>
      <c r="AW44" s="34"/>
      <c r="AX44" s="90">
        <f t="shared" ref="AX44" ca="1" si="456">IF(OR(ISBLANK(AW44),ISBLANK(AY44)),0,AY44-AW44)</f>
        <v>0</v>
      </c>
      <c r="AY44" s="34"/>
      <c r="AZ44" s="90">
        <f t="shared" ref="AZ44" ca="1" si="457">IF(OR(ISBLANK(AY44),ISBLANK(BA44)),0,BA44-AY44)</f>
        <v>0</v>
      </c>
      <c r="BA44" s="392">
        <v>0</v>
      </c>
      <c r="BB44" s="34"/>
      <c r="BC44" s="90">
        <f t="shared" ca="1" si="348"/>
        <v>0</v>
      </c>
      <c r="BD44" s="34"/>
      <c r="BE44" s="90">
        <f t="shared" ca="1" si="348"/>
        <v>0</v>
      </c>
      <c r="BF44" s="34"/>
      <c r="BG44" s="90">
        <f t="shared" ca="1" si="348"/>
        <v>0</v>
      </c>
      <c r="BH44" s="392">
        <v>0</v>
      </c>
      <c r="BI44" s="34"/>
      <c r="BJ44" s="90">
        <f t="shared" ref="BJ44" ca="1" si="458">IF(OR(ISBLANK(BI44),ISBLANK(BK44)),0,BK44-BI44)</f>
        <v>0</v>
      </c>
      <c r="BK44" s="34"/>
      <c r="BL44" s="90">
        <f t="shared" ref="BL44" ca="1" si="459">IF(OR(ISBLANK(BK44),ISBLANK(BM44)),0,BM44-BK44)</f>
        <v>0</v>
      </c>
      <c r="BM44" s="34"/>
      <c r="BN44" s="90">
        <f t="shared" ref="BN44" ca="1" si="460">IF(OR(ISBLANK(BM44),ISBLANK(BO44)),0,BO44-BM44)</f>
        <v>0</v>
      </c>
      <c r="BO44" s="392"/>
      <c r="BP44" s="34"/>
      <c r="BQ44" s="90">
        <f t="shared" ref="BQ44" ca="1" si="461">IF(OR(ISBLANK(BP44),ISBLANK(BR44)),0,BR44-BP44)</f>
        <v>0</v>
      </c>
      <c r="BR44" s="34"/>
      <c r="BS44" s="90">
        <f t="shared" ref="BS44" ca="1" si="462">IF(OR(ISBLANK(BR44),ISBLANK(BT44)),0,BT44-BR44)</f>
        <v>0</v>
      </c>
      <c r="BT44" s="34"/>
      <c r="BU44" s="90">
        <f t="shared" ref="BU44" ca="1" si="463">IF(OR(ISBLANK(BT44),ISBLANK(BV44)),0,BV44-BT44)</f>
        <v>0</v>
      </c>
      <c r="BV44" s="392"/>
    </row>
    <row r="45" spans="1:74" s="20" customFormat="1" x14ac:dyDescent="0.2">
      <c r="A45" s="67" t="s">
        <v>144</v>
      </c>
      <c r="B45" s="48"/>
      <c r="C45" s="48"/>
      <c r="D45" s="398">
        <f ca="1">+IFERROR(D43+D44,"N/A")</f>
        <v>0</v>
      </c>
      <c r="E45" s="67">
        <f t="shared" ref="E45:J45" ca="1" si="464">+IFERROR(E43+E44,"N/A")</f>
        <v>0</v>
      </c>
      <c r="F45" s="67">
        <f t="shared" ca="1" si="464"/>
        <v>0</v>
      </c>
      <c r="G45" s="67">
        <f t="shared" ca="1" si="464"/>
        <v>0</v>
      </c>
      <c r="H45" s="67">
        <f t="shared" ca="1" si="464"/>
        <v>0</v>
      </c>
      <c r="I45" s="67">
        <f t="shared" ca="1" si="464"/>
        <v>0</v>
      </c>
      <c r="J45" s="67">
        <f t="shared" ca="1" si="464"/>
        <v>0</v>
      </c>
      <c r="K45" s="398">
        <f t="shared" ref="K45:Q45" ca="1" si="465">+IFERROR(K43+K44,"N/A")</f>
        <v>0</v>
      </c>
      <c r="L45" s="67">
        <f t="shared" ca="1" si="465"/>
        <v>0</v>
      </c>
      <c r="M45" s="67">
        <f t="shared" ca="1" si="465"/>
        <v>0</v>
      </c>
      <c r="N45" s="67">
        <f t="shared" ca="1" si="465"/>
        <v>0</v>
      </c>
      <c r="O45" s="67">
        <f t="shared" ca="1" si="465"/>
        <v>0</v>
      </c>
      <c r="P45" s="67">
        <f t="shared" ca="1" si="465"/>
        <v>0</v>
      </c>
      <c r="Q45" s="67">
        <f t="shared" ca="1" si="465"/>
        <v>0</v>
      </c>
      <c r="R45" s="398">
        <f t="shared" ref="R45:X45" ca="1" si="466">+IFERROR(R43+R44,"N/A")</f>
        <v>0</v>
      </c>
      <c r="S45" s="67">
        <f t="shared" ca="1" si="466"/>
        <v>0</v>
      </c>
      <c r="T45" s="67">
        <f t="shared" ca="1" si="466"/>
        <v>0</v>
      </c>
      <c r="U45" s="67">
        <f t="shared" ca="1" si="466"/>
        <v>0</v>
      </c>
      <c r="V45" s="67">
        <f t="shared" ca="1" si="466"/>
        <v>0</v>
      </c>
      <c r="W45" s="67">
        <f t="shared" ca="1" si="466"/>
        <v>0</v>
      </c>
      <c r="X45" s="67">
        <f t="shared" ca="1" si="466"/>
        <v>0</v>
      </c>
      <c r="Y45" s="398">
        <f t="shared" ref="Y45:AE45" ca="1" si="467">+IFERROR(Y43+Y44,"N/A")</f>
        <v>0</v>
      </c>
      <c r="Z45" s="67">
        <f t="shared" ca="1" si="467"/>
        <v>0</v>
      </c>
      <c r="AA45" s="67">
        <f t="shared" ca="1" si="467"/>
        <v>0</v>
      </c>
      <c r="AB45" s="67">
        <f t="shared" ca="1" si="467"/>
        <v>0</v>
      </c>
      <c r="AC45" s="67">
        <f t="shared" ca="1" si="467"/>
        <v>0</v>
      </c>
      <c r="AD45" s="67">
        <f t="shared" ca="1" si="467"/>
        <v>0</v>
      </c>
      <c r="AE45" s="67">
        <f t="shared" ca="1" si="467"/>
        <v>0</v>
      </c>
      <c r="AF45" s="398">
        <f t="shared" ref="AF45:AL45" ca="1" si="468">+IFERROR(AF43+AF44,"N/A")</f>
        <v>0</v>
      </c>
      <c r="AG45" s="67">
        <f t="shared" ca="1" si="468"/>
        <v>0</v>
      </c>
      <c r="AH45" s="67">
        <f t="shared" ca="1" si="468"/>
        <v>0</v>
      </c>
      <c r="AI45" s="67">
        <f t="shared" ca="1" si="468"/>
        <v>0</v>
      </c>
      <c r="AJ45" s="67">
        <f t="shared" ca="1" si="468"/>
        <v>0</v>
      </c>
      <c r="AK45" s="67">
        <f t="shared" ca="1" si="468"/>
        <v>0</v>
      </c>
      <c r="AL45" s="67">
        <f t="shared" ca="1" si="468"/>
        <v>0</v>
      </c>
      <c r="AM45" s="398">
        <f t="shared" ref="AM45:BF45" ca="1" si="469">+IFERROR(AM43+AM44,"N/A")</f>
        <v>0</v>
      </c>
      <c r="AN45" s="67">
        <f t="shared" ca="1" si="469"/>
        <v>0</v>
      </c>
      <c r="AO45" s="67">
        <f t="shared" ca="1" si="469"/>
        <v>0</v>
      </c>
      <c r="AP45" s="67">
        <f t="shared" ca="1" si="469"/>
        <v>0</v>
      </c>
      <c r="AQ45" s="67">
        <f t="shared" ca="1" si="469"/>
        <v>0</v>
      </c>
      <c r="AR45" s="67">
        <f t="shared" ca="1" si="469"/>
        <v>0</v>
      </c>
      <c r="AS45" s="67">
        <f t="shared" ref="AS45" ca="1" si="470">+IFERROR(AS43+AS44,"N/A")</f>
        <v>0</v>
      </c>
      <c r="AT45" s="398">
        <f t="shared" ca="1" si="469"/>
        <v>-443</v>
      </c>
      <c r="AU45" s="67">
        <f t="shared" ca="1" si="469"/>
        <v>0</v>
      </c>
      <c r="AV45" s="67">
        <f t="shared" ca="1" si="469"/>
        <v>0</v>
      </c>
      <c r="AW45" s="67">
        <f t="shared" ca="1" si="469"/>
        <v>0</v>
      </c>
      <c r="AX45" s="67">
        <f t="shared" ca="1" si="469"/>
        <v>0</v>
      </c>
      <c r="AY45" s="67">
        <f t="shared" ca="1" si="469"/>
        <v>0</v>
      </c>
      <c r="AZ45" s="67">
        <f t="shared" ref="AZ45" ca="1" si="471">+IFERROR(AZ43+AZ44,"N/A")</f>
        <v>0</v>
      </c>
      <c r="BA45" s="398">
        <f t="shared" ca="1" si="469"/>
        <v>-833</v>
      </c>
      <c r="BB45" s="67">
        <f t="shared" ca="1" si="469"/>
        <v>0</v>
      </c>
      <c r="BC45" s="67">
        <f t="shared" ca="1" si="469"/>
        <v>0</v>
      </c>
      <c r="BD45" s="67">
        <f t="shared" ca="1" si="469"/>
        <v>0</v>
      </c>
      <c r="BE45" s="67">
        <f t="shared" ca="1" si="469"/>
        <v>0</v>
      </c>
      <c r="BF45" s="67">
        <f t="shared" ca="1" si="469"/>
        <v>0</v>
      </c>
      <c r="BG45" s="67">
        <f t="shared" ref="BG45" ca="1" si="472">+IFERROR(BG43+BG44,"N/A")</f>
        <v>0</v>
      </c>
      <c r="BH45" s="398">
        <f t="shared" ref="BH45:BM45" ca="1" si="473">+IFERROR(BH43+BH44,"N/A")</f>
        <v>-698</v>
      </c>
      <c r="BI45" s="67">
        <f t="shared" ca="1" si="473"/>
        <v>0</v>
      </c>
      <c r="BJ45" s="67">
        <f t="shared" ca="1" si="473"/>
        <v>0</v>
      </c>
      <c r="BK45" s="67">
        <f t="shared" ca="1" si="473"/>
        <v>0</v>
      </c>
      <c r="BL45" s="67">
        <f t="shared" ca="1" si="473"/>
        <v>0</v>
      </c>
      <c r="BM45" s="67">
        <f t="shared" ca="1" si="473"/>
        <v>0</v>
      </c>
      <c r="BN45" s="67">
        <f t="shared" ref="BN45" ca="1" si="474">+IFERROR(BN43+BN44,"N/A")</f>
        <v>0</v>
      </c>
      <c r="BO45" s="398">
        <f t="shared" ref="BO45:BT45" ca="1" si="475">+IFERROR(BO43+BO44,"N/A")</f>
        <v>0</v>
      </c>
      <c r="BP45" s="67">
        <f t="shared" ca="1" si="475"/>
        <v>0</v>
      </c>
      <c r="BQ45" s="67">
        <f t="shared" ca="1" si="475"/>
        <v>0</v>
      </c>
      <c r="BR45" s="67">
        <f t="shared" ca="1" si="475"/>
        <v>0</v>
      </c>
      <c r="BS45" s="67">
        <f t="shared" ca="1" si="475"/>
        <v>0</v>
      </c>
      <c r="BT45" s="67">
        <f t="shared" ca="1" si="475"/>
        <v>0</v>
      </c>
      <c r="BU45" s="67">
        <f t="shared" ref="BU45" ca="1" si="476">+IFERROR(BU43+BU44,"N/A")</f>
        <v>0</v>
      </c>
      <c r="BV45" s="398">
        <f t="shared" ref="BV45" ca="1" si="477">+IFERROR(BV43+BV44,"N/A")</f>
        <v>0</v>
      </c>
    </row>
    <row r="46" spans="1:74" s="20" customFormat="1" x14ac:dyDescent="0.2">
      <c r="A46" s="405" t="s">
        <v>485</v>
      </c>
      <c r="B46" s="52"/>
      <c r="C46" s="52"/>
      <c r="D46" s="408"/>
      <c r="E46" s="409" t="str">
        <f ca="1">IFERROR(+E45+C45+A45+#REF!,"NM")</f>
        <v>NM</v>
      </c>
      <c r="F46" s="409" t="str">
        <f ca="1">IFERROR(F45+E45+C45+A45,"NM")</f>
        <v>NM</v>
      </c>
      <c r="G46" s="409" t="str">
        <f ca="1">IFERROR(F45+E45+C45+A45,"NM")</f>
        <v>NM</v>
      </c>
      <c r="H46" s="409">
        <f ca="1">IFERROR(H45+F45+E45+C45,"NM")</f>
        <v>0</v>
      </c>
      <c r="I46" s="409">
        <f ca="1">IFERROR(H45+F45+E45+C45,"NM")</f>
        <v>0</v>
      </c>
      <c r="J46" s="409">
        <f ca="1">IFERROR(J45+H45+F45+E45,"NM")</f>
        <v>0</v>
      </c>
      <c r="K46" s="408">
        <f ca="1">IFERROR(K45,"NM")</f>
        <v>0</v>
      </c>
      <c r="L46" s="409">
        <f ca="1">IFERROR(+L45+J45+H45+F45,"NM")</f>
        <v>0</v>
      </c>
      <c r="M46" s="409">
        <f ca="1">IFERROR(M45+L45+J45+H45,"NM")</f>
        <v>0</v>
      </c>
      <c r="N46" s="409">
        <f ca="1">IFERROR(M45+L45+J45+H45,"NM")</f>
        <v>0</v>
      </c>
      <c r="O46" s="409">
        <f ca="1">IFERROR(O45+M45+L45+J45,"NM")</f>
        <v>0</v>
      </c>
      <c r="P46" s="409">
        <f ca="1">IFERROR(O45+M45+L45+J45,"NM")</f>
        <v>0</v>
      </c>
      <c r="Q46" s="409">
        <f ca="1">IFERROR(Q45+O45+M45+L45,"NM")</f>
        <v>0</v>
      </c>
      <c r="R46" s="408">
        <f ca="1">IFERROR(R45,"NM")</f>
        <v>0</v>
      </c>
      <c r="S46" s="409">
        <f ca="1">IFERROR(+S45+Q45+O45+M45,"NM")</f>
        <v>0</v>
      </c>
      <c r="T46" s="409">
        <f ca="1">IFERROR(T45+S45+Q45+O45,"NM")</f>
        <v>0</v>
      </c>
      <c r="U46" s="409">
        <f ca="1">IFERROR(T45+S45+Q45+O45,"NM")</f>
        <v>0</v>
      </c>
      <c r="V46" s="409">
        <f ca="1">IFERROR(V45+T45+S45+Q45,"NM")</f>
        <v>0</v>
      </c>
      <c r="W46" s="409">
        <f ca="1">IFERROR(V45+T45+S45+Q45,"NM")</f>
        <v>0</v>
      </c>
      <c r="X46" s="409">
        <f ca="1">IFERROR(X45+V45+T45+S45,"NM")</f>
        <v>0</v>
      </c>
      <c r="Y46" s="408">
        <f ca="1">IFERROR(Y45,"NM")</f>
        <v>0</v>
      </c>
      <c r="Z46" s="409">
        <f ca="1">IFERROR(+Z45+X45+V45+T45,"NM")</f>
        <v>0</v>
      </c>
      <c r="AA46" s="409">
        <f ca="1">IFERROR(AA45+Z45+X45+V45,"NM")</f>
        <v>0</v>
      </c>
      <c r="AB46" s="409">
        <f ca="1">IFERROR(AA45+Z45+X45+V45,"NM")</f>
        <v>0</v>
      </c>
      <c r="AC46" s="409">
        <f ca="1">IFERROR(AC45+AA45+Z45+X45,"NM")</f>
        <v>0</v>
      </c>
      <c r="AD46" s="409">
        <f ca="1">IFERROR(AC45+AA45+Z45+X45,"NM")</f>
        <v>0</v>
      </c>
      <c r="AE46" s="409">
        <f ca="1">IFERROR(AE45+AC45+AA45+Z45,"NM")</f>
        <v>0</v>
      </c>
      <c r="AF46" s="408">
        <f ca="1">IFERROR(AF45,"NM")</f>
        <v>0</v>
      </c>
      <c r="AG46" s="409">
        <f ca="1">IFERROR(+AG45+AE45+AC45+AA45,"NM")</f>
        <v>0</v>
      </c>
      <c r="AH46" s="409">
        <f ca="1">IFERROR(AH45+AG45+AE45+AC45,"NM")</f>
        <v>0</v>
      </c>
      <c r="AI46" s="409">
        <f ca="1">IFERROR(AH45+AG45+AE45+AC45,"NM")</f>
        <v>0</v>
      </c>
      <c r="AJ46" s="409">
        <f ca="1">IFERROR(AJ45+AH45+AG45+AE45,"NM")</f>
        <v>0</v>
      </c>
      <c r="AK46" s="409">
        <f ca="1">IFERROR(AJ45+AH45+AG45+AE45,"NM")</f>
        <v>0</v>
      </c>
      <c r="AL46" s="409">
        <f ca="1">IFERROR(AL45+AJ45+AH45+AG45,"NM")</f>
        <v>0</v>
      </c>
      <c r="AM46" s="408">
        <f ca="1">IFERROR(AM45,"NM")</f>
        <v>0</v>
      </c>
      <c r="AN46" s="409">
        <f ca="1">IFERROR(+AN45+AL45+AJ45+AH45,"NM")</f>
        <v>0</v>
      </c>
      <c r="AO46" s="409">
        <f ca="1">IFERROR(AO45+AN45+AL45+AJ45,"NM")</f>
        <v>0</v>
      </c>
      <c r="AP46" s="409">
        <f ca="1">IFERROR(AO45+AN45+AL45+AJ45,"NM")</f>
        <v>0</v>
      </c>
      <c r="AQ46" s="409">
        <f ca="1">IFERROR(AQ45+AO45+AN45+AL45,"NM")</f>
        <v>0</v>
      </c>
      <c r="AR46" s="409">
        <f ca="1">IFERROR(AQ45+AO45+AN45+AL45,"NM")</f>
        <v>0</v>
      </c>
      <c r="AS46" s="409">
        <f ca="1">IFERROR(AS45+AQ45+AO45+AN45,"NM")</f>
        <v>0</v>
      </c>
      <c r="AT46" s="408">
        <f ca="1">IFERROR(AT45,"NM")</f>
        <v>-443</v>
      </c>
      <c r="AU46" s="409">
        <f ca="1">IFERROR(+AU45+AS45+AQ45+AO45,"NM")</f>
        <v>0</v>
      </c>
      <c r="AV46" s="409">
        <f ca="1">IFERROR(AV45+AU45+AS45+AQ45,"NM")</f>
        <v>0</v>
      </c>
      <c r="AW46" s="409">
        <f ca="1">IFERROR(AV45+AU45+AS45+AQ45,"NM")</f>
        <v>0</v>
      </c>
      <c r="AX46" s="409">
        <f ca="1">IFERROR(AX45+AV45+AU45+AS45,"NM")</f>
        <v>0</v>
      </c>
      <c r="AY46" s="409">
        <f ca="1">IFERROR(AX45+AV45+AU45+AS45,"NM")</f>
        <v>0</v>
      </c>
      <c r="AZ46" s="409">
        <f ca="1">IFERROR(AZ45+AX45+AV45+AU45,"NM")</f>
        <v>0</v>
      </c>
      <c r="BA46" s="408">
        <f ca="1">IFERROR(BA45,"NM")</f>
        <v>-833</v>
      </c>
      <c r="BB46" s="409">
        <f ca="1">IFERROR(+BB45+AZ45+AX45+AV45,"NM")</f>
        <v>0</v>
      </c>
      <c r="BC46" s="409">
        <f ca="1">IFERROR(BC45+BB45+AZ45+AX45,"NM")</f>
        <v>0</v>
      </c>
      <c r="BD46" s="409">
        <f ca="1">IFERROR(BC45+BB45+AZ45+AX45,"NM")</f>
        <v>0</v>
      </c>
      <c r="BE46" s="409">
        <f ca="1">IFERROR(BE45+BC45+BB45+AZ45,"NM")</f>
        <v>0</v>
      </c>
      <c r="BF46" s="409">
        <f ca="1">IFERROR(BE45+BC45+BB45+AZ45,"NM")</f>
        <v>0</v>
      </c>
      <c r="BG46" s="409">
        <f ca="1">IFERROR(BG45+BE45+BC45+BB45,"NM")</f>
        <v>0</v>
      </c>
      <c r="BH46" s="408">
        <f ca="1">IFERROR(BH45,"NM")</f>
        <v>-698</v>
      </c>
      <c r="BI46" s="409">
        <f ca="1">IFERROR(+BI45+BG45+BE45+BC45,"NM")</f>
        <v>0</v>
      </c>
      <c r="BJ46" s="409">
        <f ca="1">IFERROR(BJ45+BI45+BG45+BE45,"NM")</f>
        <v>0</v>
      </c>
      <c r="BK46" s="409">
        <f ca="1">IFERROR(BJ45+BI45+BG45+BE45,"NM")</f>
        <v>0</v>
      </c>
      <c r="BL46" s="409">
        <f ca="1">IFERROR(BL45+BJ45+BI45+BG45,"NM")</f>
        <v>0</v>
      </c>
      <c r="BM46" s="409">
        <f ca="1">IFERROR(BL45+BJ45+BI45+BG45,"NM")</f>
        <v>0</v>
      </c>
      <c r="BN46" s="409">
        <f ca="1">IFERROR(BN45+BL45+BJ45+BI45,"NM")</f>
        <v>0</v>
      </c>
      <c r="BO46" s="408">
        <f ca="1">IFERROR(BO45,"NM")</f>
        <v>0</v>
      </c>
      <c r="BP46" s="409">
        <f ca="1">IFERROR(+BP45+BN45+BL45+BJ45,"NM")</f>
        <v>0</v>
      </c>
      <c r="BQ46" s="409">
        <f ca="1">IFERROR(BQ45+BP45+BN45+BL45,"NM")</f>
        <v>0</v>
      </c>
      <c r="BR46" s="409">
        <f ca="1">IFERROR(BQ45+BP45+BN45+BL45,"NM")</f>
        <v>0</v>
      </c>
      <c r="BS46" s="409">
        <f ca="1">IFERROR(BS45+BQ45+BP45+BN45,"NM")</f>
        <v>0</v>
      </c>
      <c r="BT46" s="409">
        <f ca="1">IFERROR(BS45+BQ45+BP45+BN45,"NM")</f>
        <v>0</v>
      </c>
      <c r="BU46" s="409">
        <f ca="1">IFERROR(BU45+BS45+BQ45+BP45,"NM")</f>
        <v>0</v>
      </c>
      <c r="BV46" s="408">
        <f ca="1">IFERROR(BV45,"NM")</f>
        <v>0</v>
      </c>
    </row>
    <row r="47" spans="1:74" s="20" customFormat="1" x14ac:dyDescent="0.2">
      <c r="A47" s="406" t="s">
        <v>483</v>
      </c>
      <c r="B47" s="52"/>
      <c r="C47" s="52"/>
      <c r="D47" s="410"/>
      <c r="E47" s="411" t="e">
        <f t="shared" ref="E47" ca="1" si="478">IF(MIN(E46,#REF!)&lt;=0,"NM",E46/#REF!-1)</f>
        <v>#REF!</v>
      </c>
      <c r="F47" s="412" t="e">
        <f t="shared" ref="F47" ca="1" si="479">IF(MIN(F46,#REF!)&lt;=0,"NM",F46/#REF!-1)</f>
        <v>#REF!</v>
      </c>
      <c r="G47" s="411" t="e">
        <f t="shared" ref="G47" ca="1" si="480">IF(MIN(G46,#REF!)&lt;=0,"NM",G46/#REF!-1)</f>
        <v>#REF!</v>
      </c>
      <c r="H47" s="412" t="str">
        <f t="shared" ref="H47" ca="1" si="481">IF(MIN(H46,A46)&lt;=0,"NM",H46/A46-1)</f>
        <v>NM</v>
      </c>
      <c r="I47" s="412" t="str">
        <f t="shared" ref="I47" ca="1" si="482">IF(MIN(I46,B46)&lt;=0,"NM",I46/B46-1)</f>
        <v>NM</v>
      </c>
      <c r="J47" s="412" t="str">
        <f t="shared" ref="J47" ca="1" si="483">IF(MIN(J46,C46)&lt;=0,"NM",J46/C46-1)</f>
        <v>NM</v>
      </c>
      <c r="K47" s="410" t="str">
        <f ca="1">IF(MIN(K46,D46)&lt;=0,"NM",K46/D46-1)</f>
        <v>NM</v>
      </c>
      <c r="L47" s="411" t="str">
        <f t="shared" ref="L47" ca="1" si="484">IF(MIN(L46,E46)&lt;=0,"NM",L46/E46-1)</f>
        <v>NM</v>
      </c>
      <c r="M47" s="412" t="str">
        <f t="shared" ref="M47" ca="1" si="485">IF(MIN(M46,F46)&lt;=0,"NM",M46/F46-1)</f>
        <v>NM</v>
      </c>
      <c r="N47" s="411" t="str">
        <f t="shared" ref="N47" ca="1" si="486">IF(MIN(N46,G46)&lt;=0,"NM",N46/G46-1)</f>
        <v>NM</v>
      </c>
      <c r="O47" s="412" t="str">
        <f t="shared" ref="O47" ca="1" si="487">IF(MIN(O46,H46)&lt;=0,"NM",O46/H46-1)</f>
        <v>NM</v>
      </c>
      <c r="P47" s="412" t="str">
        <f t="shared" ref="P47" ca="1" si="488">IF(MIN(P46,I46)&lt;=0,"NM",P46/I46-1)</f>
        <v>NM</v>
      </c>
      <c r="Q47" s="412" t="str">
        <f t="shared" ref="Q47" ca="1" si="489">IF(MIN(Q46,J46)&lt;=0,"NM",Q46/J46-1)</f>
        <v>NM</v>
      </c>
      <c r="R47" s="410" t="str">
        <f ca="1">IF(MIN(R46,K46)&lt;=0,"NM",R46/K46-1)</f>
        <v>NM</v>
      </c>
      <c r="S47" s="411" t="str">
        <f t="shared" ref="S47" ca="1" si="490">IF(MIN(S46,L46)&lt;=0,"NM",S46/L46-1)</f>
        <v>NM</v>
      </c>
      <c r="T47" s="412" t="str">
        <f t="shared" ref="T47" ca="1" si="491">IF(MIN(T46,M46)&lt;=0,"NM",T46/M46-1)</f>
        <v>NM</v>
      </c>
      <c r="U47" s="411" t="str">
        <f t="shared" ref="U47" ca="1" si="492">IF(MIN(U46,N46)&lt;=0,"NM",U46/N46-1)</f>
        <v>NM</v>
      </c>
      <c r="V47" s="412" t="str">
        <f t="shared" ref="V47" ca="1" si="493">IF(MIN(V46,O46)&lt;=0,"NM",V46/O46-1)</f>
        <v>NM</v>
      </c>
      <c r="W47" s="412" t="str">
        <f t="shared" ref="W47" ca="1" si="494">IF(MIN(W46,P46)&lt;=0,"NM",W46/P46-1)</f>
        <v>NM</v>
      </c>
      <c r="X47" s="412" t="str">
        <f t="shared" ref="X47" ca="1" si="495">IF(MIN(X46,Q46)&lt;=0,"NM",X46/Q46-1)</f>
        <v>NM</v>
      </c>
      <c r="Y47" s="410" t="str">
        <f ca="1">IF(MIN(Y46,R46)&lt;=0,"NM",Y46/R46-1)</f>
        <v>NM</v>
      </c>
      <c r="Z47" s="411" t="str">
        <f t="shared" ref="Z47" ca="1" si="496">IF(MIN(Z46,S46)&lt;=0,"NM",Z46/S46-1)</f>
        <v>NM</v>
      </c>
      <c r="AA47" s="412" t="str">
        <f t="shared" ref="AA47" ca="1" si="497">IF(MIN(AA46,T46)&lt;=0,"NM",AA46/T46-1)</f>
        <v>NM</v>
      </c>
      <c r="AB47" s="411" t="str">
        <f t="shared" ref="AB47" ca="1" si="498">IF(MIN(AB46,U46)&lt;=0,"NM",AB46/U46-1)</f>
        <v>NM</v>
      </c>
      <c r="AC47" s="412" t="str">
        <f t="shared" ref="AC47" ca="1" si="499">IF(MIN(AC46,V46)&lt;=0,"NM",AC46/V46-1)</f>
        <v>NM</v>
      </c>
      <c r="AD47" s="412" t="str">
        <f t="shared" ref="AD47" ca="1" si="500">IF(MIN(AD46,W46)&lt;=0,"NM",AD46/W46-1)</f>
        <v>NM</v>
      </c>
      <c r="AE47" s="412" t="str">
        <f t="shared" ref="AE47" ca="1" si="501">IF(MIN(AE46,X46)&lt;=0,"NM",AE46/X46-1)</f>
        <v>NM</v>
      </c>
      <c r="AF47" s="410" t="str">
        <f ca="1">IF(MIN(AF46,Y46)&lt;=0,"NM",AF46/Y46-1)</f>
        <v>NM</v>
      </c>
      <c r="AG47" s="411" t="str">
        <f t="shared" ref="AG47" ca="1" si="502">IF(MIN(AG46,Z46)&lt;=0,"NM",AG46/Z46-1)</f>
        <v>NM</v>
      </c>
      <c r="AH47" s="412" t="str">
        <f t="shared" ref="AH47" ca="1" si="503">IF(MIN(AH46,AA46)&lt;=0,"NM",AH46/AA46-1)</f>
        <v>NM</v>
      </c>
      <c r="AI47" s="411" t="str">
        <f t="shared" ref="AI47" ca="1" si="504">IF(MIN(AI46,AB46)&lt;=0,"NM",AI46/AB46-1)</f>
        <v>NM</v>
      </c>
      <c r="AJ47" s="412" t="str">
        <f t="shared" ref="AJ47" ca="1" si="505">IF(MIN(AJ46,AC46)&lt;=0,"NM",AJ46/AC46-1)</f>
        <v>NM</v>
      </c>
      <c r="AK47" s="412" t="str">
        <f t="shared" ref="AK47" ca="1" si="506">IF(MIN(AK46,AD46)&lt;=0,"NM",AK46/AD46-1)</f>
        <v>NM</v>
      </c>
      <c r="AL47" s="412" t="str">
        <f t="shared" ref="AL47" ca="1" si="507">IF(MIN(AL46,AE46)&lt;=0,"NM",AL46/AE46-1)</f>
        <v>NM</v>
      </c>
      <c r="AM47" s="410" t="str">
        <f ca="1">IF(MIN(AM46,AF46)&lt;=0,"NM",AM46/AF46-1)</f>
        <v>NM</v>
      </c>
      <c r="AN47" s="411" t="str">
        <f t="shared" ref="AN47" ca="1" si="508">IF(MIN(AN46,AG46)&lt;=0,"NM",AN46/AG46-1)</f>
        <v>NM</v>
      </c>
      <c r="AO47" s="412" t="str">
        <f t="shared" ref="AO47" ca="1" si="509">IF(MIN(AO46,AH46)&lt;=0,"NM",AO46/AH46-1)</f>
        <v>NM</v>
      </c>
      <c r="AP47" s="411" t="str">
        <f t="shared" ref="AP47" ca="1" si="510">IF(MIN(AP46,AI46)&lt;=0,"NM",AP46/AI46-1)</f>
        <v>NM</v>
      </c>
      <c r="AQ47" s="412" t="str">
        <f t="shared" ref="AQ47" ca="1" si="511">IF(MIN(AQ46,AJ46)&lt;=0,"NM",AQ46/AJ46-1)</f>
        <v>NM</v>
      </c>
      <c r="AR47" s="412" t="str">
        <f t="shared" ref="AR47" ca="1" si="512">IF(MIN(AR46,AK46)&lt;=0,"NM",AR46/AK46-1)</f>
        <v>NM</v>
      </c>
      <c r="AS47" s="412" t="str">
        <f t="shared" ref="AS47" ca="1" si="513">IF(MIN(AS46,AL46)&lt;=0,"NM",AS46/AL46-1)</f>
        <v>NM</v>
      </c>
      <c r="AT47" s="410" t="str">
        <f t="shared" ref="AT47" ca="1" si="514">IF(MIN(AT46,AM46)&lt;=0,"NM",AT46/AM46-1)</f>
        <v>NM</v>
      </c>
      <c r="AU47" s="411" t="str">
        <f t="shared" ref="AU47" ca="1" si="515">IF(MIN(AU46,AN46)&lt;=0,"NM",AU46/AN46-1)</f>
        <v>NM</v>
      </c>
      <c r="AV47" s="412" t="str">
        <f t="shared" ref="AV47" ca="1" si="516">IF(MIN(AV46,AO46)&lt;=0,"NM",AV46/AO46-1)</f>
        <v>NM</v>
      </c>
      <c r="AW47" s="411" t="str">
        <f t="shared" ref="AW47" ca="1" si="517">IF(MIN(AW46,AP46)&lt;=0,"NM",AW46/AP46-1)</f>
        <v>NM</v>
      </c>
      <c r="AX47" s="412" t="str">
        <f t="shared" ref="AX47" ca="1" si="518">IF(MIN(AX46,AQ46)&lt;=0,"NM",AX46/AQ46-1)</f>
        <v>NM</v>
      </c>
      <c r="AY47" s="412" t="str">
        <f t="shared" ref="AY47" ca="1" si="519">IF(MIN(AY46,AR46)&lt;=0,"NM",AY46/AR46-1)</f>
        <v>NM</v>
      </c>
      <c r="AZ47" s="412" t="str">
        <f t="shared" ref="AZ47" ca="1" si="520">IF(MIN(AZ46,AS46)&lt;=0,"NM",AZ46/AS46-1)</f>
        <v>NM</v>
      </c>
      <c r="BA47" s="410" t="str">
        <f ca="1">IF(MIN(BA46,AT46)&lt;=0,"NM",BA46/AT46-1)</f>
        <v>NM</v>
      </c>
      <c r="BB47" s="411" t="str">
        <f t="shared" ref="BB47" ca="1" si="521">IF(MIN(BB46,AU46)&lt;=0,"NM",BB46/AU46-1)</f>
        <v>NM</v>
      </c>
      <c r="BC47" s="412" t="str">
        <f t="shared" ref="BC47" ca="1" si="522">IF(MIN(BC46,AV46)&lt;=0,"NM",BC46/AV46-1)</f>
        <v>NM</v>
      </c>
      <c r="BD47" s="411" t="str">
        <f t="shared" ref="BD47" ca="1" si="523">IF(MIN(BD46,AW46)&lt;=0,"NM",BD46/AW46-1)</f>
        <v>NM</v>
      </c>
      <c r="BE47" s="412" t="str">
        <f t="shared" ref="BE47" ca="1" si="524">IF(MIN(BE46,AX46)&lt;=0,"NM",BE46/AX46-1)</f>
        <v>NM</v>
      </c>
      <c r="BF47" s="412" t="str">
        <f t="shared" ref="BF47" ca="1" si="525">IF(MIN(BF46,AY46)&lt;=0,"NM",BF46/AY46-1)</f>
        <v>NM</v>
      </c>
      <c r="BG47" s="412" t="str">
        <f t="shared" ref="BG47" ca="1" si="526">IF(MIN(BG46,AZ46)&lt;=0,"NM",BG46/AZ46-1)</f>
        <v>NM</v>
      </c>
      <c r="BH47" s="410" t="str">
        <f ca="1">IF(MIN(BH46,BA46)&lt;=0,"NM",BH46/BA46-1)</f>
        <v>NM</v>
      </c>
      <c r="BI47" s="411" t="str">
        <f t="shared" ref="BI47" ca="1" si="527">IF(MIN(BI46,BB46)&lt;=0,"NM",BI46/BB46-1)</f>
        <v>NM</v>
      </c>
      <c r="BJ47" s="412" t="str">
        <f t="shared" ref="BJ47" ca="1" si="528">IF(MIN(BJ46,BC46)&lt;=0,"NM",BJ46/BC46-1)</f>
        <v>NM</v>
      </c>
      <c r="BK47" s="411" t="str">
        <f t="shared" ref="BK47" ca="1" si="529">IF(MIN(BK46,BD46)&lt;=0,"NM",BK46/BD46-1)</f>
        <v>NM</v>
      </c>
      <c r="BL47" s="412" t="str">
        <f t="shared" ref="BL47" ca="1" si="530">IF(MIN(BL46,BE46)&lt;=0,"NM",BL46/BE46-1)</f>
        <v>NM</v>
      </c>
      <c r="BM47" s="412" t="str">
        <f t="shared" ref="BM47" ca="1" si="531">IF(MIN(BM46,BF46)&lt;=0,"NM",BM46/BF46-1)</f>
        <v>NM</v>
      </c>
      <c r="BN47" s="412" t="str">
        <f t="shared" ref="BN47" ca="1" si="532">IF(MIN(BN46,BG46)&lt;=0,"NM",BN46/BG46-1)</f>
        <v>NM</v>
      </c>
      <c r="BO47" s="410" t="str">
        <f ca="1">IF(MIN(BO46,BH46)&lt;=0,"NM",BO46/BH46-1)</f>
        <v>NM</v>
      </c>
      <c r="BP47" s="411" t="str">
        <f t="shared" ref="BP47" ca="1" si="533">IF(MIN(BP46,BI46)&lt;=0,"NM",BP46/BI46-1)</f>
        <v>NM</v>
      </c>
      <c r="BQ47" s="412" t="str">
        <f t="shared" ref="BQ47" ca="1" si="534">IF(MIN(BQ46,BJ46)&lt;=0,"NM",BQ46/BJ46-1)</f>
        <v>NM</v>
      </c>
      <c r="BR47" s="411" t="str">
        <f t="shared" ref="BR47" ca="1" si="535">IF(MIN(BR46,BK46)&lt;=0,"NM",BR46/BK46-1)</f>
        <v>NM</v>
      </c>
      <c r="BS47" s="412" t="str">
        <f t="shared" ref="BS47" ca="1" si="536">IF(MIN(BS46,BL46)&lt;=0,"NM",BS46/BL46-1)</f>
        <v>NM</v>
      </c>
      <c r="BT47" s="412" t="str">
        <f t="shared" ref="BT47" ca="1" si="537">IF(MIN(BT46,BM46)&lt;=0,"NM",BT46/BM46-1)</f>
        <v>NM</v>
      </c>
      <c r="BU47" s="412" t="str">
        <f t="shared" ref="BU47" ca="1" si="538">IF(MIN(BU46,BN46)&lt;=0,"NM",BU46/BN46-1)</f>
        <v>NM</v>
      </c>
      <c r="BV47" s="410" t="str">
        <f ca="1">IF(MIN(BV46,BO46)&lt;=0,"NM",BV46/BO46-1)</f>
        <v>NM</v>
      </c>
    </row>
    <row r="48" spans="1:74" s="20" customFormat="1" x14ac:dyDescent="0.2">
      <c r="A48" s="228" t="s">
        <v>481</v>
      </c>
      <c r="B48" s="52"/>
      <c r="C48" s="52"/>
      <c r="D48" s="407"/>
      <c r="E48" s="229" t="e">
        <f t="shared" ref="E48" ca="1" si="539">IF(MIN(E45,#REF!)&lt;=0,"NM",E45/#REF!-1)</f>
        <v>#REF!</v>
      </c>
      <c r="F48" s="230" t="e">
        <f t="shared" ref="F48" ca="1" si="540">IF(MIN(F45,#REF!)&lt;=0,"NM",F45/#REF!-1)</f>
        <v>#REF!</v>
      </c>
      <c r="G48" s="229" t="e">
        <f t="shared" ref="G48" ca="1" si="541">IF(MIN(G45,#REF!)&lt;=0,"NM",G45/#REF!-1)</f>
        <v>#REF!</v>
      </c>
      <c r="H48" s="230" t="str">
        <f t="shared" ref="H48" ca="1" si="542">IF(MIN(H45,A45)&lt;=0,"NM",H45/A45-1)</f>
        <v>NM</v>
      </c>
      <c r="I48" s="230" t="str">
        <f t="shared" ref="I48" ca="1" si="543">IF(MIN(I45,B45)&lt;=0,"NM",I45/B45-1)</f>
        <v>NM</v>
      </c>
      <c r="J48" s="230" t="str">
        <f t="shared" ref="J48" ca="1" si="544">IF(MIN(J45,C45)&lt;=0,"NM",J45/C45-1)</f>
        <v>NM</v>
      </c>
      <c r="K48" s="407" t="str">
        <f t="shared" ref="K48" ca="1" si="545">IF(MIN(K45,D45)&lt;=0,"NM",K45/D45-1)</f>
        <v>NM</v>
      </c>
      <c r="L48" s="229" t="str">
        <f t="shared" ref="L48" ca="1" si="546">IF(MIN(L45,E45)&lt;=0,"NM",L45/E45-1)</f>
        <v>NM</v>
      </c>
      <c r="M48" s="230" t="str">
        <f t="shared" ref="M48" ca="1" si="547">IF(MIN(M45,F45)&lt;=0,"NM",M45/F45-1)</f>
        <v>NM</v>
      </c>
      <c r="N48" s="229" t="str">
        <f t="shared" ref="N48" ca="1" si="548">IF(MIN(N45,G45)&lt;=0,"NM",N45/G45-1)</f>
        <v>NM</v>
      </c>
      <c r="O48" s="230" t="str">
        <f t="shared" ref="O48" ca="1" si="549">IF(MIN(O45,H45)&lt;=0,"NM",O45/H45-1)</f>
        <v>NM</v>
      </c>
      <c r="P48" s="230" t="str">
        <f t="shared" ref="P48" ca="1" si="550">IF(MIN(P45,I45)&lt;=0,"NM",P45/I45-1)</f>
        <v>NM</v>
      </c>
      <c r="Q48" s="230" t="str">
        <f t="shared" ref="Q48" ca="1" si="551">IF(MIN(Q45,J45)&lt;=0,"NM",Q45/J45-1)</f>
        <v>NM</v>
      </c>
      <c r="R48" s="407" t="str">
        <f t="shared" ref="R48" ca="1" si="552">IF(MIN(R45,K45)&lt;=0,"NM",R45/K45-1)</f>
        <v>NM</v>
      </c>
      <c r="S48" s="229" t="str">
        <f t="shared" ref="S48" ca="1" si="553">IF(MIN(S45,L45)&lt;=0,"NM",S45/L45-1)</f>
        <v>NM</v>
      </c>
      <c r="T48" s="230" t="str">
        <f t="shared" ref="T48" ca="1" si="554">IF(MIN(T45,M45)&lt;=0,"NM",T45/M45-1)</f>
        <v>NM</v>
      </c>
      <c r="U48" s="229" t="str">
        <f t="shared" ref="U48" ca="1" si="555">IF(MIN(U45,N45)&lt;=0,"NM",U45/N45-1)</f>
        <v>NM</v>
      </c>
      <c r="V48" s="230" t="str">
        <f t="shared" ref="V48" ca="1" si="556">IF(MIN(V45,O45)&lt;=0,"NM",V45/O45-1)</f>
        <v>NM</v>
      </c>
      <c r="W48" s="230" t="str">
        <f t="shared" ref="W48" ca="1" si="557">IF(MIN(W45,P45)&lt;=0,"NM",W45/P45-1)</f>
        <v>NM</v>
      </c>
      <c r="X48" s="230" t="str">
        <f t="shared" ref="X48" ca="1" si="558">IF(MIN(X45,Q45)&lt;=0,"NM",X45/Q45-1)</f>
        <v>NM</v>
      </c>
      <c r="Y48" s="407" t="str">
        <f t="shared" ref="Y48" ca="1" si="559">IF(MIN(Y45,R45)&lt;=0,"NM",Y45/R45-1)</f>
        <v>NM</v>
      </c>
      <c r="Z48" s="229" t="str">
        <f t="shared" ref="Z48" ca="1" si="560">IF(MIN(Z45,S45)&lt;=0,"NM",Z45/S45-1)</f>
        <v>NM</v>
      </c>
      <c r="AA48" s="230" t="str">
        <f t="shared" ref="AA48" ca="1" si="561">IF(MIN(AA45,T45)&lt;=0,"NM",AA45/T45-1)</f>
        <v>NM</v>
      </c>
      <c r="AB48" s="229" t="str">
        <f t="shared" ref="AB48" ca="1" si="562">IF(MIN(AB45,U45)&lt;=0,"NM",AB45/U45-1)</f>
        <v>NM</v>
      </c>
      <c r="AC48" s="230" t="str">
        <f t="shared" ref="AC48" ca="1" si="563">IF(MIN(AC45,V45)&lt;=0,"NM",AC45/V45-1)</f>
        <v>NM</v>
      </c>
      <c r="AD48" s="230" t="str">
        <f t="shared" ref="AD48" ca="1" si="564">IF(MIN(AD45,W45)&lt;=0,"NM",AD45/W45-1)</f>
        <v>NM</v>
      </c>
      <c r="AE48" s="230" t="str">
        <f t="shared" ref="AE48" ca="1" si="565">IF(MIN(AE45,X45)&lt;=0,"NM",AE45/X45-1)</f>
        <v>NM</v>
      </c>
      <c r="AF48" s="407" t="str">
        <f t="shared" ref="AF48" ca="1" si="566">IF(MIN(AF45,Y45)&lt;=0,"NM",AF45/Y45-1)</f>
        <v>NM</v>
      </c>
      <c r="AG48" s="229" t="str">
        <f t="shared" ref="AG48" ca="1" si="567">IF(MIN(AG45,Z45)&lt;=0,"NM",AG45/Z45-1)</f>
        <v>NM</v>
      </c>
      <c r="AH48" s="230" t="str">
        <f t="shared" ref="AH48" ca="1" si="568">IF(MIN(AH45,AA45)&lt;=0,"NM",AH45/AA45-1)</f>
        <v>NM</v>
      </c>
      <c r="AI48" s="229" t="str">
        <f t="shared" ref="AI48" ca="1" si="569">IF(MIN(AI45,AB45)&lt;=0,"NM",AI45/AB45-1)</f>
        <v>NM</v>
      </c>
      <c r="AJ48" s="230" t="str">
        <f t="shared" ref="AJ48" ca="1" si="570">IF(MIN(AJ45,AC45)&lt;=0,"NM",AJ45/AC45-1)</f>
        <v>NM</v>
      </c>
      <c r="AK48" s="230" t="str">
        <f t="shared" ref="AK48" ca="1" si="571">IF(MIN(AK45,AD45)&lt;=0,"NM",AK45/AD45-1)</f>
        <v>NM</v>
      </c>
      <c r="AL48" s="230" t="str">
        <f t="shared" ref="AL48" ca="1" si="572">IF(MIN(AL45,AE45)&lt;=0,"NM",AL45/AE45-1)</f>
        <v>NM</v>
      </c>
      <c r="AM48" s="407" t="str">
        <f t="shared" ref="AM48" ca="1" si="573">IF(MIN(AM45,AF45)&lt;=0,"NM",AM45/AF45-1)</f>
        <v>NM</v>
      </c>
      <c r="AN48" s="229" t="str">
        <f t="shared" ref="AN48" ca="1" si="574">IF(MIN(AN45,AG45)&lt;=0,"NM",AN45/AG45-1)</f>
        <v>NM</v>
      </c>
      <c r="AO48" s="230" t="str">
        <f t="shared" ref="AO48" ca="1" si="575">IF(MIN(AO45,AH45)&lt;=0,"NM",AO45/AH45-1)</f>
        <v>NM</v>
      </c>
      <c r="AP48" s="229" t="str">
        <f t="shared" ref="AP48" ca="1" si="576">IF(MIN(AP45,AI45)&lt;=0,"NM",AP45/AI45-1)</f>
        <v>NM</v>
      </c>
      <c r="AQ48" s="230" t="str">
        <f t="shared" ref="AQ48" ca="1" si="577">IF(MIN(AQ45,AJ45)&lt;=0,"NM",AQ45/AJ45-1)</f>
        <v>NM</v>
      </c>
      <c r="AR48" s="230" t="str">
        <f t="shared" ref="AR48" ca="1" si="578">IF(MIN(AR45,AK45)&lt;=0,"NM",AR45/AK45-1)</f>
        <v>NM</v>
      </c>
      <c r="AS48" s="230" t="str">
        <f t="shared" ref="AS48" ca="1" si="579">IF(MIN(AS45,AL45)&lt;=0,"NM",AS45/AL45-1)</f>
        <v>NM</v>
      </c>
      <c r="AT48" s="407" t="str">
        <f t="shared" ref="AT48" ca="1" si="580">IF(MIN(AT45,AM45)&lt;=0,"NM",AT45/AM45-1)</f>
        <v>NM</v>
      </c>
      <c r="AU48" s="229" t="str">
        <f t="shared" ref="AU48" ca="1" si="581">IF(MIN(AU45,AN45)&lt;=0,"NM",AU45/AN45-1)</f>
        <v>NM</v>
      </c>
      <c r="AV48" s="230" t="str">
        <f t="shared" ref="AV48" ca="1" si="582">IF(MIN(AV45,AO45)&lt;=0,"NM",AV45/AO45-1)</f>
        <v>NM</v>
      </c>
      <c r="AW48" s="229" t="str">
        <f t="shared" ref="AW48" ca="1" si="583">IF(MIN(AW45,AP45)&lt;=0,"NM",AW45/AP45-1)</f>
        <v>NM</v>
      </c>
      <c r="AX48" s="230" t="str">
        <f t="shared" ref="AX48" ca="1" si="584">IF(MIN(AX45,AQ45)&lt;=0,"NM",AX45/AQ45-1)</f>
        <v>NM</v>
      </c>
      <c r="AY48" s="230" t="str">
        <f t="shared" ref="AY48" ca="1" si="585">IF(MIN(AY45,AR45)&lt;=0,"NM",AY45/AR45-1)</f>
        <v>NM</v>
      </c>
      <c r="AZ48" s="230" t="str">
        <f t="shared" ref="AZ48" ca="1" si="586">IF(MIN(AZ45,AS45)&lt;=0,"NM",AZ45/AS45-1)</f>
        <v>NM</v>
      </c>
      <c r="BA48" s="407" t="str">
        <f t="shared" ref="BA48" ca="1" si="587">IF(MIN(BA45,AT45)&lt;=0,"NM",BA45/AT45-1)</f>
        <v>NM</v>
      </c>
      <c r="BB48" s="229" t="str">
        <f t="shared" ref="BB48" ca="1" si="588">IF(MIN(BB45,AU45)&lt;=0,"NM",BB45/AU45-1)</f>
        <v>NM</v>
      </c>
      <c r="BC48" s="230" t="str">
        <f t="shared" ref="BC48" ca="1" si="589">IF(MIN(BC45,AV45)&lt;=0,"NM",BC45/AV45-1)</f>
        <v>NM</v>
      </c>
      <c r="BD48" s="229" t="str">
        <f t="shared" ref="BD48" ca="1" si="590">IF(MIN(BD45,AW45)&lt;=0,"NM",BD45/AW45-1)</f>
        <v>NM</v>
      </c>
      <c r="BE48" s="230" t="str">
        <f t="shared" ref="BE48" ca="1" si="591">IF(MIN(BE45,AX45)&lt;=0,"NM",BE45/AX45-1)</f>
        <v>NM</v>
      </c>
      <c r="BF48" s="230" t="str">
        <f t="shared" ref="BF48" ca="1" si="592">IF(MIN(BF45,AY45)&lt;=0,"NM",BF45/AY45-1)</f>
        <v>NM</v>
      </c>
      <c r="BG48" s="230" t="str">
        <f t="shared" ref="BG48" ca="1" si="593">IF(MIN(BG45,AZ45)&lt;=0,"NM",BG45/AZ45-1)</f>
        <v>NM</v>
      </c>
      <c r="BH48" s="407" t="str">
        <f t="shared" ref="BH48" ca="1" si="594">IF(MIN(BH45,BA45)&lt;=0,"NM",BH45/BA45-1)</f>
        <v>NM</v>
      </c>
      <c r="BI48" s="229" t="str">
        <f t="shared" ref="BI48" ca="1" si="595">IF(MIN(BI45,BB45)&lt;=0,"NM",BI45/BB45-1)</f>
        <v>NM</v>
      </c>
      <c r="BJ48" s="230" t="str">
        <f t="shared" ref="BJ48" ca="1" si="596">IF(MIN(BJ45,BC45)&lt;=0,"NM",BJ45/BC45-1)</f>
        <v>NM</v>
      </c>
      <c r="BK48" s="229" t="str">
        <f t="shared" ref="BK48" ca="1" si="597">IF(MIN(BK45,BD45)&lt;=0,"NM",BK45/BD45-1)</f>
        <v>NM</v>
      </c>
      <c r="BL48" s="230" t="str">
        <f t="shared" ref="BL48" ca="1" si="598">IF(MIN(BL45,BE45)&lt;=0,"NM",BL45/BE45-1)</f>
        <v>NM</v>
      </c>
      <c r="BM48" s="230" t="str">
        <f t="shared" ref="BM48" ca="1" si="599">IF(MIN(BM45,BF45)&lt;=0,"NM",BM45/BF45-1)</f>
        <v>NM</v>
      </c>
      <c r="BN48" s="230" t="str">
        <f t="shared" ref="BN48" ca="1" si="600">IF(MIN(BN45,BG45)&lt;=0,"NM",BN45/BG45-1)</f>
        <v>NM</v>
      </c>
      <c r="BO48" s="407" t="str">
        <f t="shared" ref="BO48" ca="1" si="601">IF(MIN(BO45,BH45)&lt;=0,"NM",BO45/BH45-1)</f>
        <v>NM</v>
      </c>
      <c r="BP48" s="229" t="str">
        <f t="shared" ref="BP48" ca="1" si="602">IF(MIN(BP45,BI45)&lt;=0,"NM",BP45/BI45-1)</f>
        <v>NM</v>
      </c>
      <c r="BQ48" s="230" t="str">
        <f t="shared" ref="BQ48" ca="1" si="603">IF(MIN(BQ45,BJ45)&lt;=0,"NM",BQ45/BJ45-1)</f>
        <v>NM</v>
      </c>
      <c r="BR48" s="229" t="str">
        <f t="shared" ref="BR48" ca="1" si="604">IF(MIN(BR45,BK45)&lt;=0,"NM",BR45/BK45-1)</f>
        <v>NM</v>
      </c>
      <c r="BS48" s="230" t="str">
        <f t="shared" ref="BS48" ca="1" si="605">IF(MIN(BS45,BL45)&lt;=0,"NM",BS45/BL45-1)</f>
        <v>NM</v>
      </c>
      <c r="BT48" s="230" t="str">
        <f t="shared" ref="BT48" ca="1" si="606">IF(MIN(BT45,BM45)&lt;=0,"NM",BT45/BM45-1)</f>
        <v>NM</v>
      </c>
      <c r="BU48" s="230" t="str">
        <f t="shared" ref="BU48" ca="1" si="607">IF(MIN(BU45,BN45)&lt;=0,"NM",BU45/BN45-1)</f>
        <v>NM</v>
      </c>
      <c r="BV48" s="407" t="str">
        <f t="shared" ref="BV48" ca="1" si="608">IF(MIN(BV45,BO45)&lt;=0,"NM",BV45/BO45-1)</f>
        <v>NM</v>
      </c>
    </row>
    <row r="49" spans="1:74" s="21" customFormat="1" x14ac:dyDescent="0.2">
      <c r="B49" s="87"/>
      <c r="C49" s="87"/>
      <c r="D49" s="395"/>
      <c r="E49" s="22"/>
      <c r="F49" s="90"/>
      <c r="G49" s="22"/>
      <c r="H49" s="90"/>
      <c r="I49" s="22"/>
      <c r="J49" s="90"/>
      <c r="K49" s="395"/>
      <c r="L49" s="22"/>
      <c r="M49" s="90"/>
      <c r="N49" s="22"/>
      <c r="O49" s="90"/>
      <c r="P49" s="22"/>
      <c r="Q49" s="90"/>
      <c r="R49" s="395"/>
      <c r="S49" s="22"/>
      <c r="T49" s="90"/>
      <c r="U49" s="22"/>
      <c r="V49" s="90"/>
      <c r="W49" s="22"/>
      <c r="X49" s="90"/>
      <c r="Y49" s="395"/>
      <c r="Z49" s="22"/>
      <c r="AA49" s="90"/>
      <c r="AB49" s="22"/>
      <c r="AC49" s="90"/>
      <c r="AD49" s="22"/>
      <c r="AE49" s="90"/>
      <c r="AF49" s="395"/>
      <c r="AG49" s="22"/>
      <c r="AH49" s="90"/>
      <c r="AI49" s="22"/>
      <c r="AJ49" s="90"/>
      <c r="AK49" s="22"/>
      <c r="AL49" s="90"/>
      <c r="AM49" s="395"/>
      <c r="AN49" s="22"/>
      <c r="AO49" s="90"/>
      <c r="AP49" s="22"/>
      <c r="AQ49" s="90"/>
      <c r="AR49" s="22"/>
      <c r="AS49" s="90"/>
      <c r="AT49" s="395"/>
      <c r="AU49" s="22"/>
      <c r="AV49" s="90"/>
      <c r="AW49" s="22"/>
      <c r="AX49" s="90"/>
      <c r="AY49" s="22"/>
      <c r="AZ49" s="90"/>
      <c r="BA49" s="395"/>
      <c r="BB49" s="22"/>
      <c r="BC49" s="90"/>
      <c r="BD49" s="22"/>
      <c r="BE49" s="90"/>
      <c r="BF49" s="22"/>
      <c r="BG49" s="90"/>
      <c r="BH49" s="395"/>
      <c r="BI49" s="22"/>
      <c r="BJ49" s="90"/>
      <c r="BK49" s="22"/>
      <c r="BL49" s="90"/>
      <c r="BM49" s="22"/>
      <c r="BN49" s="90"/>
      <c r="BO49" s="395"/>
      <c r="BP49" s="22"/>
      <c r="BQ49" s="90"/>
      <c r="BR49" s="22"/>
      <c r="BS49" s="90"/>
      <c r="BT49" s="22"/>
      <c r="BU49" s="90"/>
      <c r="BV49" s="395"/>
    </row>
    <row r="50" spans="1:74" s="21" customFormat="1" x14ac:dyDescent="0.2">
      <c r="A50" s="21" t="s">
        <v>496</v>
      </c>
      <c r="B50" s="87"/>
      <c r="C50" s="87"/>
      <c r="D50" s="392"/>
      <c r="E50" s="34"/>
      <c r="F50" s="90">
        <f t="shared" ref="F50" ca="1" si="609">IF(OR(ISBLANK(E50),ISBLANK(G50)),0,G50-E50)</f>
        <v>0</v>
      </c>
      <c r="G50" s="34"/>
      <c r="H50" s="90">
        <f t="shared" ref="H50" ca="1" si="610">IF(OR(ISBLANK(G50),ISBLANK(I50)),0,I50-G50)</f>
        <v>0</v>
      </c>
      <c r="I50" s="34"/>
      <c r="J50" s="90">
        <f t="shared" ref="J50:J52" ca="1" si="611">IF(OR(ISBLANK(I50),ISBLANK(K50)),0,K50-I50)</f>
        <v>0</v>
      </c>
      <c r="K50" s="392"/>
      <c r="L50" s="34"/>
      <c r="M50" s="90">
        <f t="shared" ref="M50" ca="1" si="612">IF(OR(ISBLANK(L50),ISBLANK(N50)),0,N50-L50)</f>
        <v>0</v>
      </c>
      <c r="N50" s="34"/>
      <c r="O50" s="90">
        <f t="shared" ref="O50" ca="1" si="613">IF(OR(ISBLANK(N50),ISBLANK(P50)),0,P50-N50)</f>
        <v>0</v>
      </c>
      <c r="P50" s="34"/>
      <c r="Q50" s="90">
        <f t="shared" ref="Q50:Q52" ca="1" si="614">IF(OR(ISBLANK(P50),ISBLANK(R50)),0,R50-P50)</f>
        <v>0</v>
      </c>
      <c r="R50" s="392"/>
      <c r="S50" s="34"/>
      <c r="T50" s="90">
        <f t="shared" ref="T50" ca="1" si="615">IF(OR(ISBLANK(S50),ISBLANK(U50)),0,U50-S50)</f>
        <v>0</v>
      </c>
      <c r="U50" s="34"/>
      <c r="V50" s="90">
        <f t="shared" ref="V50" ca="1" si="616">IF(OR(ISBLANK(U50),ISBLANK(W50)),0,W50-U50)</f>
        <v>0</v>
      </c>
      <c r="W50" s="34"/>
      <c r="X50" s="90">
        <f t="shared" ref="X50:X52" ca="1" si="617">IF(OR(ISBLANK(W50),ISBLANK(Y50)),0,Y50-W50)</f>
        <v>0</v>
      </c>
      <c r="Y50" s="392"/>
      <c r="Z50" s="34"/>
      <c r="AA50" s="90">
        <f t="shared" ref="AA50" ca="1" si="618">IF(OR(ISBLANK(Z50),ISBLANK(AB50)),0,AB50-Z50)</f>
        <v>0</v>
      </c>
      <c r="AB50" s="34"/>
      <c r="AC50" s="90">
        <f t="shared" ref="AC50" ca="1" si="619">IF(OR(ISBLANK(AB50),ISBLANK(AD50)),0,AD50-AB50)</f>
        <v>0</v>
      </c>
      <c r="AD50" s="34"/>
      <c r="AE50" s="90">
        <f t="shared" ref="AE50:AE52" ca="1" si="620">IF(OR(ISBLANK(AD50),ISBLANK(AF50)),0,AF50-AD50)</f>
        <v>0</v>
      </c>
      <c r="AF50" s="392"/>
      <c r="AG50" s="34"/>
      <c r="AH50" s="90">
        <f t="shared" ref="AH50" ca="1" si="621">IF(OR(ISBLANK(AG50),ISBLANK(AI50)),0,AI50-AG50)</f>
        <v>0</v>
      </c>
      <c r="AI50" s="34"/>
      <c r="AJ50" s="90">
        <f t="shared" ref="AJ50" ca="1" si="622">IF(OR(ISBLANK(AI50),ISBLANK(AK50)),0,AK50-AI50)</f>
        <v>0</v>
      </c>
      <c r="AK50" s="34"/>
      <c r="AL50" s="90">
        <f t="shared" ref="AL50:AL52" ca="1" si="623">IF(OR(ISBLANK(AK50),ISBLANK(AM50)),0,AM50-AK50)</f>
        <v>0</v>
      </c>
      <c r="AM50" s="392"/>
      <c r="AN50" s="34"/>
      <c r="AO50" s="90">
        <f t="shared" ref="AO50" ca="1" si="624">IF(OR(ISBLANK(AN50),ISBLANK(AP50)),0,AP50-AN50)</f>
        <v>0</v>
      </c>
      <c r="AP50" s="34"/>
      <c r="AQ50" s="90">
        <f t="shared" ref="AQ50" ca="1" si="625">IF(OR(ISBLANK(AP50),ISBLANK(AR50)),0,AR50-AP50)</f>
        <v>0</v>
      </c>
      <c r="AR50" s="34"/>
      <c r="AS50" s="90">
        <f t="shared" ref="AS50:AS52" ca="1" si="626">IF(OR(ISBLANK(AR50),ISBLANK(AT50)),0,AT50-AR50)</f>
        <v>0</v>
      </c>
      <c r="AT50" s="392">
        <v>-1171</v>
      </c>
      <c r="AU50" s="34"/>
      <c r="AV50" s="90">
        <f t="shared" ref="AV50:AX50" ca="1" si="627">IF(OR(ISBLANK(AU50),ISBLANK(AW50)),0,AW50-AU50)</f>
        <v>0</v>
      </c>
      <c r="AW50" s="34"/>
      <c r="AX50" s="90">
        <f t="shared" ca="1" si="627"/>
        <v>0</v>
      </c>
      <c r="AY50" s="34"/>
      <c r="AZ50" s="90">
        <f t="shared" ref="AZ50" ca="1" si="628">IF(OR(ISBLANK(AY50),ISBLANK(BA50)),0,BA50-AY50)</f>
        <v>0</v>
      </c>
      <c r="BA50" s="392">
        <v>-1268</v>
      </c>
      <c r="BB50" s="34"/>
      <c r="BC50" s="90">
        <f t="shared" ref="BC50" ca="1" si="629">IF(OR(ISBLANK(BB50),ISBLANK(BD50)),0,BD50-BB50)</f>
        <v>0</v>
      </c>
      <c r="BD50" s="34"/>
      <c r="BE50" s="90">
        <f t="shared" ref="BE50" ca="1" si="630">IF(OR(ISBLANK(BD50),ISBLANK(BF50)),0,BF50-BD50)</f>
        <v>0</v>
      </c>
      <c r="BF50" s="34"/>
      <c r="BG50" s="90">
        <f t="shared" ref="BG50" ca="1" si="631">IF(OR(ISBLANK(BF50),ISBLANK(BH50)),0,BH50-BF50)</f>
        <v>0</v>
      </c>
      <c r="BH50" s="392">
        <v>-686</v>
      </c>
      <c r="BI50" s="34"/>
      <c r="BJ50" s="90">
        <f t="shared" ref="BJ50" ca="1" si="632">IF(OR(ISBLANK(BI50),ISBLANK(BK50)),0,BK50-BI50)</f>
        <v>0</v>
      </c>
      <c r="BK50" s="34"/>
      <c r="BL50" s="90">
        <f t="shared" ref="BL50" ca="1" si="633">IF(OR(ISBLANK(BK50),ISBLANK(BM50)),0,BM50-BK50)</f>
        <v>0</v>
      </c>
      <c r="BM50" s="34"/>
      <c r="BN50" s="90">
        <f t="shared" ref="BN50:BN52" ca="1" si="634">IF(OR(ISBLANK(BM50),ISBLANK(BO50)),0,BO50-BM50)</f>
        <v>0</v>
      </c>
      <c r="BO50" s="392"/>
      <c r="BP50" s="34"/>
      <c r="BQ50" s="90">
        <f t="shared" ref="BQ50" ca="1" si="635">IF(OR(ISBLANK(BP50),ISBLANK(BR50)),0,BR50-BP50)</f>
        <v>0</v>
      </c>
      <c r="BR50" s="34"/>
      <c r="BS50" s="90">
        <f t="shared" ref="BS50" ca="1" si="636">IF(OR(ISBLANK(BR50),ISBLANK(BT50)),0,BT50-BR50)</f>
        <v>0</v>
      </c>
      <c r="BT50" s="34"/>
      <c r="BU50" s="90">
        <f t="shared" ref="BU50:BU52" ca="1" si="637">IF(OR(ISBLANK(BT50),ISBLANK(BV50)),0,BV50-BT50)</f>
        <v>0</v>
      </c>
      <c r="BV50" s="392"/>
    </row>
    <row r="51" spans="1:74" s="21" customFormat="1" x14ac:dyDescent="0.2">
      <c r="A51" s="21" t="s">
        <v>348</v>
      </c>
      <c r="B51" s="87"/>
      <c r="C51" s="87"/>
      <c r="D51" s="392"/>
      <c r="E51" s="34"/>
      <c r="F51" s="90">
        <f t="shared" ref="F51" ca="1" si="638">IF(OR(ISBLANK(E51),ISBLANK(G51)),0,G51-E51)</f>
        <v>0</v>
      </c>
      <c r="G51" s="34"/>
      <c r="H51" s="90">
        <f t="shared" ref="H51" ca="1" si="639">IF(OR(ISBLANK(G51),ISBLANK(I51)),0,I51-G51)</f>
        <v>0</v>
      </c>
      <c r="I51" s="34"/>
      <c r="J51" s="90">
        <f t="shared" ca="1" si="611"/>
        <v>0</v>
      </c>
      <c r="K51" s="392"/>
      <c r="L51" s="34"/>
      <c r="M51" s="90">
        <f t="shared" ref="M51" ca="1" si="640">IF(OR(ISBLANK(L51),ISBLANK(N51)),0,N51-L51)</f>
        <v>0</v>
      </c>
      <c r="N51" s="34"/>
      <c r="O51" s="90">
        <f t="shared" ref="O51" ca="1" si="641">IF(OR(ISBLANK(N51),ISBLANK(P51)),0,P51-N51)</f>
        <v>0</v>
      </c>
      <c r="P51" s="34"/>
      <c r="Q51" s="90">
        <f t="shared" ca="1" si="614"/>
        <v>0</v>
      </c>
      <c r="R51" s="392"/>
      <c r="S51" s="34"/>
      <c r="T51" s="90">
        <f t="shared" ref="T51" ca="1" si="642">IF(OR(ISBLANK(S51),ISBLANK(U51)),0,U51-S51)</f>
        <v>0</v>
      </c>
      <c r="U51" s="34"/>
      <c r="V51" s="90">
        <f t="shared" ref="V51" ca="1" si="643">IF(OR(ISBLANK(U51),ISBLANK(W51)),0,W51-U51)</f>
        <v>0</v>
      </c>
      <c r="W51" s="34"/>
      <c r="X51" s="90">
        <f t="shared" ca="1" si="617"/>
        <v>0</v>
      </c>
      <c r="Y51" s="392"/>
      <c r="Z51" s="34"/>
      <c r="AA51" s="90">
        <f t="shared" ref="AA51" ca="1" si="644">IF(OR(ISBLANK(Z51),ISBLANK(AB51)),0,AB51-Z51)</f>
        <v>0</v>
      </c>
      <c r="AB51" s="34"/>
      <c r="AC51" s="90">
        <f t="shared" ref="AC51" ca="1" si="645">IF(OR(ISBLANK(AB51),ISBLANK(AD51)),0,AD51-AB51)</f>
        <v>0</v>
      </c>
      <c r="AD51" s="34"/>
      <c r="AE51" s="90">
        <f t="shared" ca="1" si="620"/>
        <v>0</v>
      </c>
      <c r="AF51" s="392"/>
      <c r="AG51" s="34"/>
      <c r="AH51" s="90">
        <f t="shared" ref="AH51" ca="1" si="646">IF(OR(ISBLANK(AG51),ISBLANK(AI51)),0,AI51-AG51)</f>
        <v>0</v>
      </c>
      <c r="AI51" s="34"/>
      <c r="AJ51" s="90">
        <f t="shared" ref="AJ51" ca="1" si="647">IF(OR(ISBLANK(AI51),ISBLANK(AK51)),0,AK51-AI51)</f>
        <v>0</v>
      </c>
      <c r="AK51" s="34"/>
      <c r="AL51" s="90">
        <f t="shared" ca="1" si="623"/>
        <v>0</v>
      </c>
      <c r="AM51" s="392"/>
      <c r="AN51" s="34"/>
      <c r="AO51" s="90">
        <f t="shared" ref="AO51" ca="1" si="648">IF(OR(ISBLANK(AN51),ISBLANK(AP51)),0,AP51-AN51)</f>
        <v>0</v>
      </c>
      <c r="AP51" s="34"/>
      <c r="AQ51" s="90">
        <f t="shared" ref="AQ51" ca="1" si="649">IF(OR(ISBLANK(AP51),ISBLANK(AR51)),0,AR51-AP51)</f>
        <v>0</v>
      </c>
      <c r="AR51" s="34"/>
      <c r="AS51" s="90">
        <f t="shared" ca="1" si="626"/>
        <v>0</v>
      </c>
      <c r="AT51" s="392">
        <v>0</v>
      </c>
      <c r="AU51" s="34"/>
      <c r="AV51" s="90">
        <f t="shared" ref="AV51:AX51" ca="1" si="650">IF(OR(ISBLANK(AU51),ISBLANK(AW51)),0,AW51-AU51)</f>
        <v>0</v>
      </c>
      <c r="AW51" s="34"/>
      <c r="AX51" s="90">
        <f t="shared" ca="1" si="650"/>
        <v>0</v>
      </c>
      <c r="AY51" s="34"/>
      <c r="AZ51" s="90">
        <f t="shared" ref="AZ51" ca="1" si="651">IF(OR(ISBLANK(AY51),ISBLANK(BA51)),0,BA51-AY51)</f>
        <v>0</v>
      </c>
      <c r="BA51" s="392">
        <v>0</v>
      </c>
      <c r="BB51" s="34"/>
      <c r="BC51" s="90">
        <f t="shared" ref="BC51" ca="1" si="652">IF(OR(ISBLANK(BB51),ISBLANK(BD51)),0,BD51-BB51)</f>
        <v>0</v>
      </c>
      <c r="BD51" s="34"/>
      <c r="BE51" s="90">
        <f t="shared" ref="BE51" ca="1" si="653">IF(OR(ISBLANK(BD51),ISBLANK(BF51)),0,BF51-BD51)</f>
        <v>0</v>
      </c>
      <c r="BF51" s="34"/>
      <c r="BG51" s="90">
        <f t="shared" ref="BG51" ca="1" si="654">IF(OR(ISBLANK(BF51),ISBLANK(BH51)),0,BH51-BF51)</f>
        <v>0</v>
      </c>
      <c r="BH51" s="392">
        <v>0</v>
      </c>
      <c r="BI51" s="34"/>
      <c r="BJ51" s="90">
        <f t="shared" ref="BJ51" ca="1" si="655">IF(OR(ISBLANK(BI51),ISBLANK(BK51)),0,BK51-BI51)</f>
        <v>0</v>
      </c>
      <c r="BK51" s="34"/>
      <c r="BL51" s="90">
        <f t="shared" ref="BL51" ca="1" si="656">IF(OR(ISBLANK(BK51),ISBLANK(BM51)),0,BM51-BK51)</f>
        <v>0</v>
      </c>
      <c r="BM51" s="34"/>
      <c r="BN51" s="90">
        <f t="shared" ca="1" si="634"/>
        <v>0</v>
      </c>
      <c r="BO51" s="392"/>
      <c r="BP51" s="34"/>
      <c r="BQ51" s="90">
        <f t="shared" ref="BQ51" ca="1" si="657">IF(OR(ISBLANK(BP51),ISBLANK(BR51)),0,BR51-BP51)</f>
        <v>0</v>
      </c>
      <c r="BR51" s="34"/>
      <c r="BS51" s="90">
        <f t="shared" ref="BS51" ca="1" si="658">IF(OR(ISBLANK(BR51),ISBLANK(BT51)),0,BT51-BR51)</f>
        <v>0</v>
      </c>
      <c r="BT51" s="34"/>
      <c r="BU51" s="90">
        <f t="shared" ca="1" si="637"/>
        <v>0</v>
      </c>
      <c r="BV51" s="392"/>
    </row>
    <row r="52" spans="1:74" s="21" customFormat="1" x14ac:dyDescent="0.2">
      <c r="A52" s="21" t="s">
        <v>139</v>
      </c>
      <c r="B52" s="87"/>
      <c r="C52" s="87"/>
      <c r="D52" s="392"/>
      <c r="E52" s="34"/>
      <c r="F52" s="90">
        <f t="shared" ref="F52" ca="1" si="659">IF(OR(ISBLANK(E52),ISBLANK(G52)),0,G52-E52)</f>
        <v>0</v>
      </c>
      <c r="G52" s="34"/>
      <c r="H52" s="90">
        <f t="shared" ref="H52" ca="1" si="660">IF(OR(ISBLANK(G52),ISBLANK(I52)),0,I52-G52)</f>
        <v>0</v>
      </c>
      <c r="I52" s="34"/>
      <c r="J52" s="90">
        <f t="shared" ca="1" si="611"/>
        <v>0</v>
      </c>
      <c r="K52" s="392"/>
      <c r="L52" s="34"/>
      <c r="M52" s="90">
        <f t="shared" ref="M52" ca="1" si="661">IF(OR(ISBLANK(L52),ISBLANK(N52)),0,N52-L52)</f>
        <v>0</v>
      </c>
      <c r="N52" s="34"/>
      <c r="O52" s="90">
        <f t="shared" ref="O52" ca="1" si="662">IF(OR(ISBLANK(N52),ISBLANK(P52)),0,P52-N52)</f>
        <v>0</v>
      </c>
      <c r="P52" s="34"/>
      <c r="Q52" s="90">
        <f t="shared" ca="1" si="614"/>
        <v>0</v>
      </c>
      <c r="R52" s="392"/>
      <c r="S52" s="34"/>
      <c r="T52" s="90">
        <f t="shared" ref="T52" ca="1" si="663">IF(OR(ISBLANK(S52),ISBLANK(U52)),0,U52-S52)</f>
        <v>0</v>
      </c>
      <c r="U52" s="34"/>
      <c r="V52" s="90">
        <f t="shared" ref="V52" ca="1" si="664">IF(OR(ISBLANK(U52),ISBLANK(W52)),0,W52-U52)</f>
        <v>0</v>
      </c>
      <c r="W52" s="34"/>
      <c r="X52" s="90">
        <f t="shared" ca="1" si="617"/>
        <v>0</v>
      </c>
      <c r="Y52" s="392"/>
      <c r="Z52" s="34"/>
      <c r="AA52" s="90">
        <f t="shared" ref="AA52" ca="1" si="665">IF(OR(ISBLANK(Z52),ISBLANK(AB52)),0,AB52-Z52)</f>
        <v>0</v>
      </c>
      <c r="AB52" s="34"/>
      <c r="AC52" s="90">
        <f t="shared" ref="AC52" ca="1" si="666">IF(OR(ISBLANK(AB52),ISBLANK(AD52)),0,AD52-AB52)</f>
        <v>0</v>
      </c>
      <c r="AD52" s="34"/>
      <c r="AE52" s="90">
        <f t="shared" ca="1" si="620"/>
        <v>0</v>
      </c>
      <c r="AF52" s="392"/>
      <c r="AG52" s="34"/>
      <c r="AH52" s="90">
        <f t="shared" ref="AH52" ca="1" si="667">IF(OR(ISBLANK(AG52),ISBLANK(AI52)),0,AI52-AG52)</f>
        <v>0</v>
      </c>
      <c r="AI52" s="34"/>
      <c r="AJ52" s="90">
        <f t="shared" ref="AJ52" ca="1" si="668">IF(OR(ISBLANK(AI52),ISBLANK(AK52)),0,AK52-AI52)</f>
        <v>0</v>
      </c>
      <c r="AK52" s="34"/>
      <c r="AL52" s="90">
        <f t="shared" ca="1" si="623"/>
        <v>0</v>
      </c>
      <c r="AM52" s="392"/>
      <c r="AN52" s="34"/>
      <c r="AO52" s="90">
        <f t="shared" ref="AO52" ca="1" si="669">IF(OR(ISBLANK(AN52),ISBLANK(AP52)),0,AP52-AN52)</f>
        <v>0</v>
      </c>
      <c r="AP52" s="34"/>
      <c r="AQ52" s="90">
        <f t="shared" ref="AQ52" ca="1" si="670">IF(OR(ISBLANK(AP52),ISBLANK(AR52)),0,AR52-AP52)</f>
        <v>0</v>
      </c>
      <c r="AR52" s="34"/>
      <c r="AS52" s="90">
        <f t="shared" ca="1" si="626"/>
        <v>0</v>
      </c>
      <c r="AT52" s="392">
        <v>0</v>
      </c>
      <c r="AU52" s="34"/>
      <c r="AV52" s="90">
        <f t="shared" ref="AV52:AX52" ca="1" si="671">IF(OR(ISBLANK(AU52),ISBLANK(AW52)),0,AW52-AU52)</f>
        <v>0</v>
      </c>
      <c r="AW52" s="34"/>
      <c r="AX52" s="90">
        <f t="shared" ca="1" si="671"/>
        <v>0</v>
      </c>
      <c r="AY52" s="34"/>
      <c r="AZ52" s="90">
        <f t="shared" ref="AZ52" ca="1" si="672">IF(OR(ISBLANK(AY52),ISBLANK(BA52)),0,BA52-AY52)</f>
        <v>0</v>
      </c>
      <c r="BA52" s="392">
        <v>0</v>
      </c>
      <c r="BB52" s="34"/>
      <c r="BC52" s="90">
        <f t="shared" ref="BC52" ca="1" si="673">IF(OR(ISBLANK(BB52),ISBLANK(BD52)),0,BD52-BB52)</f>
        <v>0</v>
      </c>
      <c r="BD52" s="34"/>
      <c r="BE52" s="90">
        <f t="shared" ref="BE52" ca="1" si="674">IF(OR(ISBLANK(BD52),ISBLANK(BF52)),0,BF52-BD52)</f>
        <v>0</v>
      </c>
      <c r="BF52" s="34"/>
      <c r="BG52" s="90">
        <f t="shared" ref="BG52" ca="1" si="675">IF(OR(ISBLANK(BF52),ISBLANK(BH52)),0,BH52-BF52)</f>
        <v>0</v>
      </c>
      <c r="BH52" s="392">
        <v>0</v>
      </c>
      <c r="BI52" s="34"/>
      <c r="BJ52" s="90">
        <f t="shared" ref="BJ52" ca="1" si="676">IF(OR(ISBLANK(BI52),ISBLANK(BK52)),0,BK52-BI52)</f>
        <v>0</v>
      </c>
      <c r="BK52" s="34"/>
      <c r="BL52" s="90">
        <f t="shared" ref="BL52" ca="1" si="677">IF(OR(ISBLANK(BK52),ISBLANK(BM52)),0,BM52-BK52)</f>
        <v>0</v>
      </c>
      <c r="BM52" s="34"/>
      <c r="BN52" s="90">
        <f t="shared" ca="1" si="634"/>
        <v>0</v>
      </c>
      <c r="BO52" s="392"/>
      <c r="BP52" s="34"/>
      <c r="BQ52" s="90">
        <f t="shared" ref="BQ52" ca="1" si="678">IF(OR(ISBLANK(BP52),ISBLANK(BR52)),0,BR52-BP52)</f>
        <v>0</v>
      </c>
      <c r="BR52" s="34"/>
      <c r="BS52" s="90">
        <f t="shared" ref="BS52" ca="1" si="679">IF(OR(ISBLANK(BR52),ISBLANK(BT52)),0,BT52-BR52)</f>
        <v>0</v>
      </c>
      <c r="BT52" s="34"/>
      <c r="BU52" s="90">
        <f t="shared" ca="1" si="637"/>
        <v>0</v>
      </c>
      <c r="BV52" s="392"/>
    </row>
    <row r="53" spans="1:74" s="21" customFormat="1" x14ac:dyDescent="0.2">
      <c r="B53" s="87"/>
      <c r="C53" s="87"/>
      <c r="D53" s="395"/>
      <c r="E53" s="22"/>
      <c r="F53" s="90"/>
      <c r="G53" s="22"/>
      <c r="H53" s="90"/>
      <c r="I53" s="22"/>
      <c r="J53" s="90"/>
      <c r="K53" s="395"/>
      <c r="L53" s="22"/>
      <c r="M53" s="90"/>
      <c r="N53" s="22"/>
      <c r="O53" s="90"/>
      <c r="P53" s="22"/>
      <c r="Q53" s="90"/>
      <c r="R53" s="395"/>
      <c r="S53" s="22"/>
      <c r="T53" s="90"/>
      <c r="U53" s="22"/>
      <c r="V53" s="90"/>
      <c r="W53" s="22"/>
      <c r="X53" s="90"/>
      <c r="Y53" s="395"/>
      <c r="Z53" s="22"/>
      <c r="AA53" s="90"/>
      <c r="AB53" s="22"/>
      <c r="AC53" s="90"/>
      <c r="AD53" s="22"/>
      <c r="AE53" s="90"/>
      <c r="AF53" s="395"/>
      <c r="AG53" s="22"/>
      <c r="AH53" s="90"/>
      <c r="AI53" s="22"/>
      <c r="AJ53" s="90"/>
      <c r="AK53" s="22"/>
      <c r="AL53" s="90"/>
      <c r="AM53" s="395"/>
      <c r="AN53" s="22"/>
      <c r="AO53" s="90"/>
      <c r="AP53" s="22"/>
      <c r="AQ53" s="90"/>
      <c r="AR53" s="22"/>
      <c r="AS53" s="90"/>
      <c r="AT53" s="395"/>
      <c r="AU53" s="22"/>
      <c r="AV53" s="90"/>
      <c r="AW53" s="22"/>
      <c r="AX53" s="90"/>
      <c r="AY53" s="22"/>
      <c r="AZ53" s="90"/>
      <c r="BA53" s="395"/>
      <c r="BB53" s="22"/>
      <c r="BC53" s="90"/>
      <c r="BD53" s="22"/>
      <c r="BE53" s="90"/>
      <c r="BF53" s="22"/>
      <c r="BG53" s="90"/>
      <c r="BH53" s="395"/>
      <c r="BI53" s="22"/>
      <c r="BJ53" s="90"/>
      <c r="BK53" s="22"/>
      <c r="BL53" s="90"/>
      <c r="BM53" s="22"/>
      <c r="BN53" s="90"/>
      <c r="BO53" s="395"/>
      <c r="BP53" s="22"/>
      <c r="BQ53" s="90"/>
      <c r="BR53" s="22"/>
      <c r="BS53" s="90"/>
      <c r="BT53" s="22"/>
      <c r="BU53" s="90"/>
      <c r="BV53" s="395"/>
    </row>
    <row r="54" spans="1:74" s="21" customFormat="1" x14ac:dyDescent="0.2">
      <c r="A54" s="21" t="s">
        <v>350</v>
      </c>
      <c r="B54" s="87"/>
      <c r="C54" s="87"/>
      <c r="D54" s="392"/>
      <c r="E54" s="34"/>
      <c r="F54" s="90">
        <f t="shared" ref="F54:F63" ca="1" si="680">IF(OR(ISBLANK(E54),ISBLANK(G54)),0,G54-E54)</f>
        <v>0</v>
      </c>
      <c r="G54" s="34"/>
      <c r="H54" s="90">
        <f t="shared" ref="H54:H63" ca="1" si="681">IF(OR(ISBLANK(G54),ISBLANK(I54)),0,I54-G54)</f>
        <v>0</v>
      </c>
      <c r="I54" s="34"/>
      <c r="J54" s="90">
        <f t="shared" ref="J54:J63" ca="1" si="682">IF(OR(ISBLANK(I54),ISBLANK(K54)),0,K54-I54)</f>
        <v>0</v>
      </c>
      <c r="K54" s="392"/>
      <c r="L54" s="34"/>
      <c r="M54" s="90">
        <f t="shared" ref="M54:M63" ca="1" si="683">IF(OR(ISBLANK(L54),ISBLANK(N54)),0,N54-L54)</f>
        <v>0</v>
      </c>
      <c r="N54" s="34"/>
      <c r="O54" s="90">
        <f t="shared" ref="O54:O63" ca="1" si="684">IF(OR(ISBLANK(N54),ISBLANK(P54)),0,P54-N54)</f>
        <v>0</v>
      </c>
      <c r="P54" s="34"/>
      <c r="Q54" s="90">
        <f t="shared" ref="Q54:Q63" ca="1" si="685">IF(OR(ISBLANK(P54),ISBLANK(R54)),0,R54-P54)</f>
        <v>0</v>
      </c>
      <c r="R54" s="392"/>
      <c r="S54" s="34"/>
      <c r="T54" s="90">
        <f t="shared" ref="T54:T63" ca="1" si="686">IF(OR(ISBLANK(S54),ISBLANK(U54)),0,U54-S54)</f>
        <v>0</v>
      </c>
      <c r="U54" s="34"/>
      <c r="V54" s="90">
        <f t="shared" ref="V54:V63" ca="1" si="687">IF(OR(ISBLANK(U54),ISBLANK(W54)),0,W54-U54)</f>
        <v>0</v>
      </c>
      <c r="W54" s="34"/>
      <c r="X54" s="90">
        <f t="shared" ref="X54:X63" ca="1" si="688">IF(OR(ISBLANK(W54),ISBLANK(Y54)),0,Y54-W54)</f>
        <v>0</v>
      </c>
      <c r="Y54" s="392"/>
      <c r="Z54" s="34"/>
      <c r="AA54" s="90">
        <f t="shared" ref="AA54:AA63" ca="1" si="689">IF(OR(ISBLANK(Z54),ISBLANK(AB54)),0,AB54-Z54)</f>
        <v>0</v>
      </c>
      <c r="AB54" s="34"/>
      <c r="AC54" s="90">
        <f t="shared" ref="AC54:AC63" ca="1" si="690">IF(OR(ISBLANK(AB54),ISBLANK(AD54)),0,AD54-AB54)</f>
        <v>0</v>
      </c>
      <c r="AD54" s="34"/>
      <c r="AE54" s="90">
        <f t="shared" ref="AE54:AE63" ca="1" si="691">IF(OR(ISBLANK(AD54),ISBLANK(AF54)),0,AF54-AD54)</f>
        <v>0</v>
      </c>
      <c r="AF54" s="392"/>
      <c r="AG54" s="34"/>
      <c r="AH54" s="90">
        <f t="shared" ref="AH54:AH63" ca="1" si="692">IF(OR(ISBLANK(AG54),ISBLANK(AI54)),0,AI54-AG54)</f>
        <v>0</v>
      </c>
      <c r="AI54" s="34"/>
      <c r="AJ54" s="90">
        <f t="shared" ref="AJ54:AJ63" ca="1" si="693">IF(OR(ISBLANK(AI54),ISBLANK(AK54)),0,AK54-AI54)</f>
        <v>0</v>
      </c>
      <c r="AK54" s="34"/>
      <c r="AL54" s="90">
        <f t="shared" ref="AL54:AL63" ca="1" si="694">IF(OR(ISBLANK(AK54),ISBLANK(AM54)),0,AM54-AK54)</f>
        <v>0</v>
      </c>
      <c r="AM54" s="392"/>
      <c r="AN54" s="34"/>
      <c r="AO54" s="90">
        <f t="shared" ref="AO54:AO63" ca="1" si="695">IF(OR(ISBLANK(AN54),ISBLANK(AP54)),0,AP54-AN54)</f>
        <v>0</v>
      </c>
      <c r="AP54" s="34"/>
      <c r="AQ54" s="90">
        <f t="shared" ref="AQ54:AQ63" ca="1" si="696">IF(OR(ISBLANK(AP54),ISBLANK(AR54)),0,AR54-AP54)</f>
        <v>0</v>
      </c>
      <c r="AR54" s="34"/>
      <c r="AS54" s="90">
        <f t="shared" ref="AS54:AS63" ca="1" si="697">IF(OR(ISBLANK(AR54),ISBLANK(AT54)),0,AT54-AR54)</f>
        <v>0</v>
      </c>
      <c r="AT54" s="392"/>
      <c r="AU54" s="34"/>
      <c r="AV54" s="90">
        <f t="shared" ref="AV54" ca="1" si="698">IF(OR(ISBLANK(AU54),ISBLANK(AW54)),0,AW54-AU54)</f>
        <v>0</v>
      </c>
      <c r="AW54" s="34"/>
      <c r="AX54" s="90">
        <f t="shared" ref="AX54" ca="1" si="699">IF(OR(ISBLANK(AW54),ISBLANK(AY54)),0,AY54-AW54)</f>
        <v>0</v>
      </c>
      <c r="AY54" s="34"/>
      <c r="AZ54" s="90">
        <f t="shared" ref="AZ54" ca="1" si="700">IF(OR(ISBLANK(AY54),ISBLANK(BA54)),0,BA54-AY54)</f>
        <v>0</v>
      </c>
      <c r="BA54" s="392"/>
      <c r="BB54" s="34"/>
      <c r="BC54" s="90">
        <f t="shared" ref="BC54:BE63" ca="1" si="701">IF(OR(ISBLANK(BB54),ISBLANK(BD54)),0,BD54-BB54)</f>
        <v>0</v>
      </c>
      <c r="BD54" s="34"/>
      <c r="BE54" s="90">
        <f t="shared" ca="1" si="701"/>
        <v>0</v>
      </c>
      <c r="BF54" s="34"/>
      <c r="BG54" s="90">
        <f t="shared" ref="BG54" ca="1" si="702">IF(OR(ISBLANK(BF54),ISBLANK(BH54)),0,BH54-BF54)</f>
        <v>0</v>
      </c>
      <c r="BH54" s="392"/>
      <c r="BI54" s="34"/>
      <c r="BJ54" s="90">
        <f t="shared" ref="BJ54:BJ63" ca="1" si="703">IF(OR(ISBLANK(BI54),ISBLANK(BK54)),0,BK54-BI54)</f>
        <v>0</v>
      </c>
      <c r="BK54" s="34"/>
      <c r="BL54" s="90">
        <f t="shared" ref="BL54:BL63" ca="1" si="704">IF(OR(ISBLANK(BK54),ISBLANK(BM54)),0,BM54-BK54)</f>
        <v>0</v>
      </c>
      <c r="BM54" s="34"/>
      <c r="BN54" s="90">
        <f t="shared" ref="BN54:BN63" ca="1" si="705">IF(OR(ISBLANK(BM54),ISBLANK(BO54)),0,BO54-BM54)</f>
        <v>0</v>
      </c>
      <c r="BO54" s="392"/>
      <c r="BP54" s="34"/>
      <c r="BQ54" s="90">
        <f t="shared" ref="BQ54:BQ63" ca="1" si="706">IF(OR(ISBLANK(BP54),ISBLANK(BR54)),0,BR54-BP54)</f>
        <v>0</v>
      </c>
      <c r="BR54" s="34"/>
      <c r="BS54" s="90">
        <f t="shared" ref="BS54:BS63" ca="1" si="707">IF(OR(ISBLANK(BR54),ISBLANK(BT54)),0,BT54-BR54)</f>
        <v>0</v>
      </c>
      <c r="BT54" s="34"/>
      <c r="BU54" s="90">
        <f t="shared" ref="BU54:BU63" ca="1" si="708">IF(OR(ISBLANK(BT54),ISBLANK(BV54)),0,BV54-BT54)</f>
        <v>0</v>
      </c>
      <c r="BV54" s="392"/>
    </row>
    <row r="55" spans="1:74" s="21" customFormat="1" x14ac:dyDescent="0.2">
      <c r="A55" s="21" t="s">
        <v>349</v>
      </c>
      <c r="B55" s="87"/>
      <c r="C55" s="87"/>
      <c r="D55" s="392"/>
      <c r="E55" s="34"/>
      <c r="F55" s="90">
        <f t="shared" ca="1" si="680"/>
        <v>0</v>
      </c>
      <c r="G55" s="34"/>
      <c r="H55" s="90">
        <f t="shared" ca="1" si="681"/>
        <v>0</v>
      </c>
      <c r="I55" s="34"/>
      <c r="J55" s="90">
        <f t="shared" ca="1" si="682"/>
        <v>0</v>
      </c>
      <c r="K55" s="392"/>
      <c r="L55" s="34"/>
      <c r="M55" s="90">
        <f t="shared" ca="1" si="683"/>
        <v>0</v>
      </c>
      <c r="N55" s="34"/>
      <c r="O55" s="90">
        <f t="shared" ca="1" si="684"/>
        <v>0</v>
      </c>
      <c r="P55" s="34"/>
      <c r="Q55" s="90">
        <f t="shared" ca="1" si="685"/>
        <v>0</v>
      </c>
      <c r="R55" s="392"/>
      <c r="S55" s="34"/>
      <c r="T55" s="90">
        <f t="shared" ca="1" si="686"/>
        <v>0</v>
      </c>
      <c r="U55" s="34"/>
      <c r="V55" s="90">
        <f t="shared" ca="1" si="687"/>
        <v>0</v>
      </c>
      <c r="W55" s="34"/>
      <c r="X55" s="90">
        <f t="shared" ca="1" si="688"/>
        <v>0</v>
      </c>
      <c r="Y55" s="392"/>
      <c r="Z55" s="34"/>
      <c r="AA55" s="90">
        <f t="shared" ca="1" si="689"/>
        <v>0</v>
      </c>
      <c r="AB55" s="34"/>
      <c r="AC55" s="90">
        <f t="shared" ca="1" si="690"/>
        <v>0</v>
      </c>
      <c r="AD55" s="34"/>
      <c r="AE55" s="90">
        <f t="shared" ca="1" si="691"/>
        <v>0</v>
      </c>
      <c r="AF55" s="392"/>
      <c r="AG55" s="34"/>
      <c r="AH55" s="90">
        <f t="shared" ca="1" si="692"/>
        <v>0</v>
      </c>
      <c r="AI55" s="34"/>
      <c r="AJ55" s="90">
        <f t="shared" ca="1" si="693"/>
        <v>0</v>
      </c>
      <c r="AK55" s="34"/>
      <c r="AL55" s="90">
        <f t="shared" ca="1" si="694"/>
        <v>0</v>
      </c>
      <c r="AM55" s="392"/>
      <c r="AN55" s="34"/>
      <c r="AO55" s="90">
        <f t="shared" ca="1" si="695"/>
        <v>0</v>
      </c>
      <c r="AP55" s="34"/>
      <c r="AQ55" s="90">
        <f t="shared" ca="1" si="696"/>
        <v>0</v>
      </c>
      <c r="AR55" s="34"/>
      <c r="AS55" s="90">
        <f t="shared" ca="1" si="697"/>
        <v>0</v>
      </c>
      <c r="AT55" s="392"/>
      <c r="AU55" s="34"/>
      <c r="AV55" s="90">
        <f t="shared" ref="AV55" ca="1" si="709">IF(OR(ISBLANK(AU55),ISBLANK(AW55)),0,AW55-AU55)</f>
        <v>0</v>
      </c>
      <c r="AW55" s="34"/>
      <c r="AX55" s="90">
        <f t="shared" ref="AX55" ca="1" si="710">IF(OR(ISBLANK(AW55),ISBLANK(AY55)),0,AY55-AW55)</f>
        <v>0</v>
      </c>
      <c r="AY55" s="34"/>
      <c r="AZ55" s="90">
        <f t="shared" ref="AZ55" ca="1" si="711">IF(OR(ISBLANK(AY55),ISBLANK(BA55)),0,BA55-AY55)</f>
        <v>0</v>
      </c>
      <c r="BA55" s="392"/>
      <c r="BB55" s="34"/>
      <c r="BC55" s="90">
        <f t="shared" ca="1" si="701"/>
        <v>0</v>
      </c>
      <c r="BD55" s="34"/>
      <c r="BE55" s="90">
        <f t="shared" ca="1" si="701"/>
        <v>0</v>
      </c>
      <c r="BF55" s="34"/>
      <c r="BG55" s="90">
        <f t="shared" ref="BG55" ca="1" si="712">IF(OR(ISBLANK(BF55),ISBLANK(BH55)),0,BH55-BF55)</f>
        <v>0</v>
      </c>
      <c r="BH55" s="392"/>
      <c r="BI55" s="34"/>
      <c r="BJ55" s="90">
        <f t="shared" ca="1" si="703"/>
        <v>0</v>
      </c>
      <c r="BK55" s="34"/>
      <c r="BL55" s="90">
        <f t="shared" ca="1" si="704"/>
        <v>0</v>
      </c>
      <c r="BM55" s="34"/>
      <c r="BN55" s="90">
        <f t="shared" ca="1" si="705"/>
        <v>0</v>
      </c>
      <c r="BO55" s="392"/>
      <c r="BP55" s="34"/>
      <c r="BQ55" s="90">
        <f t="shared" ca="1" si="706"/>
        <v>0</v>
      </c>
      <c r="BR55" s="34"/>
      <c r="BS55" s="90">
        <f t="shared" ca="1" si="707"/>
        <v>0</v>
      </c>
      <c r="BT55" s="34"/>
      <c r="BU55" s="90">
        <f t="shared" ca="1" si="708"/>
        <v>0</v>
      </c>
      <c r="BV55" s="392"/>
    </row>
    <row r="56" spans="1:74" s="21" customFormat="1" x14ac:dyDescent="0.2">
      <c r="A56" s="21" t="s">
        <v>208</v>
      </c>
      <c r="B56" s="87"/>
      <c r="C56" s="87"/>
      <c r="D56" s="392"/>
      <c r="E56" s="34"/>
      <c r="F56" s="90">
        <f t="shared" ca="1" si="680"/>
        <v>0</v>
      </c>
      <c r="G56" s="34"/>
      <c r="H56" s="90">
        <f t="shared" ca="1" si="681"/>
        <v>0</v>
      </c>
      <c r="I56" s="34"/>
      <c r="J56" s="90">
        <f t="shared" ca="1" si="682"/>
        <v>0</v>
      </c>
      <c r="K56" s="392"/>
      <c r="L56" s="34"/>
      <c r="M56" s="90">
        <f t="shared" ca="1" si="683"/>
        <v>0</v>
      </c>
      <c r="N56" s="34"/>
      <c r="O56" s="90">
        <f t="shared" ca="1" si="684"/>
        <v>0</v>
      </c>
      <c r="P56" s="34"/>
      <c r="Q56" s="90">
        <f t="shared" ca="1" si="685"/>
        <v>0</v>
      </c>
      <c r="R56" s="392"/>
      <c r="S56" s="34"/>
      <c r="T56" s="90">
        <f t="shared" ca="1" si="686"/>
        <v>0</v>
      </c>
      <c r="U56" s="34"/>
      <c r="V56" s="90">
        <f t="shared" ca="1" si="687"/>
        <v>0</v>
      </c>
      <c r="W56" s="34"/>
      <c r="X56" s="90">
        <f t="shared" ca="1" si="688"/>
        <v>0</v>
      </c>
      <c r="Y56" s="392"/>
      <c r="Z56" s="34"/>
      <c r="AA56" s="90">
        <f t="shared" ca="1" si="689"/>
        <v>0</v>
      </c>
      <c r="AB56" s="34"/>
      <c r="AC56" s="90">
        <f t="shared" ca="1" si="690"/>
        <v>0</v>
      </c>
      <c r="AD56" s="34"/>
      <c r="AE56" s="90">
        <f t="shared" ca="1" si="691"/>
        <v>0</v>
      </c>
      <c r="AF56" s="392"/>
      <c r="AG56" s="34"/>
      <c r="AH56" s="90">
        <f t="shared" ca="1" si="692"/>
        <v>0</v>
      </c>
      <c r="AI56" s="34"/>
      <c r="AJ56" s="90">
        <f t="shared" ca="1" si="693"/>
        <v>0</v>
      </c>
      <c r="AK56" s="34"/>
      <c r="AL56" s="90">
        <f t="shared" ca="1" si="694"/>
        <v>0</v>
      </c>
      <c r="AM56" s="392"/>
      <c r="AN56" s="34"/>
      <c r="AO56" s="90">
        <f t="shared" ca="1" si="695"/>
        <v>0</v>
      </c>
      <c r="AP56" s="34"/>
      <c r="AQ56" s="90">
        <f t="shared" ca="1" si="696"/>
        <v>0</v>
      </c>
      <c r="AR56" s="34"/>
      <c r="AS56" s="90">
        <f t="shared" ca="1" si="697"/>
        <v>0</v>
      </c>
      <c r="AT56" s="392"/>
      <c r="AU56" s="34"/>
      <c r="AV56" s="90">
        <f t="shared" ref="AV56" ca="1" si="713">IF(OR(ISBLANK(AU56),ISBLANK(AW56)),0,AW56-AU56)</f>
        <v>0</v>
      </c>
      <c r="AW56" s="34"/>
      <c r="AX56" s="90">
        <f t="shared" ref="AX56" ca="1" si="714">IF(OR(ISBLANK(AW56),ISBLANK(AY56)),0,AY56-AW56)</f>
        <v>0</v>
      </c>
      <c r="AY56" s="34"/>
      <c r="AZ56" s="90">
        <f t="shared" ref="AZ56" ca="1" si="715">IF(OR(ISBLANK(AY56),ISBLANK(BA56)),0,BA56-AY56)</f>
        <v>0</v>
      </c>
      <c r="BA56" s="392"/>
      <c r="BB56" s="34"/>
      <c r="BC56" s="90">
        <f t="shared" ca="1" si="701"/>
        <v>0</v>
      </c>
      <c r="BD56" s="34"/>
      <c r="BE56" s="90">
        <f t="shared" ca="1" si="701"/>
        <v>0</v>
      </c>
      <c r="BF56" s="34"/>
      <c r="BG56" s="90">
        <f t="shared" ref="BG56" ca="1" si="716">IF(OR(ISBLANK(BF56),ISBLANK(BH56)),0,BH56-BF56)</f>
        <v>0</v>
      </c>
      <c r="BH56" s="392"/>
      <c r="BI56" s="34"/>
      <c r="BJ56" s="90">
        <f t="shared" ca="1" si="703"/>
        <v>0</v>
      </c>
      <c r="BK56" s="34"/>
      <c r="BL56" s="90">
        <f t="shared" ca="1" si="704"/>
        <v>0</v>
      </c>
      <c r="BM56" s="34"/>
      <c r="BN56" s="90">
        <f t="shared" ca="1" si="705"/>
        <v>0</v>
      </c>
      <c r="BO56" s="392"/>
      <c r="BP56" s="34"/>
      <c r="BQ56" s="90">
        <f t="shared" ca="1" si="706"/>
        <v>0</v>
      </c>
      <c r="BR56" s="34"/>
      <c r="BS56" s="90">
        <f t="shared" ca="1" si="707"/>
        <v>0</v>
      </c>
      <c r="BT56" s="34"/>
      <c r="BU56" s="90">
        <f t="shared" ca="1" si="708"/>
        <v>0</v>
      </c>
      <c r="BV56" s="392"/>
    </row>
    <row r="57" spans="1:74" s="21" customFormat="1" x14ac:dyDescent="0.2">
      <c r="A57" s="21" t="s">
        <v>213</v>
      </c>
      <c r="B57" s="87"/>
      <c r="C57" s="87"/>
      <c r="D57" s="392"/>
      <c r="E57" s="34"/>
      <c r="F57" s="90">
        <f t="shared" ca="1" si="680"/>
        <v>0</v>
      </c>
      <c r="G57" s="34"/>
      <c r="H57" s="90">
        <f t="shared" ca="1" si="681"/>
        <v>0</v>
      </c>
      <c r="I57" s="34"/>
      <c r="J57" s="90">
        <f t="shared" ca="1" si="682"/>
        <v>0</v>
      </c>
      <c r="K57" s="392"/>
      <c r="L57" s="34"/>
      <c r="M57" s="90">
        <f t="shared" ca="1" si="683"/>
        <v>0</v>
      </c>
      <c r="N57" s="34"/>
      <c r="O57" s="90">
        <f t="shared" ca="1" si="684"/>
        <v>0</v>
      </c>
      <c r="P57" s="34"/>
      <c r="Q57" s="90">
        <f t="shared" ca="1" si="685"/>
        <v>0</v>
      </c>
      <c r="R57" s="392"/>
      <c r="S57" s="34"/>
      <c r="T57" s="90">
        <f t="shared" ca="1" si="686"/>
        <v>0</v>
      </c>
      <c r="U57" s="34"/>
      <c r="V57" s="90">
        <f t="shared" ca="1" si="687"/>
        <v>0</v>
      </c>
      <c r="W57" s="34"/>
      <c r="X57" s="90">
        <f t="shared" ca="1" si="688"/>
        <v>0</v>
      </c>
      <c r="Y57" s="392"/>
      <c r="Z57" s="34"/>
      <c r="AA57" s="90">
        <f t="shared" ca="1" si="689"/>
        <v>0</v>
      </c>
      <c r="AB57" s="34"/>
      <c r="AC57" s="90">
        <f t="shared" ca="1" si="690"/>
        <v>0</v>
      </c>
      <c r="AD57" s="34"/>
      <c r="AE57" s="90">
        <f t="shared" ca="1" si="691"/>
        <v>0</v>
      </c>
      <c r="AF57" s="392"/>
      <c r="AG57" s="34"/>
      <c r="AH57" s="90">
        <f t="shared" ca="1" si="692"/>
        <v>0</v>
      </c>
      <c r="AI57" s="34"/>
      <c r="AJ57" s="90">
        <f t="shared" ca="1" si="693"/>
        <v>0</v>
      </c>
      <c r="AK57" s="34"/>
      <c r="AL57" s="90">
        <f t="shared" ca="1" si="694"/>
        <v>0</v>
      </c>
      <c r="AM57" s="392"/>
      <c r="AN57" s="34"/>
      <c r="AO57" s="90">
        <f t="shared" ca="1" si="695"/>
        <v>0</v>
      </c>
      <c r="AP57" s="34"/>
      <c r="AQ57" s="90">
        <f t="shared" ca="1" si="696"/>
        <v>0</v>
      </c>
      <c r="AR57" s="34"/>
      <c r="AS57" s="90">
        <f t="shared" ca="1" si="697"/>
        <v>0</v>
      </c>
      <c r="AT57" s="392"/>
      <c r="AU57" s="34"/>
      <c r="AV57" s="90">
        <f t="shared" ref="AV57" ca="1" si="717">IF(OR(ISBLANK(AU57),ISBLANK(AW57)),0,AW57-AU57)</f>
        <v>0</v>
      </c>
      <c r="AW57" s="34"/>
      <c r="AX57" s="90">
        <f t="shared" ref="AX57" ca="1" si="718">IF(OR(ISBLANK(AW57),ISBLANK(AY57)),0,AY57-AW57)</f>
        <v>0</v>
      </c>
      <c r="AY57" s="34"/>
      <c r="AZ57" s="90">
        <f t="shared" ref="AZ57" ca="1" si="719">IF(OR(ISBLANK(AY57),ISBLANK(BA57)),0,BA57-AY57)</f>
        <v>0</v>
      </c>
      <c r="BA57" s="392"/>
      <c r="BB57" s="34"/>
      <c r="BC57" s="90">
        <f t="shared" ca="1" si="701"/>
        <v>0</v>
      </c>
      <c r="BD57" s="34"/>
      <c r="BE57" s="90">
        <f t="shared" ca="1" si="701"/>
        <v>0</v>
      </c>
      <c r="BF57" s="34"/>
      <c r="BG57" s="90">
        <f t="shared" ref="BG57" ca="1" si="720">IF(OR(ISBLANK(BF57),ISBLANK(BH57)),0,BH57-BF57)</f>
        <v>0</v>
      </c>
      <c r="BH57" s="392"/>
      <c r="BI57" s="34"/>
      <c r="BJ57" s="90">
        <f t="shared" ca="1" si="703"/>
        <v>0</v>
      </c>
      <c r="BK57" s="34"/>
      <c r="BL57" s="90">
        <f t="shared" ca="1" si="704"/>
        <v>0</v>
      </c>
      <c r="BM57" s="34"/>
      <c r="BN57" s="90">
        <f t="shared" ca="1" si="705"/>
        <v>0</v>
      </c>
      <c r="BO57" s="392"/>
      <c r="BP57" s="34"/>
      <c r="BQ57" s="90">
        <f t="shared" ca="1" si="706"/>
        <v>0</v>
      </c>
      <c r="BR57" s="34"/>
      <c r="BS57" s="90">
        <f t="shared" ca="1" si="707"/>
        <v>0</v>
      </c>
      <c r="BT57" s="34"/>
      <c r="BU57" s="90">
        <f t="shared" ca="1" si="708"/>
        <v>0</v>
      </c>
      <c r="BV57" s="392"/>
    </row>
    <row r="58" spans="1:74" s="21" customFormat="1" x14ac:dyDescent="0.2">
      <c r="A58" s="21" t="s">
        <v>140</v>
      </c>
      <c r="B58" s="87"/>
      <c r="C58" s="87"/>
      <c r="D58" s="392"/>
      <c r="E58" s="34"/>
      <c r="F58" s="90">
        <f t="shared" ca="1" si="680"/>
        <v>0</v>
      </c>
      <c r="G58" s="34"/>
      <c r="H58" s="90">
        <f t="shared" ca="1" si="681"/>
        <v>0</v>
      </c>
      <c r="I58" s="34"/>
      <c r="J58" s="90">
        <f t="shared" ca="1" si="682"/>
        <v>0</v>
      </c>
      <c r="K58" s="392"/>
      <c r="L58" s="34"/>
      <c r="M58" s="90">
        <f t="shared" ca="1" si="683"/>
        <v>0</v>
      </c>
      <c r="N58" s="34"/>
      <c r="O58" s="90">
        <f t="shared" ca="1" si="684"/>
        <v>0</v>
      </c>
      <c r="P58" s="34"/>
      <c r="Q58" s="90">
        <f t="shared" ca="1" si="685"/>
        <v>0</v>
      </c>
      <c r="R58" s="392"/>
      <c r="S58" s="34"/>
      <c r="T58" s="90">
        <f t="shared" ca="1" si="686"/>
        <v>0</v>
      </c>
      <c r="U58" s="34"/>
      <c r="V58" s="90">
        <f t="shared" ca="1" si="687"/>
        <v>0</v>
      </c>
      <c r="W58" s="34"/>
      <c r="X58" s="90">
        <f t="shared" ca="1" si="688"/>
        <v>0</v>
      </c>
      <c r="Y58" s="392"/>
      <c r="Z58" s="34"/>
      <c r="AA58" s="90">
        <f t="shared" ca="1" si="689"/>
        <v>0</v>
      </c>
      <c r="AB58" s="34"/>
      <c r="AC58" s="90">
        <f t="shared" ca="1" si="690"/>
        <v>0</v>
      </c>
      <c r="AD58" s="34"/>
      <c r="AE58" s="90">
        <f t="shared" ca="1" si="691"/>
        <v>0</v>
      </c>
      <c r="AF58" s="392"/>
      <c r="AG58" s="34"/>
      <c r="AH58" s="90">
        <f t="shared" ca="1" si="692"/>
        <v>0</v>
      </c>
      <c r="AI58" s="34"/>
      <c r="AJ58" s="90">
        <f t="shared" ca="1" si="693"/>
        <v>0</v>
      </c>
      <c r="AK58" s="34"/>
      <c r="AL58" s="90">
        <f t="shared" ca="1" si="694"/>
        <v>0</v>
      </c>
      <c r="AM58" s="392"/>
      <c r="AN58" s="34"/>
      <c r="AO58" s="90">
        <f t="shared" ca="1" si="695"/>
        <v>0</v>
      </c>
      <c r="AP58" s="34"/>
      <c r="AQ58" s="90">
        <f t="shared" ca="1" si="696"/>
        <v>0</v>
      </c>
      <c r="AR58" s="34"/>
      <c r="AS58" s="90">
        <f t="shared" ca="1" si="697"/>
        <v>0</v>
      </c>
      <c r="AT58" s="392">
        <v>-483</v>
      </c>
      <c r="AU58" s="34"/>
      <c r="AV58" s="90">
        <f t="shared" ref="AV58" ca="1" si="721">IF(OR(ISBLANK(AU58),ISBLANK(AW58)),0,AW58-AU58)</f>
        <v>0</v>
      </c>
      <c r="AW58" s="34"/>
      <c r="AX58" s="90">
        <f t="shared" ref="AX58" ca="1" si="722">IF(OR(ISBLANK(AW58),ISBLANK(AY58)),0,AY58-AW58)</f>
        <v>0</v>
      </c>
      <c r="AY58" s="34"/>
      <c r="AZ58" s="90">
        <f t="shared" ref="AZ58" ca="1" si="723">IF(OR(ISBLANK(AY58),ISBLANK(BA58)),0,BA58-AY58)</f>
        <v>0</v>
      </c>
      <c r="BA58" s="392">
        <v>-435</v>
      </c>
      <c r="BB58" s="34"/>
      <c r="BC58" s="90">
        <f t="shared" ca="1" si="701"/>
        <v>0</v>
      </c>
      <c r="BD58" s="34"/>
      <c r="BE58" s="90">
        <f t="shared" ca="1" si="701"/>
        <v>0</v>
      </c>
      <c r="BF58" s="34"/>
      <c r="BG58" s="90">
        <f t="shared" ref="BG58" ca="1" si="724">IF(OR(ISBLANK(BF58),ISBLANK(BH58)),0,BH58-BF58)</f>
        <v>0</v>
      </c>
      <c r="BH58" s="392">
        <v>-446</v>
      </c>
      <c r="BI58" s="34"/>
      <c r="BJ58" s="90">
        <f t="shared" ca="1" si="703"/>
        <v>0</v>
      </c>
      <c r="BK58" s="34"/>
      <c r="BL58" s="90">
        <f t="shared" ca="1" si="704"/>
        <v>0</v>
      </c>
      <c r="BM58" s="34"/>
      <c r="BN58" s="90">
        <f t="shared" ca="1" si="705"/>
        <v>0</v>
      </c>
      <c r="BO58" s="392"/>
      <c r="BP58" s="34"/>
      <c r="BQ58" s="90">
        <f t="shared" ca="1" si="706"/>
        <v>0</v>
      </c>
      <c r="BR58" s="34"/>
      <c r="BS58" s="90">
        <f t="shared" ca="1" si="707"/>
        <v>0</v>
      </c>
      <c r="BT58" s="34"/>
      <c r="BU58" s="90">
        <f t="shared" ca="1" si="708"/>
        <v>0</v>
      </c>
      <c r="BV58" s="392"/>
    </row>
    <row r="59" spans="1:74" s="21" customFormat="1" x14ac:dyDescent="0.2">
      <c r="A59" s="21" t="s">
        <v>141</v>
      </c>
      <c r="B59" s="87"/>
      <c r="C59" s="87"/>
      <c r="D59" s="392"/>
      <c r="E59" s="34"/>
      <c r="F59" s="90">
        <f t="shared" ca="1" si="680"/>
        <v>0</v>
      </c>
      <c r="G59" s="34"/>
      <c r="H59" s="90">
        <f t="shared" ca="1" si="681"/>
        <v>0</v>
      </c>
      <c r="I59" s="34"/>
      <c r="J59" s="90">
        <f t="shared" ca="1" si="682"/>
        <v>0</v>
      </c>
      <c r="K59" s="392"/>
      <c r="L59" s="34"/>
      <c r="M59" s="90">
        <f t="shared" ca="1" si="683"/>
        <v>0</v>
      </c>
      <c r="N59" s="34"/>
      <c r="O59" s="90">
        <f t="shared" ca="1" si="684"/>
        <v>0</v>
      </c>
      <c r="P59" s="34"/>
      <c r="Q59" s="90">
        <f t="shared" ca="1" si="685"/>
        <v>0</v>
      </c>
      <c r="R59" s="392"/>
      <c r="S59" s="34"/>
      <c r="T59" s="90">
        <f t="shared" ca="1" si="686"/>
        <v>0</v>
      </c>
      <c r="U59" s="34"/>
      <c r="V59" s="90">
        <f t="shared" ca="1" si="687"/>
        <v>0</v>
      </c>
      <c r="W59" s="34"/>
      <c r="X59" s="90">
        <f t="shared" ca="1" si="688"/>
        <v>0</v>
      </c>
      <c r="Y59" s="392"/>
      <c r="Z59" s="34"/>
      <c r="AA59" s="90">
        <f t="shared" ca="1" si="689"/>
        <v>0</v>
      </c>
      <c r="AB59" s="34"/>
      <c r="AC59" s="90">
        <f t="shared" ca="1" si="690"/>
        <v>0</v>
      </c>
      <c r="AD59" s="34"/>
      <c r="AE59" s="90">
        <f t="shared" ca="1" si="691"/>
        <v>0</v>
      </c>
      <c r="AF59" s="392"/>
      <c r="AG59" s="34"/>
      <c r="AH59" s="90">
        <f t="shared" ca="1" si="692"/>
        <v>0</v>
      </c>
      <c r="AI59" s="34"/>
      <c r="AJ59" s="90">
        <f t="shared" ca="1" si="693"/>
        <v>0</v>
      </c>
      <c r="AK59" s="34"/>
      <c r="AL59" s="90">
        <f t="shared" ca="1" si="694"/>
        <v>0</v>
      </c>
      <c r="AM59" s="392"/>
      <c r="AN59" s="34"/>
      <c r="AO59" s="90">
        <f t="shared" ca="1" si="695"/>
        <v>0</v>
      </c>
      <c r="AP59" s="34"/>
      <c r="AQ59" s="90">
        <f t="shared" ca="1" si="696"/>
        <v>0</v>
      </c>
      <c r="AR59" s="34"/>
      <c r="AS59" s="90">
        <f t="shared" ca="1" si="697"/>
        <v>0</v>
      </c>
      <c r="AT59" s="392"/>
      <c r="AU59" s="34"/>
      <c r="AV59" s="90">
        <f t="shared" ref="AV59" ca="1" si="725">IF(OR(ISBLANK(AU59),ISBLANK(AW59)),0,AW59-AU59)</f>
        <v>0</v>
      </c>
      <c r="AW59" s="34"/>
      <c r="AX59" s="90">
        <f t="shared" ref="AX59" ca="1" si="726">IF(OR(ISBLANK(AW59),ISBLANK(AY59)),0,AY59-AW59)</f>
        <v>0</v>
      </c>
      <c r="AY59" s="34"/>
      <c r="AZ59" s="90">
        <f t="shared" ref="AZ59" ca="1" si="727">IF(OR(ISBLANK(AY59),ISBLANK(BA59)),0,BA59-AY59)</f>
        <v>0</v>
      </c>
      <c r="BA59" s="392"/>
      <c r="BB59" s="34"/>
      <c r="BC59" s="90">
        <f t="shared" ca="1" si="701"/>
        <v>0</v>
      </c>
      <c r="BD59" s="34"/>
      <c r="BE59" s="90">
        <f t="shared" ca="1" si="701"/>
        <v>0</v>
      </c>
      <c r="BF59" s="34"/>
      <c r="BG59" s="90">
        <f t="shared" ref="BG59" ca="1" si="728">IF(OR(ISBLANK(BF59),ISBLANK(BH59)),0,BH59-BF59)</f>
        <v>0</v>
      </c>
      <c r="BH59" s="392"/>
      <c r="BI59" s="34"/>
      <c r="BJ59" s="90">
        <f t="shared" ca="1" si="703"/>
        <v>0</v>
      </c>
      <c r="BK59" s="34"/>
      <c r="BL59" s="90">
        <f t="shared" ca="1" si="704"/>
        <v>0</v>
      </c>
      <c r="BM59" s="34"/>
      <c r="BN59" s="90">
        <f t="shared" ca="1" si="705"/>
        <v>0</v>
      </c>
      <c r="BO59" s="392"/>
      <c r="BP59" s="34"/>
      <c r="BQ59" s="90">
        <f t="shared" ca="1" si="706"/>
        <v>0</v>
      </c>
      <c r="BR59" s="34"/>
      <c r="BS59" s="90">
        <f t="shared" ca="1" si="707"/>
        <v>0</v>
      </c>
      <c r="BT59" s="34"/>
      <c r="BU59" s="90">
        <f t="shared" ca="1" si="708"/>
        <v>0</v>
      </c>
      <c r="BV59" s="392"/>
    </row>
    <row r="60" spans="1:74" s="21" customFormat="1" x14ac:dyDescent="0.2">
      <c r="A60" s="21" t="s">
        <v>142</v>
      </c>
      <c r="B60" s="87"/>
      <c r="C60" s="87"/>
      <c r="D60" s="392"/>
      <c r="E60" s="34"/>
      <c r="F60" s="90">
        <f t="shared" ca="1" si="680"/>
        <v>0</v>
      </c>
      <c r="G60" s="34"/>
      <c r="H60" s="90">
        <f t="shared" ca="1" si="681"/>
        <v>0</v>
      </c>
      <c r="I60" s="34"/>
      <c r="J60" s="90">
        <f t="shared" ca="1" si="682"/>
        <v>0</v>
      </c>
      <c r="K60" s="392"/>
      <c r="L60" s="34"/>
      <c r="M60" s="90">
        <f t="shared" ca="1" si="683"/>
        <v>0</v>
      </c>
      <c r="N60" s="34"/>
      <c r="O60" s="90">
        <f t="shared" ca="1" si="684"/>
        <v>0</v>
      </c>
      <c r="P60" s="34"/>
      <c r="Q60" s="90">
        <f t="shared" ca="1" si="685"/>
        <v>0</v>
      </c>
      <c r="R60" s="392"/>
      <c r="S60" s="34"/>
      <c r="T60" s="90">
        <f t="shared" ca="1" si="686"/>
        <v>0</v>
      </c>
      <c r="U60" s="34"/>
      <c r="V60" s="90">
        <f t="shared" ca="1" si="687"/>
        <v>0</v>
      </c>
      <c r="W60" s="34"/>
      <c r="X60" s="90">
        <f t="shared" ca="1" si="688"/>
        <v>0</v>
      </c>
      <c r="Y60" s="392"/>
      <c r="Z60" s="34"/>
      <c r="AA60" s="90">
        <f t="shared" ca="1" si="689"/>
        <v>0</v>
      </c>
      <c r="AB60" s="34"/>
      <c r="AC60" s="90">
        <f t="shared" ca="1" si="690"/>
        <v>0</v>
      </c>
      <c r="AD60" s="34"/>
      <c r="AE60" s="90">
        <f t="shared" ca="1" si="691"/>
        <v>0</v>
      </c>
      <c r="AF60" s="392"/>
      <c r="AG60" s="34"/>
      <c r="AH60" s="90">
        <f t="shared" ca="1" si="692"/>
        <v>0</v>
      </c>
      <c r="AI60" s="34"/>
      <c r="AJ60" s="90">
        <f t="shared" ca="1" si="693"/>
        <v>0</v>
      </c>
      <c r="AK60" s="34"/>
      <c r="AL60" s="90">
        <f t="shared" ca="1" si="694"/>
        <v>0</v>
      </c>
      <c r="AM60" s="392"/>
      <c r="AN60" s="34"/>
      <c r="AO60" s="90">
        <f t="shared" ca="1" si="695"/>
        <v>0</v>
      </c>
      <c r="AP60" s="34"/>
      <c r="AQ60" s="90">
        <f t="shared" ca="1" si="696"/>
        <v>0</v>
      </c>
      <c r="AR60" s="34"/>
      <c r="AS60" s="90">
        <f t="shared" ca="1" si="697"/>
        <v>0</v>
      </c>
      <c r="AT60" s="392">
        <v>988</v>
      </c>
      <c r="AU60" s="34"/>
      <c r="AV60" s="90">
        <f t="shared" ref="AV60" ca="1" si="729">IF(OR(ISBLANK(AU60),ISBLANK(AW60)),0,AW60-AU60)</f>
        <v>0</v>
      </c>
      <c r="AW60" s="34"/>
      <c r="AX60" s="90">
        <f t="shared" ref="AX60" ca="1" si="730">IF(OR(ISBLANK(AW60),ISBLANK(AY60)),0,AY60-AW60)</f>
        <v>0</v>
      </c>
      <c r="AY60" s="34"/>
      <c r="AZ60" s="90">
        <f t="shared" ref="AZ60" ca="1" si="731">IF(OR(ISBLANK(AY60),ISBLANK(BA60)),0,BA60-AY60)</f>
        <v>0</v>
      </c>
      <c r="BA60" s="392">
        <f ca="1">692+35</f>
        <v>727</v>
      </c>
      <c r="BB60" s="34"/>
      <c r="BC60" s="90">
        <f t="shared" ca="1" si="701"/>
        <v>0</v>
      </c>
      <c r="BD60" s="34"/>
      <c r="BE60" s="90">
        <f t="shared" ca="1" si="701"/>
        <v>0</v>
      </c>
      <c r="BF60" s="34"/>
      <c r="BG60" s="90">
        <f t="shared" ref="BG60" ca="1" si="732">IF(OR(ISBLANK(BF60),ISBLANK(BH60)),0,BH60-BF60)</f>
        <v>0</v>
      </c>
      <c r="BH60" s="392">
        <f ca="1">495+96</f>
        <v>591</v>
      </c>
      <c r="BI60" s="34"/>
      <c r="BJ60" s="90">
        <f t="shared" ca="1" si="703"/>
        <v>0</v>
      </c>
      <c r="BK60" s="34"/>
      <c r="BL60" s="90">
        <f t="shared" ca="1" si="704"/>
        <v>0</v>
      </c>
      <c r="BM60" s="34"/>
      <c r="BN60" s="90">
        <f t="shared" ca="1" si="705"/>
        <v>0</v>
      </c>
      <c r="BO60" s="392"/>
      <c r="BP60" s="34"/>
      <c r="BQ60" s="90">
        <f t="shared" ca="1" si="706"/>
        <v>0</v>
      </c>
      <c r="BR60" s="34"/>
      <c r="BS60" s="90">
        <f t="shared" ca="1" si="707"/>
        <v>0</v>
      </c>
      <c r="BT60" s="34"/>
      <c r="BU60" s="90">
        <f t="shared" ca="1" si="708"/>
        <v>0</v>
      </c>
      <c r="BV60" s="392"/>
    </row>
    <row r="61" spans="1:74" s="21" customFormat="1" x14ac:dyDescent="0.2">
      <c r="A61" s="21" t="s">
        <v>143</v>
      </c>
      <c r="B61" s="87"/>
      <c r="C61" s="87"/>
      <c r="D61" s="392"/>
      <c r="E61" s="34"/>
      <c r="F61" s="90">
        <f t="shared" ca="1" si="680"/>
        <v>0</v>
      </c>
      <c r="G61" s="34"/>
      <c r="H61" s="90">
        <f t="shared" ca="1" si="681"/>
        <v>0</v>
      </c>
      <c r="I61" s="34"/>
      <c r="J61" s="90">
        <f t="shared" ca="1" si="682"/>
        <v>0</v>
      </c>
      <c r="K61" s="392"/>
      <c r="L61" s="34"/>
      <c r="M61" s="90">
        <f t="shared" ca="1" si="683"/>
        <v>0</v>
      </c>
      <c r="N61" s="34"/>
      <c r="O61" s="90">
        <f t="shared" ca="1" si="684"/>
        <v>0</v>
      </c>
      <c r="P61" s="34"/>
      <c r="Q61" s="90">
        <f t="shared" ca="1" si="685"/>
        <v>0</v>
      </c>
      <c r="R61" s="392"/>
      <c r="S61" s="34"/>
      <c r="T61" s="90">
        <f t="shared" ca="1" si="686"/>
        <v>0</v>
      </c>
      <c r="U61" s="34"/>
      <c r="V61" s="90">
        <f t="shared" ca="1" si="687"/>
        <v>0</v>
      </c>
      <c r="W61" s="34"/>
      <c r="X61" s="90">
        <f t="shared" ca="1" si="688"/>
        <v>0</v>
      </c>
      <c r="Y61" s="392"/>
      <c r="Z61" s="34"/>
      <c r="AA61" s="90">
        <f t="shared" ca="1" si="689"/>
        <v>0</v>
      </c>
      <c r="AB61" s="34"/>
      <c r="AC61" s="90">
        <f t="shared" ca="1" si="690"/>
        <v>0</v>
      </c>
      <c r="AD61" s="34"/>
      <c r="AE61" s="90">
        <f t="shared" ca="1" si="691"/>
        <v>0</v>
      </c>
      <c r="AF61" s="392"/>
      <c r="AG61" s="34"/>
      <c r="AH61" s="90">
        <f t="shared" ca="1" si="692"/>
        <v>0</v>
      </c>
      <c r="AI61" s="34"/>
      <c r="AJ61" s="90">
        <f t="shared" ca="1" si="693"/>
        <v>0</v>
      </c>
      <c r="AK61" s="34"/>
      <c r="AL61" s="90">
        <f t="shared" ca="1" si="694"/>
        <v>0</v>
      </c>
      <c r="AM61" s="392"/>
      <c r="AN61" s="34"/>
      <c r="AO61" s="90">
        <f t="shared" ca="1" si="695"/>
        <v>0</v>
      </c>
      <c r="AP61" s="34"/>
      <c r="AQ61" s="90">
        <f t="shared" ca="1" si="696"/>
        <v>0</v>
      </c>
      <c r="AR61" s="34"/>
      <c r="AS61" s="90">
        <f t="shared" ca="1" si="697"/>
        <v>0</v>
      </c>
      <c r="AT61" s="392">
        <v>0</v>
      </c>
      <c r="AU61" s="34"/>
      <c r="AV61" s="90">
        <f t="shared" ref="AV61" ca="1" si="733">IF(OR(ISBLANK(AU61),ISBLANK(AW61)),0,AW61-AU61)</f>
        <v>0</v>
      </c>
      <c r="AW61" s="34"/>
      <c r="AX61" s="90">
        <f t="shared" ref="AX61" ca="1" si="734">IF(OR(ISBLANK(AW61),ISBLANK(AY61)),0,AY61-AW61)</f>
        <v>0</v>
      </c>
      <c r="AY61" s="34"/>
      <c r="AZ61" s="90">
        <f t="shared" ref="AZ61" ca="1" si="735">IF(OR(ISBLANK(AY61),ISBLANK(BA61)),0,BA61-AY61)</f>
        <v>0</v>
      </c>
      <c r="BA61" s="392">
        <f ca="1">+-742+-6</f>
        <v>-748</v>
      </c>
      <c r="BB61" s="34"/>
      <c r="BC61" s="90">
        <f t="shared" ca="1" si="701"/>
        <v>0</v>
      </c>
      <c r="BD61" s="34"/>
      <c r="BE61" s="90">
        <f t="shared" ca="1" si="701"/>
        <v>0</v>
      </c>
      <c r="BF61" s="34"/>
      <c r="BG61" s="90">
        <f t="shared" ref="BG61" ca="1" si="736">IF(OR(ISBLANK(BF61),ISBLANK(BH61)),0,BH61-BF61)</f>
        <v>0</v>
      </c>
      <c r="BH61" s="392">
        <f ca="1">+-540+-44</f>
        <v>-584</v>
      </c>
      <c r="BI61" s="34"/>
      <c r="BJ61" s="90">
        <f t="shared" ca="1" si="703"/>
        <v>0</v>
      </c>
      <c r="BK61" s="34"/>
      <c r="BL61" s="90">
        <f t="shared" ca="1" si="704"/>
        <v>0</v>
      </c>
      <c r="BM61" s="34"/>
      <c r="BN61" s="90">
        <f t="shared" ca="1" si="705"/>
        <v>0</v>
      </c>
      <c r="BO61" s="392"/>
      <c r="BP61" s="34"/>
      <c r="BQ61" s="90">
        <f t="shared" ca="1" si="706"/>
        <v>0</v>
      </c>
      <c r="BR61" s="34"/>
      <c r="BS61" s="90">
        <f t="shared" ca="1" si="707"/>
        <v>0</v>
      </c>
      <c r="BT61" s="34"/>
      <c r="BU61" s="90">
        <f t="shared" ca="1" si="708"/>
        <v>0</v>
      </c>
      <c r="BV61" s="392"/>
    </row>
    <row r="62" spans="1:74" s="21" customFormat="1" x14ac:dyDescent="0.2">
      <c r="A62" s="21" t="s">
        <v>432</v>
      </c>
      <c r="B62" s="87"/>
      <c r="C62" s="87"/>
      <c r="D62" s="392"/>
      <c r="E62" s="34"/>
      <c r="F62" s="90">
        <f t="shared" ca="1" si="680"/>
        <v>0</v>
      </c>
      <c r="G62" s="34"/>
      <c r="H62" s="90">
        <f t="shared" ca="1" si="681"/>
        <v>0</v>
      </c>
      <c r="I62" s="34"/>
      <c r="J62" s="90">
        <f t="shared" ca="1" si="682"/>
        <v>0</v>
      </c>
      <c r="K62" s="392"/>
      <c r="L62" s="34"/>
      <c r="M62" s="90">
        <f t="shared" ca="1" si="683"/>
        <v>0</v>
      </c>
      <c r="N62" s="34"/>
      <c r="O62" s="90">
        <f t="shared" ca="1" si="684"/>
        <v>0</v>
      </c>
      <c r="P62" s="34"/>
      <c r="Q62" s="90">
        <f t="shared" ca="1" si="685"/>
        <v>0</v>
      </c>
      <c r="R62" s="392"/>
      <c r="S62" s="34"/>
      <c r="T62" s="90">
        <f t="shared" ca="1" si="686"/>
        <v>0</v>
      </c>
      <c r="U62" s="34"/>
      <c r="V62" s="90">
        <f t="shared" ca="1" si="687"/>
        <v>0</v>
      </c>
      <c r="W62" s="34"/>
      <c r="X62" s="90">
        <f t="shared" ca="1" si="688"/>
        <v>0</v>
      </c>
      <c r="Y62" s="392"/>
      <c r="Z62" s="34"/>
      <c r="AA62" s="90">
        <f t="shared" ca="1" si="689"/>
        <v>0</v>
      </c>
      <c r="AB62" s="34"/>
      <c r="AC62" s="90">
        <f t="shared" ca="1" si="690"/>
        <v>0</v>
      </c>
      <c r="AD62" s="34"/>
      <c r="AE62" s="90">
        <f t="shared" ca="1" si="691"/>
        <v>0</v>
      </c>
      <c r="AF62" s="392"/>
      <c r="AG62" s="34"/>
      <c r="AH62" s="90">
        <f t="shared" ca="1" si="692"/>
        <v>0</v>
      </c>
      <c r="AI62" s="34"/>
      <c r="AJ62" s="90">
        <f t="shared" ca="1" si="693"/>
        <v>0</v>
      </c>
      <c r="AK62" s="34"/>
      <c r="AL62" s="90">
        <f t="shared" ca="1" si="694"/>
        <v>0</v>
      </c>
      <c r="AM62" s="392"/>
      <c r="AN62" s="34"/>
      <c r="AO62" s="90">
        <f t="shared" ca="1" si="695"/>
        <v>0</v>
      </c>
      <c r="AP62" s="34"/>
      <c r="AQ62" s="90">
        <f t="shared" ca="1" si="696"/>
        <v>0</v>
      </c>
      <c r="AR62" s="34"/>
      <c r="AS62" s="90">
        <f t="shared" ca="1" si="697"/>
        <v>0</v>
      </c>
      <c r="AT62" s="392"/>
      <c r="AU62" s="34"/>
      <c r="AV62" s="90">
        <f t="shared" ref="AV62" ca="1" si="737">IF(OR(ISBLANK(AU62),ISBLANK(AW62)),0,AW62-AU62)</f>
        <v>0</v>
      </c>
      <c r="AW62" s="34"/>
      <c r="AX62" s="90">
        <f t="shared" ref="AX62" ca="1" si="738">IF(OR(ISBLANK(AW62),ISBLANK(AY62)),0,AY62-AW62)</f>
        <v>0</v>
      </c>
      <c r="AY62" s="34"/>
      <c r="AZ62" s="90">
        <f t="shared" ref="AZ62" ca="1" si="739">IF(OR(ISBLANK(AY62),ISBLANK(BA62)),0,BA62-AY62)</f>
        <v>0</v>
      </c>
      <c r="BA62" s="392"/>
      <c r="BB62" s="34"/>
      <c r="BC62" s="90">
        <f t="shared" ca="1" si="701"/>
        <v>0</v>
      </c>
      <c r="BD62" s="34"/>
      <c r="BE62" s="90">
        <f t="shared" ca="1" si="701"/>
        <v>0</v>
      </c>
      <c r="BF62" s="34"/>
      <c r="BG62" s="90">
        <f t="shared" ref="BG62" ca="1" si="740">IF(OR(ISBLANK(BF62),ISBLANK(BH62)),0,BH62-BF62)</f>
        <v>0</v>
      </c>
      <c r="BH62" s="392"/>
      <c r="BI62" s="34"/>
      <c r="BJ62" s="90">
        <f t="shared" ca="1" si="703"/>
        <v>0</v>
      </c>
      <c r="BK62" s="34"/>
      <c r="BL62" s="90">
        <f t="shared" ca="1" si="704"/>
        <v>0</v>
      </c>
      <c r="BM62" s="34"/>
      <c r="BN62" s="90">
        <f t="shared" ca="1" si="705"/>
        <v>0</v>
      </c>
      <c r="BO62" s="392"/>
      <c r="BP62" s="34"/>
      <c r="BQ62" s="90">
        <f t="shared" ca="1" si="706"/>
        <v>0</v>
      </c>
      <c r="BR62" s="34"/>
      <c r="BS62" s="90">
        <f t="shared" ca="1" si="707"/>
        <v>0</v>
      </c>
      <c r="BT62" s="34"/>
      <c r="BU62" s="90">
        <f t="shared" ca="1" si="708"/>
        <v>0</v>
      </c>
      <c r="BV62" s="392"/>
    </row>
    <row r="63" spans="1:74" s="21" customFormat="1" x14ac:dyDescent="0.2">
      <c r="A63" s="21" t="s">
        <v>129</v>
      </c>
      <c r="B63" s="87"/>
      <c r="C63" s="87"/>
      <c r="D63" s="392"/>
      <c r="E63" s="34"/>
      <c r="F63" s="90">
        <f t="shared" ca="1" si="680"/>
        <v>0</v>
      </c>
      <c r="G63" s="34"/>
      <c r="H63" s="90">
        <f t="shared" ca="1" si="681"/>
        <v>0</v>
      </c>
      <c r="I63" s="34"/>
      <c r="J63" s="90">
        <f t="shared" ca="1" si="682"/>
        <v>0</v>
      </c>
      <c r="K63" s="392"/>
      <c r="L63" s="34"/>
      <c r="M63" s="90">
        <f t="shared" ca="1" si="683"/>
        <v>0</v>
      </c>
      <c r="N63" s="34"/>
      <c r="O63" s="90">
        <f t="shared" ca="1" si="684"/>
        <v>0</v>
      </c>
      <c r="P63" s="34"/>
      <c r="Q63" s="90">
        <f t="shared" ca="1" si="685"/>
        <v>0</v>
      </c>
      <c r="R63" s="392"/>
      <c r="S63" s="34"/>
      <c r="T63" s="90">
        <f t="shared" ca="1" si="686"/>
        <v>0</v>
      </c>
      <c r="U63" s="34"/>
      <c r="V63" s="90">
        <f t="shared" ca="1" si="687"/>
        <v>0</v>
      </c>
      <c r="W63" s="34"/>
      <c r="X63" s="90">
        <f t="shared" ca="1" si="688"/>
        <v>0</v>
      </c>
      <c r="Y63" s="392"/>
      <c r="Z63" s="34"/>
      <c r="AA63" s="90">
        <f t="shared" ca="1" si="689"/>
        <v>0</v>
      </c>
      <c r="AB63" s="34"/>
      <c r="AC63" s="90">
        <f t="shared" ca="1" si="690"/>
        <v>0</v>
      </c>
      <c r="AD63" s="34"/>
      <c r="AE63" s="90">
        <f t="shared" ca="1" si="691"/>
        <v>0</v>
      </c>
      <c r="AF63" s="392"/>
      <c r="AG63" s="34"/>
      <c r="AH63" s="90">
        <f t="shared" ca="1" si="692"/>
        <v>0</v>
      </c>
      <c r="AI63" s="34"/>
      <c r="AJ63" s="90">
        <f t="shared" ca="1" si="693"/>
        <v>0</v>
      </c>
      <c r="AK63" s="34"/>
      <c r="AL63" s="90">
        <f t="shared" ca="1" si="694"/>
        <v>0</v>
      </c>
      <c r="AM63" s="392"/>
      <c r="AN63" s="34"/>
      <c r="AO63" s="90">
        <f t="shared" ca="1" si="695"/>
        <v>0</v>
      </c>
      <c r="AP63" s="34"/>
      <c r="AQ63" s="90">
        <f t="shared" ca="1" si="696"/>
        <v>0</v>
      </c>
      <c r="AR63" s="34"/>
      <c r="AS63" s="90">
        <f t="shared" ca="1" si="697"/>
        <v>0</v>
      </c>
      <c r="AT63" s="392">
        <f ca="1">+-88+33+-2+7</f>
        <v>-50</v>
      </c>
      <c r="AU63" s="34"/>
      <c r="AV63" s="90">
        <f t="shared" ref="AV63" ca="1" si="741">IF(OR(ISBLANK(AU63),ISBLANK(AW63)),0,AW63-AU63)</f>
        <v>0</v>
      </c>
      <c r="AW63" s="34"/>
      <c r="AX63" s="90">
        <f t="shared" ref="AX63" ca="1" si="742">IF(OR(ISBLANK(AW63),ISBLANK(AY63)),0,AY63-AW63)</f>
        <v>0</v>
      </c>
      <c r="AY63" s="34"/>
      <c r="AZ63" s="90">
        <f t="shared" ref="AZ63" ca="1" si="743">IF(OR(ISBLANK(AY63),ISBLANK(BA63)),0,BA63-AY63)</f>
        <v>0</v>
      </c>
      <c r="BA63" s="392">
        <f ca="1">+-58+20+-3</f>
        <v>-41</v>
      </c>
      <c r="BB63" s="34"/>
      <c r="BC63" s="90">
        <f t="shared" ca="1" si="701"/>
        <v>0</v>
      </c>
      <c r="BD63" s="34"/>
      <c r="BE63" s="90">
        <f t="shared" ca="1" si="701"/>
        <v>0</v>
      </c>
      <c r="BF63" s="34"/>
      <c r="BG63" s="90">
        <f t="shared" ref="BG63" ca="1" si="744">IF(OR(ISBLANK(BF63),ISBLANK(BH63)),0,BH63-BF63)</f>
        <v>0</v>
      </c>
      <c r="BH63" s="392">
        <f ca="1">+-32+38+-5+-3</f>
        <v>-2</v>
      </c>
      <c r="BI63" s="34"/>
      <c r="BJ63" s="90">
        <f t="shared" ca="1" si="703"/>
        <v>0</v>
      </c>
      <c r="BK63" s="34"/>
      <c r="BL63" s="90">
        <f t="shared" ca="1" si="704"/>
        <v>0</v>
      </c>
      <c r="BM63" s="34"/>
      <c r="BN63" s="90">
        <f t="shared" ca="1" si="705"/>
        <v>0</v>
      </c>
      <c r="BO63" s="392"/>
      <c r="BP63" s="34"/>
      <c r="BQ63" s="90">
        <f t="shared" ca="1" si="706"/>
        <v>0</v>
      </c>
      <c r="BR63" s="34"/>
      <c r="BS63" s="90">
        <f t="shared" ca="1" si="707"/>
        <v>0</v>
      </c>
      <c r="BT63" s="34"/>
      <c r="BU63" s="90">
        <f t="shared" ca="1" si="708"/>
        <v>0</v>
      </c>
      <c r="BV63" s="392"/>
    </row>
    <row r="64" spans="1:74" s="20" customFormat="1" x14ac:dyDescent="0.2">
      <c r="A64" s="17" t="s">
        <v>227</v>
      </c>
      <c r="B64" s="48"/>
      <c r="C64" s="48"/>
      <c r="D64" s="393">
        <f t="shared" ref="D64:BA64" ca="1" si="745">+IFERROR(SUM(D54:D63)+SUM(D50:D52),"N/A")</f>
        <v>0</v>
      </c>
      <c r="E64" s="18">
        <f t="shared" ref="E64" ca="1" si="746">+IFERROR(SUM(E54:E63)+SUM(E50:E52),"N/A")</f>
        <v>0</v>
      </c>
      <c r="F64" s="18">
        <f t="shared" ref="F64:J64" ca="1" si="747">+IFERROR(SUM(F54:F63)+SUM(F50:F52),"N/A")</f>
        <v>0</v>
      </c>
      <c r="G64" s="18">
        <f t="shared" ca="1" si="747"/>
        <v>0</v>
      </c>
      <c r="H64" s="18">
        <f t="shared" ca="1" si="747"/>
        <v>0</v>
      </c>
      <c r="I64" s="18">
        <f t="shared" ca="1" si="747"/>
        <v>0</v>
      </c>
      <c r="J64" s="18">
        <f t="shared" ca="1" si="747"/>
        <v>0</v>
      </c>
      <c r="K64" s="393">
        <f t="shared" ref="K64" ca="1" si="748">+IFERROR(SUM(K54:K63)+SUM(K50:K52),"N/A")</f>
        <v>0</v>
      </c>
      <c r="L64" s="18">
        <f t="shared" ref="L64" ca="1" si="749">+IFERROR(SUM(L54:L63)+SUM(L50:L52),"N/A")</f>
        <v>0</v>
      </c>
      <c r="M64" s="18">
        <f t="shared" ref="M64:Q64" ca="1" si="750">+IFERROR(SUM(M54:M63)+SUM(M50:M52),"N/A")</f>
        <v>0</v>
      </c>
      <c r="N64" s="18">
        <f t="shared" ca="1" si="750"/>
        <v>0</v>
      </c>
      <c r="O64" s="18">
        <f t="shared" ca="1" si="750"/>
        <v>0</v>
      </c>
      <c r="P64" s="18">
        <f t="shared" ca="1" si="750"/>
        <v>0</v>
      </c>
      <c r="Q64" s="18">
        <f t="shared" ca="1" si="750"/>
        <v>0</v>
      </c>
      <c r="R64" s="393">
        <f t="shared" ref="R64" ca="1" si="751">+IFERROR(SUM(R54:R63)+SUM(R50:R52),"N/A")</f>
        <v>0</v>
      </c>
      <c r="S64" s="18">
        <f t="shared" ref="S64" ca="1" si="752">+IFERROR(SUM(S54:S63)+SUM(S50:S52),"N/A")</f>
        <v>0</v>
      </c>
      <c r="T64" s="18">
        <f t="shared" ref="T64:X64" ca="1" si="753">+IFERROR(SUM(T54:T63)+SUM(T50:T52),"N/A")</f>
        <v>0</v>
      </c>
      <c r="U64" s="18">
        <f t="shared" ca="1" si="753"/>
        <v>0</v>
      </c>
      <c r="V64" s="18">
        <f t="shared" ca="1" si="753"/>
        <v>0</v>
      </c>
      <c r="W64" s="18">
        <f t="shared" ca="1" si="753"/>
        <v>0</v>
      </c>
      <c r="X64" s="18">
        <f t="shared" ca="1" si="753"/>
        <v>0</v>
      </c>
      <c r="Y64" s="393">
        <f t="shared" ref="Y64" ca="1" si="754">+IFERROR(SUM(Y54:Y63)+SUM(Y50:Y52),"N/A")</f>
        <v>0</v>
      </c>
      <c r="Z64" s="18">
        <f t="shared" ref="Z64" ca="1" si="755">+IFERROR(SUM(Z54:Z63)+SUM(Z50:Z52),"N/A")</f>
        <v>0</v>
      </c>
      <c r="AA64" s="18">
        <f t="shared" ref="AA64:AE64" ca="1" si="756">+IFERROR(SUM(AA54:AA63)+SUM(AA50:AA52),"N/A")</f>
        <v>0</v>
      </c>
      <c r="AB64" s="18">
        <f t="shared" ca="1" si="756"/>
        <v>0</v>
      </c>
      <c r="AC64" s="18">
        <f t="shared" ca="1" si="756"/>
        <v>0</v>
      </c>
      <c r="AD64" s="18">
        <f t="shared" ca="1" si="756"/>
        <v>0</v>
      </c>
      <c r="AE64" s="18">
        <f t="shared" ca="1" si="756"/>
        <v>0</v>
      </c>
      <c r="AF64" s="393">
        <f t="shared" ref="AF64" ca="1" si="757">+IFERROR(SUM(AF54:AF63)+SUM(AF50:AF52),"N/A")</f>
        <v>0</v>
      </c>
      <c r="AG64" s="18">
        <f t="shared" ref="AG64" ca="1" si="758">+IFERROR(SUM(AG54:AG63)+SUM(AG50:AG52),"N/A")</f>
        <v>0</v>
      </c>
      <c r="AH64" s="18">
        <f t="shared" ref="AH64:AL64" ca="1" si="759">+IFERROR(SUM(AH54:AH63)+SUM(AH50:AH52),"N/A")</f>
        <v>0</v>
      </c>
      <c r="AI64" s="18">
        <f t="shared" ca="1" si="759"/>
        <v>0</v>
      </c>
      <c r="AJ64" s="18">
        <f t="shared" ca="1" si="759"/>
        <v>0</v>
      </c>
      <c r="AK64" s="18">
        <f t="shared" ca="1" si="759"/>
        <v>0</v>
      </c>
      <c r="AL64" s="18">
        <f t="shared" ca="1" si="759"/>
        <v>0</v>
      </c>
      <c r="AM64" s="393">
        <f t="shared" ca="1" si="745"/>
        <v>0</v>
      </c>
      <c r="AN64" s="18">
        <f t="shared" ref="AN64" ca="1" si="760">+IFERROR(SUM(AN54:AN63)+SUM(AN50:AN52),"N/A")</f>
        <v>0</v>
      </c>
      <c r="AO64" s="18">
        <f t="shared" ref="AO64:AR64" ca="1" si="761">+IFERROR(SUM(AO54:AO63)+SUM(AO50:AO52),"N/A")</f>
        <v>0</v>
      </c>
      <c r="AP64" s="18">
        <f t="shared" ca="1" si="761"/>
        <v>0</v>
      </c>
      <c r="AQ64" s="18">
        <f t="shared" ca="1" si="761"/>
        <v>0</v>
      </c>
      <c r="AR64" s="18">
        <f t="shared" ca="1" si="761"/>
        <v>0</v>
      </c>
      <c r="AS64" s="18">
        <f t="shared" ref="AS64" ca="1" si="762">+IFERROR(SUM(AS54:AS63)+SUM(AS50:AS52),"N/A")</f>
        <v>0</v>
      </c>
      <c r="AT64" s="393">
        <f ca="1">+IFERROR(SUM(AT54:AT63)+SUM(AT50:AT52),"N/A")</f>
        <v>-716</v>
      </c>
      <c r="AU64" s="18">
        <f t="shared" ref="AU64" ca="1" si="763">+IFERROR(SUM(AU54:AU63)+SUM(AU50:AU52),"N/A")</f>
        <v>0</v>
      </c>
      <c r="AV64" s="18">
        <f t="shared" ref="AV64" ca="1" si="764">+IFERROR(SUM(AV54:AV63)+SUM(AV50:AV52),"N/A")</f>
        <v>0</v>
      </c>
      <c r="AW64" s="18">
        <f t="shared" ref="AW64" ca="1" si="765">+IFERROR(SUM(AW54:AW63)+SUM(AW50:AW52),"N/A")</f>
        <v>0</v>
      </c>
      <c r="AX64" s="18">
        <f t="shared" ref="AX64:AY64" ca="1" si="766">+IFERROR(SUM(AX54:AX63)+SUM(AX50:AX52),"N/A")</f>
        <v>0</v>
      </c>
      <c r="AY64" s="18">
        <f t="shared" ca="1" si="766"/>
        <v>0</v>
      </c>
      <c r="AZ64" s="18">
        <f t="shared" ref="AZ64" ca="1" si="767">+IFERROR(SUM(AZ54:AZ63)+SUM(AZ50:AZ52),"N/A")</f>
        <v>0</v>
      </c>
      <c r="BA64" s="393">
        <f t="shared" ca="1" si="745"/>
        <v>-1765</v>
      </c>
      <c r="BB64" s="18">
        <f t="shared" ref="BB64" ca="1" si="768">+IFERROR(SUM(BB54:BB63)+SUM(BB50:BB52),"N/A")</f>
        <v>0</v>
      </c>
      <c r="BC64" s="18">
        <f t="shared" ref="BC64" ca="1" si="769">+IFERROR(SUM(BC54:BC63)+SUM(BC50:BC52),"N/A")</f>
        <v>0</v>
      </c>
      <c r="BD64" s="18">
        <f t="shared" ref="BD64" ca="1" si="770">+IFERROR(SUM(BD54:BD63)+SUM(BD50:BD52),"N/A")</f>
        <v>0</v>
      </c>
      <c r="BE64" s="18">
        <f t="shared" ref="BE64:BF64" ca="1" si="771">+IFERROR(SUM(BE54:BE63)+SUM(BE50:BE52),"N/A")</f>
        <v>0</v>
      </c>
      <c r="BF64" s="18">
        <f t="shared" ca="1" si="771"/>
        <v>0</v>
      </c>
      <c r="BG64" s="18">
        <f t="shared" ref="BG64" ca="1" si="772">+IFERROR(SUM(BG54:BG63)+SUM(BG50:BG52),"N/A")</f>
        <v>0</v>
      </c>
      <c r="BH64" s="393">
        <f t="shared" ref="BH64" ca="1" si="773">+IFERROR(SUM(BH54:BH63)+SUM(BH50:BH52),"N/A")</f>
        <v>-1127</v>
      </c>
      <c r="BI64" s="18">
        <f t="shared" ref="BI64" ca="1" si="774">+IFERROR(SUM(BI54:BI63)+SUM(BI50:BI52),"N/A")</f>
        <v>0</v>
      </c>
      <c r="BJ64" s="18">
        <f t="shared" ref="BJ64:BM64" ca="1" si="775">+IFERROR(SUM(BJ54:BJ63)+SUM(BJ50:BJ52),"N/A")</f>
        <v>0</v>
      </c>
      <c r="BK64" s="18">
        <f t="shared" ca="1" si="775"/>
        <v>0</v>
      </c>
      <c r="BL64" s="18">
        <f t="shared" ca="1" si="775"/>
        <v>0</v>
      </c>
      <c r="BM64" s="18">
        <f t="shared" ca="1" si="775"/>
        <v>0</v>
      </c>
      <c r="BN64" s="18">
        <f t="shared" ref="BN64" ca="1" si="776">+IFERROR(SUM(BN54:BN63)+SUM(BN50:BN52),"N/A")</f>
        <v>0</v>
      </c>
      <c r="BO64" s="393">
        <f t="shared" ref="BO64" ca="1" si="777">+IFERROR(SUM(BO54:BO63)+SUM(BO50:BO52),"N/A")</f>
        <v>0</v>
      </c>
      <c r="BP64" s="18">
        <f t="shared" ref="BP64" ca="1" si="778">+IFERROR(SUM(BP54:BP63)+SUM(BP50:BP52),"N/A")</f>
        <v>0</v>
      </c>
      <c r="BQ64" s="18">
        <f t="shared" ref="BQ64:BT64" ca="1" si="779">+IFERROR(SUM(BQ54:BQ63)+SUM(BQ50:BQ52),"N/A")</f>
        <v>0</v>
      </c>
      <c r="BR64" s="18">
        <f t="shared" ca="1" si="779"/>
        <v>0</v>
      </c>
      <c r="BS64" s="18">
        <f t="shared" ca="1" si="779"/>
        <v>0</v>
      </c>
      <c r="BT64" s="18">
        <f t="shared" ca="1" si="779"/>
        <v>0</v>
      </c>
      <c r="BU64" s="18">
        <f t="shared" ref="BU64" ca="1" si="780">+IFERROR(SUM(BU54:BU63)+SUM(BU50:BU52),"N/A")</f>
        <v>0</v>
      </c>
      <c r="BV64" s="393">
        <f t="shared" ref="BV64" ca="1" si="781">+IFERROR(SUM(BV54:BV63)+SUM(BV50:BV52),"N/A")</f>
        <v>0</v>
      </c>
    </row>
    <row r="65" spans="1:79" s="21" customFormat="1" x14ac:dyDescent="0.2">
      <c r="A65" s="21" t="s">
        <v>226</v>
      </c>
      <c r="B65" s="87"/>
      <c r="C65" s="87"/>
      <c r="D65" s="392"/>
      <c r="E65" s="34"/>
      <c r="F65" s="90">
        <f t="shared" ref="F65" ca="1" si="782">IF(OR(ISBLANK(E65),ISBLANK(G65)),0,G65-E65)</f>
        <v>0</v>
      </c>
      <c r="G65" s="34"/>
      <c r="H65" s="90">
        <f t="shared" ref="H65" ca="1" si="783">IF(OR(ISBLANK(G65),ISBLANK(I65)),0,I65-G65)</f>
        <v>0</v>
      </c>
      <c r="I65" s="34"/>
      <c r="J65" s="90">
        <f t="shared" ref="J65" ca="1" si="784">IF(OR(ISBLANK(I65),ISBLANK(K65)),0,K65-I65)</f>
        <v>0</v>
      </c>
      <c r="K65" s="392"/>
      <c r="L65" s="34"/>
      <c r="M65" s="90">
        <f t="shared" ref="M65" ca="1" si="785">IF(OR(ISBLANK(L65),ISBLANK(N65)),0,N65-L65)</f>
        <v>0</v>
      </c>
      <c r="N65" s="34"/>
      <c r="O65" s="90">
        <f t="shared" ref="O65" ca="1" si="786">IF(OR(ISBLANK(N65),ISBLANK(P65)),0,P65-N65)</f>
        <v>0</v>
      </c>
      <c r="P65" s="34"/>
      <c r="Q65" s="90">
        <f t="shared" ref="Q65" ca="1" si="787">IF(OR(ISBLANK(P65),ISBLANK(R65)),0,R65-P65)</f>
        <v>0</v>
      </c>
      <c r="R65" s="392"/>
      <c r="S65" s="34"/>
      <c r="T65" s="90">
        <f t="shared" ref="T65" ca="1" si="788">IF(OR(ISBLANK(S65),ISBLANK(U65)),0,U65-S65)</f>
        <v>0</v>
      </c>
      <c r="U65" s="34"/>
      <c r="V65" s="90">
        <f t="shared" ref="V65" ca="1" si="789">IF(OR(ISBLANK(U65),ISBLANK(W65)),0,W65-U65)</f>
        <v>0</v>
      </c>
      <c r="W65" s="34"/>
      <c r="X65" s="90">
        <f t="shared" ref="X65" ca="1" si="790">IF(OR(ISBLANK(W65),ISBLANK(Y65)),0,Y65-W65)</f>
        <v>0</v>
      </c>
      <c r="Y65" s="392"/>
      <c r="Z65" s="34"/>
      <c r="AA65" s="90">
        <f t="shared" ref="AA65" ca="1" si="791">IF(OR(ISBLANK(Z65),ISBLANK(AB65)),0,AB65-Z65)</f>
        <v>0</v>
      </c>
      <c r="AB65" s="34"/>
      <c r="AC65" s="90">
        <f t="shared" ref="AC65" ca="1" si="792">IF(OR(ISBLANK(AB65),ISBLANK(AD65)),0,AD65-AB65)</f>
        <v>0</v>
      </c>
      <c r="AD65" s="34"/>
      <c r="AE65" s="90">
        <f t="shared" ref="AE65" ca="1" si="793">IF(OR(ISBLANK(AD65),ISBLANK(AF65)),0,AF65-AD65)</f>
        <v>0</v>
      </c>
      <c r="AF65" s="392"/>
      <c r="AG65" s="34"/>
      <c r="AH65" s="90">
        <f t="shared" ref="AH65" ca="1" si="794">IF(OR(ISBLANK(AG65),ISBLANK(AI65)),0,AI65-AG65)</f>
        <v>0</v>
      </c>
      <c r="AI65" s="34"/>
      <c r="AJ65" s="90">
        <f t="shared" ref="AJ65" ca="1" si="795">IF(OR(ISBLANK(AI65),ISBLANK(AK65)),0,AK65-AI65)</f>
        <v>0</v>
      </c>
      <c r="AK65" s="34"/>
      <c r="AL65" s="90">
        <f t="shared" ref="AL65" ca="1" si="796">IF(OR(ISBLANK(AK65),ISBLANK(AM65)),0,AM65-AK65)</f>
        <v>0</v>
      </c>
      <c r="AM65" s="392"/>
      <c r="AN65" s="34"/>
      <c r="AO65" s="90">
        <f t="shared" ref="AO65" ca="1" si="797">IF(OR(ISBLANK(AN65),ISBLANK(AP65)),0,AP65-AN65)</f>
        <v>0</v>
      </c>
      <c r="AP65" s="34"/>
      <c r="AQ65" s="90">
        <f t="shared" ref="AQ65" ca="1" si="798">IF(OR(ISBLANK(AP65),ISBLANK(AR65)),0,AR65-AP65)</f>
        <v>0</v>
      </c>
      <c r="AR65" s="34"/>
      <c r="AS65" s="90">
        <f t="shared" ref="AS65" ca="1" si="799">IF(OR(ISBLANK(AR65),ISBLANK(AT65)),0,AT65-AR65)</f>
        <v>0</v>
      </c>
      <c r="AT65" s="392">
        <v>0</v>
      </c>
      <c r="AU65" s="34"/>
      <c r="AV65" s="90">
        <f t="shared" ref="AV65" ca="1" si="800">IF(OR(ISBLANK(AU65),ISBLANK(AW65)),0,AW65-AU65)</f>
        <v>0</v>
      </c>
      <c r="AW65" s="34"/>
      <c r="AX65" s="90">
        <f t="shared" ref="AX65" ca="1" si="801">IF(OR(ISBLANK(AW65),ISBLANK(AY65)),0,AY65-AW65)</f>
        <v>0</v>
      </c>
      <c r="AY65" s="34"/>
      <c r="AZ65" s="90">
        <f t="shared" ref="AZ65" ca="1" si="802">IF(OR(ISBLANK(AY65),ISBLANK(BA65)),0,BA65-AY65)</f>
        <v>0</v>
      </c>
      <c r="BA65" s="392">
        <v>0</v>
      </c>
      <c r="BB65" s="34"/>
      <c r="BC65" s="90">
        <f t="shared" ref="BC65" ca="1" si="803">IF(OR(ISBLANK(BB65),ISBLANK(BD65)),0,BD65-BB65)</f>
        <v>0</v>
      </c>
      <c r="BD65" s="34"/>
      <c r="BE65" s="90">
        <f t="shared" ref="BE65" ca="1" si="804">IF(OR(ISBLANK(BD65),ISBLANK(BF65)),0,BF65-BD65)</f>
        <v>0</v>
      </c>
      <c r="BF65" s="34"/>
      <c r="BG65" s="90">
        <f t="shared" ref="BG65" ca="1" si="805">IF(OR(ISBLANK(BF65),ISBLANK(BH65)),0,BH65-BF65)</f>
        <v>0</v>
      </c>
      <c r="BH65" s="392">
        <v>0</v>
      </c>
      <c r="BI65" s="34"/>
      <c r="BJ65" s="90">
        <f t="shared" ref="BJ65" ca="1" si="806">IF(OR(ISBLANK(BI65),ISBLANK(BK65)),0,BK65-BI65)</f>
        <v>0</v>
      </c>
      <c r="BK65" s="34"/>
      <c r="BL65" s="90">
        <f t="shared" ref="BL65" ca="1" si="807">IF(OR(ISBLANK(BK65),ISBLANK(BM65)),0,BM65-BK65)</f>
        <v>0</v>
      </c>
      <c r="BM65" s="34"/>
      <c r="BN65" s="90">
        <f t="shared" ref="BN65" ca="1" si="808">IF(OR(ISBLANK(BM65),ISBLANK(BO65)),0,BO65-BM65)</f>
        <v>0</v>
      </c>
      <c r="BO65" s="392"/>
      <c r="BP65" s="34"/>
      <c r="BQ65" s="90">
        <f t="shared" ref="BQ65" ca="1" si="809">IF(OR(ISBLANK(BP65),ISBLANK(BR65)),0,BR65-BP65)</f>
        <v>0</v>
      </c>
      <c r="BR65" s="34"/>
      <c r="BS65" s="90">
        <f t="shared" ref="BS65" ca="1" si="810">IF(OR(ISBLANK(BR65),ISBLANK(BT65)),0,BT65-BR65)</f>
        <v>0</v>
      </c>
      <c r="BT65" s="34"/>
      <c r="BU65" s="90">
        <f t="shared" ref="BU65" ca="1" si="811">IF(OR(ISBLANK(BT65),ISBLANK(BV65)),0,BV65-BT65)</f>
        <v>0</v>
      </c>
      <c r="BV65" s="392"/>
    </row>
    <row r="66" spans="1:79" s="20" customFormat="1" x14ac:dyDescent="0.2">
      <c r="A66" s="67" t="s">
        <v>145</v>
      </c>
      <c r="B66" s="48"/>
      <c r="C66" s="48"/>
      <c r="D66" s="398">
        <f t="shared" ref="D66:J66" ca="1" si="812">+IFERROR(D64+D65,"N/A")</f>
        <v>0</v>
      </c>
      <c r="E66" s="67">
        <f t="shared" ca="1" si="812"/>
        <v>0</v>
      </c>
      <c r="F66" s="67">
        <f t="shared" ca="1" si="812"/>
        <v>0</v>
      </c>
      <c r="G66" s="67">
        <f t="shared" ca="1" si="812"/>
        <v>0</v>
      </c>
      <c r="H66" s="67">
        <f t="shared" ca="1" si="812"/>
        <v>0</v>
      </c>
      <c r="I66" s="67">
        <f t="shared" ca="1" si="812"/>
        <v>0</v>
      </c>
      <c r="J66" s="67">
        <f t="shared" ca="1" si="812"/>
        <v>0</v>
      </c>
      <c r="K66" s="398">
        <f t="shared" ref="K66:Q66" ca="1" si="813">+IFERROR(K64+K65,"N/A")</f>
        <v>0</v>
      </c>
      <c r="L66" s="67">
        <f t="shared" ca="1" si="813"/>
        <v>0</v>
      </c>
      <c r="M66" s="67">
        <f t="shared" ca="1" si="813"/>
        <v>0</v>
      </c>
      <c r="N66" s="67">
        <f t="shared" ca="1" si="813"/>
        <v>0</v>
      </c>
      <c r="O66" s="67">
        <f t="shared" ca="1" si="813"/>
        <v>0</v>
      </c>
      <c r="P66" s="67">
        <f t="shared" ca="1" si="813"/>
        <v>0</v>
      </c>
      <c r="Q66" s="67">
        <f t="shared" ca="1" si="813"/>
        <v>0</v>
      </c>
      <c r="R66" s="398">
        <f t="shared" ref="R66:X66" ca="1" si="814">+IFERROR(R64+R65,"N/A")</f>
        <v>0</v>
      </c>
      <c r="S66" s="67">
        <f t="shared" ca="1" si="814"/>
        <v>0</v>
      </c>
      <c r="T66" s="67">
        <f t="shared" ca="1" si="814"/>
        <v>0</v>
      </c>
      <c r="U66" s="67">
        <f t="shared" ca="1" si="814"/>
        <v>0</v>
      </c>
      <c r="V66" s="67">
        <f t="shared" ca="1" si="814"/>
        <v>0</v>
      </c>
      <c r="W66" s="67">
        <f t="shared" ca="1" si="814"/>
        <v>0</v>
      </c>
      <c r="X66" s="67">
        <f t="shared" ca="1" si="814"/>
        <v>0</v>
      </c>
      <c r="Y66" s="398">
        <f t="shared" ref="Y66:AE66" ca="1" si="815">+IFERROR(Y64+Y65,"N/A")</f>
        <v>0</v>
      </c>
      <c r="Z66" s="67">
        <f t="shared" ca="1" si="815"/>
        <v>0</v>
      </c>
      <c r="AA66" s="67">
        <f t="shared" ca="1" si="815"/>
        <v>0</v>
      </c>
      <c r="AB66" s="67">
        <f t="shared" ca="1" si="815"/>
        <v>0</v>
      </c>
      <c r="AC66" s="67">
        <f t="shared" ca="1" si="815"/>
        <v>0</v>
      </c>
      <c r="AD66" s="67">
        <f t="shared" ca="1" si="815"/>
        <v>0</v>
      </c>
      <c r="AE66" s="67">
        <f t="shared" ca="1" si="815"/>
        <v>0</v>
      </c>
      <c r="AF66" s="398">
        <f t="shared" ref="AF66:AL66" ca="1" si="816">+IFERROR(AF64+AF65,"N/A")</f>
        <v>0</v>
      </c>
      <c r="AG66" s="67">
        <f t="shared" ca="1" si="816"/>
        <v>0</v>
      </c>
      <c r="AH66" s="67">
        <f t="shared" ca="1" si="816"/>
        <v>0</v>
      </c>
      <c r="AI66" s="67">
        <f t="shared" ca="1" si="816"/>
        <v>0</v>
      </c>
      <c r="AJ66" s="67">
        <f t="shared" ca="1" si="816"/>
        <v>0</v>
      </c>
      <c r="AK66" s="67">
        <f t="shared" ca="1" si="816"/>
        <v>0</v>
      </c>
      <c r="AL66" s="67">
        <f t="shared" ca="1" si="816"/>
        <v>0</v>
      </c>
      <c r="AM66" s="398">
        <f ca="1">+IFERROR(AM64+AM65,"N/A")</f>
        <v>0</v>
      </c>
      <c r="AN66" s="67">
        <f t="shared" ref="AN66:AR66" ca="1" si="817">+IFERROR(AN64+AN65,"N/A")</f>
        <v>0</v>
      </c>
      <c r="AO66" s="67">
        <f t="shared" ca="1" si="817"/>
        <v>0</v>
      </c>
      <c r="AP66" s="67">
        <f t="shared" ca="1" si="817"/>
        <v>0</v>
      </c>
      <c r="AQ66" s="67">
        <f t="shared" ca="1" si="817"/>
        <v>0</v>
      </c>
      <c r="AR66" s="67">
        <f t="shared" ca="1" si="817"/>
        <v>0</v>
      </c>
      <c r="AS66" s="67">
        <f t="shared" ref="AS66" ca="1" si="818">+IFERROR(AS64+AS65,"N/A")</f>
        <v>0</v>
      </c>
      <c r="AT66" s="398">
        <f t="shared" ref="AT66:BF66" ca="1" si="819">+IFERROR(AT64+AT65,"N/A")</f>
        <v>-716</v>
      </c>
      <c r="AU66" s="67">
        <f t="shared" ca="1" si="819"/>
        <v>0</v>
      </c>
      <c r="AV66" s="67">
        <f t="shared" ca="1" si="819"/>
        <v>0</v>
      </c>
      <c r="AW66" s="67">
        <f t="shared" ca="1" si="819"/>
        <v>0</v>
      </c>
      <c r="AX66" s="67">
        <f t="shared" ca="1" si="819"/>
        <v>0</v>
      </c>
      <c r="AY66" s="67">
        <f t="shared" ca="1" si="819"/>
        <v>0</v>
      </c>
      <c r="AZ66" s="67">
        <f t="shared" ref="AZ66" ca="1" si="820">+IFERROR(AZ64+AZ65,"N/A")</f>
        <v>0</v>
      </c>
      <c r="BA66" s="398">
        <f t="shared" ca="1" si="819"/>
        <v>-1765</v>
      </c>
      <c r="BB66" s="67">
        <f t="shared" ca="1" si="819"/>
        <v>0</v>
      </c>
      <c r="BC66" s="67">
        <f t="shared" ca="1" si="819"/>
        <v>0</v>
      </c>
      <c r="BD66" s="67">
        <f t="shared" ca="1" si="819"/>
        <v>0</v>
      </c>
      <c r="BE66" s="67">
        <f t="shared" ca="1" si="819"/>
        <v>0</v>
      </c>
      <c r="BF66" s="67">
        <f t="shared" ca="1" si="819"/>
        <v>0</v>
      </c>
      <c r="BG66" s="67">
        <f t="shared" ref="BG66" ca="1" si="821">+IFERROR(BG64+BG65,"N/A")</f>
        <v>0</v>
      </c>
      <c r="BH66" s="398">
        <f t="shared" ref="BH66:BM66" ca="1" si="822">+IFERROR(BH64+BH65,"N/A")</f>
        <v>-1127</v>
      </c>
      <c r="BI66" s="67">
        <f t="shared" ca="1" si="822"/>
        <v>0</v>
      </c>
      <c r="BJ66" s="67">
        <f t="shared" ca="1" si="822"/>
        <v>0</v>
      </c>
      <c r="BK66" s="67">
        <f t="shared" ca="1" si="822"/>
        <v>0</v>
      </c>
      <c r="BL66" s="67">
        <f t="shared" ca="1" si="822"/>
        <v>0</v>
      </c>
      <c r="BM66" s="67">
        <f t="shared" ca="1" si="822"/>
        <v>0</v>
      </c>
      <c r="BN66" s="67">
        <f t="shared" ref="BN66" ca="1" si="823">+IFERROR(BN64+BN65,"N/A")</f>
        <v>0</v>
      </c>
      <c r="BO66" s="398">
        <f t="shared" ref="BO66:BT66" ca="1" si="824">+IFERROR(BO64+BO65,"N/A")</f>
        <v>0</v>
      </c>
      <c r="BP66" s="67">
        <f t="shared" ca="1" si="824"/>
        <v>0</v>
      </c>
      <c r="BQ66" s="67">
        <f t="shared" ca="1" si="824"/>
        <v>0</v>
      </c>
      <c r="BR66" s="67">
        <f t="shared" ca="1" si="824"/>
        <v>0</v>
      </c>
      <c r="BS66" s="67">
        <f t="shared" ca="1" si="824"/>
        <v>0</v>
      </c>
      <c r="BT66" s="67">
        <f t="shared" ca="1" si="824"/>
        <v>0</v>
      </c>
      <c r="BU66" s="67">
        <f t="shared" ref="BU66" ca="1" si="825">+IFERROR(BU64+BU65,"N/A")</f>
        <v>0</v>
      </c>
      <c r="BV66" s="398">
        <f t="shared" ref="BV66" ca="1" si="826">+IFERROR(BV64+BV65,"N/A")</f>
        <v>0</v>
      </c>
    </row>
    <row r="67" spans="1:79" s="20" customFormat="1" x14ac:dyDescent="0.2">
      <c r="A67" s="405" t="s">
        <v>484</v>
      </c>
      <c r="B67" s="52"/>
      <c r="C67" s="52"/>
      <c r="D67" s="408"/>
      <c r="E67" s="409" t="str">
        <f ca="1">IFERROR(+E66+C66+A66+#REF!,"NM")</f>
        <v>NM</v>
      </c>
      <c r="F67" s="409" t="str">
        <f ca="1">IFERROR(F66+E66+C66+A66,"NM")</f>
        <v>NM</v>
      </c>
      <c r="G67" s="409" t="str">
        <f ca="1">IFERROR(F66+E66+C66+A66,"NM")</f>
        <v>NM</v>
      </c>
      <c r="H67" s="409">
        <f ca="1">IFERROR(H66+F66+E66+C66,"NM")</f>
        <v>0</v>
      </c>
      <c r="I67" s="409">
        <f ca="1">IFERROR(H66+F66+E66+C66,"NM")</f>
        <v>0</v>
      </c>
      <c r="J67" s="409">
        <f ca="1">IFERROR(J66+H66+F66+E66,"NM")</f>
        <v>0</v>
      </c>
      <c r="K67" s="408">
        <f ca="1">IFERROR(K66,"NM")</f>
        <v>0</v>
      </c>
      <c r="L67" s="409">
        <f ca="1">IFERROR(+L66+J66+H66+F66,"NM")</f>
        <v>0</v>
      </c>
      <c r="M67" s="409">
        <f ca="1">IFERROR(M66+L66+J66+H66,"NM")</f>
        <v>0</v>
      </c>
      <c r="N67" s="409">
        <f ca="1">IFERROR(M66+L66+J66+H66,"NM")</f>
        <v>0</v>
      </c>
      <c r="O67" s="409">
        <f ca="1">IFERROR(O66+M66+L66+J66,"NM")</f>
        <v>0</v>
      </c>
      <c r="P67" s="409">
        <f ca="1">IFERROR(O66+M66+L66+J66,"NM")</f>
        <v>0</v>
      </c>
      <c r="Q67" s="409">
        <f ca="1">IFERROR(Q66+O66+M66+L66,"NM")</f>
        <v>0</v>
      </c>
      <c r="R67" s="408">
        <f ca="1">IFERROR(R66,"NM")</f>
        <v>0</v>
      </c>
      <c r="S67" s="409">
        <f ca="1">IFERROR(+S66+Q66+O66+M66,"NM")</f>
        <v>0</v>
      </c>
      <c r="T67" s="409">
        <f ca="1">IFERROR(T66+S66+Q66+O66,"NM")</f>
        <v>0</v>
      </c>
      <c r="U67" s="409">
        <f ca="1">IFERROR(T66+S66+Q66+O66,"NM")</f>
        <v>0</v>
      </c>
      <c r="V67" s="409">
        <f ca="1">IFERROR(V66+T66+S66+Q66,"NM")</f>
        <v>0</v>
      </c>
      <c r="W67" s="409">
        <f ca="1">IFERROR(V66+T66+S66+Q66,"NM")</f>
        <v>0</v>
      </c>
      <c r="X67" s="409">
        <f ca="1">IFERROR(X66+V66+T66+S66,"NM")</f>
        <v>0</v>
      </c>
      <c r="Y67" s="408">
        <f ca="1">IFERROR(Y66,"NM")</f>
        <v>0</v>
      </c>
      <c r="Z67" s="409">
        <f ca="1">IFERROR(+Z66+X66+V66+T66,"NM")</f>
        <v>0</v>
      </c>
      <c r="AA67" s="409">
        <f ca="1">IFERROR(AA66+Z66+X66+V66,"NM")</f>
        <v>0</v>
      </c>
      <c r="AB67" s="409">
        <f ca="1">IFERROR(AA66+Z66+X66+V66,"NM")</f>
        <v>0</v>
      </c>
      <c r="AC67" s="409">
        <f ca="1">IFERROR(AC66+AA66+Z66+X66,"NM")</f>
        <v>0</v>
      </c>
      <c r="AD67" s="409">
        <f ca="1">IFERROR(AC66+AA66+Z66+X66,"NM")</f>
        <v>0</v>
      </c>
      <c r="AE67" s="409">
        <f ca="1">IFERROR(AE66+AC66+AA66+Z66,"NM")</f>
        <v>0</v>
      </c>
      <c r="AF67" s="408">
        <f ca="1">IFERROR(AF66,"NM")</f>
        <v>0</v>
      </c>
      <c r="AG67" s="409">
        <f ca="1">IFERROR(+AG66+AE66+AC66+AA66,"NM")</f>
        <v>0</v>
      </c>
      <c r="AH67" s="409">
        <f ca="1">IFERROR(AH66+AG66+AE66+AC66,"NM")</f>
        <v>0</v>
      </c>
      <c r="AI67" s="409">
        <f ca="1">IFERROR(AH66+AG66+AE66+AC66,"NM")</f>
        <v>0</v>
      </c>
      <c r="AJ67" s="409">
        <f ca="1">IFERROR(AJ66+AH66+AG66+AE66,"NM")</f>
        <v>0</v>
      </c>
      <c r="AK67" s="409">
        <f ca="1">IFERROR(AJ66+AH66+AG66+AE66,"NM")</f>
        <v>0</v>
      </c>
      <c r="AL67" s="409">
        <f ca="1">IFERROR(AL66+AJ66+AH66+AG66,"NM")</f>
        <v>0</v>
      </c>
      <c r="AM67" s="408">
        <f ca="1">IFERROR(AM66,"NM")</f>
        <v>0</v>
      </c>
      <c r="AN67" s="409">
        <f ca="1">IFERROR(+AN66+AL66+AJ66+AH66,"NM")</f>
        <v>0</v>
      </c>
      <c r="AO67" s="409">
        <f ca="1">IFERROR(AO66+AN66+AL66+AJ66,"NM")</f>
        <v>0</v>
      </c>
      <c r="AP67" s="409">
        <f ca="1">IFERROR(AO66+AN66+AL66+AJ66,"NM")</f>
        <v>0</v>
      </c>
      <c r="AQ67" s="409">
        <f ca="1">IFERROR(AQ66+AO66+AN66+AL66,"NM")</f>
        <v>0</v>
      </c>
      <c r="AR67" s="409">
        <f ca="1">IFERROR(AQ66+AO66+AN66+AL66,"NM")</f>
        <v>0</v>
      </c>
      <c r="AS67" s="409">
        <f ca="1">IFERROR(AS66+AQ66+AO66+AN66,"NM")</f>
        <v>0</v>
      </c>
      <c r="AT67" s="408">
        <f ca="1">IFERROR(AT66,"NM")</f>
        <v>-716</v>
      </c>
      <c r="AU67" s="409">
        <f ca="1">IFERROR(+AU66+AS66+AQ66+AO66,"NM")</f>
        <v>0</v>
      </c>
      <c r="AV67" s="409">
        <f ca="1">IFERROR(AV66+AU66+AS66+AQ66,"NM")</f>
        <v>0</v>
      </c>
      <c r="AW67" s="409">
        <f ca="1">IFERROR(AV66+AU66+AS66+AQ66,"NM")</f>
        <v>0</v>
      </c>
      <c r="AX67" s="409">
        <f ca="1">IFERROR(AX66+AV66+AU66+AS66,"NM")</f>
        <v>0</v>
      </c>
      <c r="AY67" s="409">
        <f ca="1">IFERROR(AX66+AV66+AU66+AS66,"NM")</f>
        <v>0</v>
      </c>
      <c r="AZ67" s="409">
        <f ca="1">IFERROR(AZ66+AX66+AV66+AU66,"NM")</f>
        <v>0</v>
      </c>
      <c r="BA67" s="408">
        <f ca="1">IFERROR(BA66,"NM")</f>
        <v>-1765</v>
      </c>
      <c r="BB67" s="409">
        <f ca="1">IFERROR(+BB66+AZ66+AX66+AV66,"NM")</f>
        <v>0</v>
      </c>
      <c r="BC67" s="409">
        <f ca="1">IFERROR(BC66+BB66+AZ66+AX66,"NM")</f>
        <v>0</v>
      </c>
      <c r="BD67" s="409">
        <f ca="1">IFERROR(BC66+BB66+AZ66+AX66,"NM")</f>
        <v>0</v>
      </c>
      <c r="BE67" s="409">
        <f ca="1">IFERROR(BE66+BC66+BB66+AZ66,"NM")</f>
        <v>0</v>
      </c>
      <c r="BF67" s="409">
        <f ca="1">IFERROR(BE66+BC66+BB66+AZ66,"NM")</f>
        <v>0</v>
      </c>
      <c r="BG67" s="409">
        <f ca="1">IFERROR(BG66+BE66+BC66+BB66,"NM")</f>
        <v>0</v>
      </c>
      <c r="BH67" s="408">
        <f ca="1">IFERROR(BH66,"NM")</f>
        <v>-1127</v>
      </c>
      <c r="BI67" s="409">
        <f ca="1">IFERROR(+BI66+BG66+BE66+BC66,"NM")</f>
        <v>0</v>
      </c>
      <c r="BJ67" s="409">
        <f ca="1">IFERROR(BJ66+BI66+BG66+BE66,"NM")</f>
        <v>0</v>
      </c>
      <c r="BK67" s="409">
        <f ca="1">IFERROR(BJ66+BI66+BG66+BE66,"NM")</f>
        <v>0</v>
      </c>
      <c r="BL67" s="409">
        <f ca="1">IFERROR(BL66+BJ66+BI66+BG66,"NM")</f>
        <v>0</v>
      </c>
      <c r="BM67" s="409">
        <f ca="1">IFERROR(BL66+BJ66+BI66+BG66,"NM")</f>
        <v>0</v>
      </c>
      <c r="BN67" s="409">
        <f ca="1">IFERROR(BN66+BL66+BJ66+BI66,"NM")</f>
        <v>0</v>
      </c>
      <c r="BO67" s="408">
        <f ca="1">IFERROR(BO66,"NM")</f>
        <v>0</v>
      </c>
      <c r="BP67" s="409">
        <f ca="1">IFERROR(+BP66+BN66+BL66+BJ66,"NM")</f>
        <v>0</v>
      </c>
      <c r="BQ67" s="409">
        <f ca="1">IFERROR(BQ66+BP66+BN66+BL66,"NM")</f>
        <v>0</v>
      </c>
      <c r="BR67" s="409">
        <f ca="1">IFERROR(BQ66+BP66+BN66+BL66,"NM")</f>
        <v>0</v>
      </c>
      <c r="BS67" s="409">
        <f ca="1">IFERROR(BS66+BQ66+BP66+BN66,"NM")</f>
        <v>0</v>
      </c>
      <c r="BT67" s="409">
        <f ca="1">IFERROR(BS66+BQ66+BP66+BN66,"NM")</f>
        <v>0</v>
      </c>
      <c r="BU67" s="409">
        <f ca="1">IFERROR(BU66+BS66+BQ66+BP66,"NM")</f>
        <v>0</v>
      </c>
      <c r="BV67" s="408">
        <f ca="1">IFERROR(BV66,"NM")</f>
        <v>0</v>
      </c>
    </row>
    <row r="68" spans="1:79" s="20" customFormat="1" x14ac:dyDescent="0.2">
      <c r="A68" s="406" t="s">
        <v>483</v>
      </c>
      <c r="B68" s="52"/>
      <c r="C68" s="52"/>
      <c r="D68" s="410"/>
      <c r="E68" s="411" t="e">
        <f t="shared" ref="E68" ca="1" si="827">IF(MIN(E67,#REF!)&lt;=0,"NM",E67/#REF!-1)</f>
        <v>#REF!</v>
      </c>
      <c r="F68" s="412" t="e">
        <f t="shared" ref="F68" ca="1" si="828">IF(MIN(F67,#REF!)&lt;=0,"NM",F67/#REF!-1)</f>
        <v>#REF!</v>
      </c>
      <c r="G68" s="411" t="e">
        <f t="shared" ref="G68" ca="1" si="829">IF(MIN(G67,#REF!)&lt;=0,"NM",G67/#REF!-1)</f>
        <v>#REF!</v>
      </c>
      <c r="H68" s="412" t="str">
        <f t="shared" ref="H68" ca="1" si="830">IF(MIN(H67,A67)&lt;=0,"NM",H67/A67-1)</f>
        <v>NM</v>
      </c>
      <c r="I68" s="412" t="str">
        <f t="shared" ref="I68" ca="1" si="831">IF(MIN(I67,B67)&lt;=0,"NM",I67/B67-1)</f>
        <v>NM</v>
      </c>
      <c r="J68" s="412" t="str">
        <f t="shared" ref="J68" ca="1" si="832">IF(MIN(J67,C67)&lt;=0,"NM",J67/C67-1)</f>
        <v>NM</v>
      </c>
      <c r="K68" s="410" t="str">
        <f ca="1">IF(MIN(K67,D67)&lt;=0,"NM",K67/D67-1)</f>
        <v>NM</v>
      </c>
      <c r="L68" s="411" t="str">
        <f t="shared" ref="L68" ca="1" si="833">IF(MIN(L67,E67)&lt;=0,"NM",L67/E67-1)</f>
        <v>NM</v>
      </c>
      <c r="M68" s="412" t="str">
        <f t="shared" ref="M68" ca="1" si="834">IF(MIN(M67,F67)&lt;=0,"NM",M67/F67-1)</f>
        <v>NM</v>
      </c>
      <c r="N68" s="411" t="str">
        <f t="shared" ref="N68" ca="1" si="835">IF(MIN(N67,G67)&lt;=0,"NM",N67/G67-1)</f>
        <v>NM</v>
      </c>
      <c r="O68" s="412" t="str">
        <f t="shared" ref="O68" ca="1" si="836">IF(MIN(O67,H67)&lt;=0,"NM",O67/H67-1)</f>
        <v>NM</v>
      </c>
      <c r="P68" s="412" t="str">
        <f t="shared" ref="P68" ca="1" si="837">IF(MIN(P67,I67)&lt;=0,"NM",P67/I67-1)</f>
        <v>NM</v>
      </c>
      <c r="Q68" s="412" t="str">
        <f t="shared" ref="Q68" ca="1" si="838">IF(MIN(Q67,J67)&lt;=0,"NM",Q67/J67-1)</f>
        <v>NM</v>
      </c>
      <c r="R68" s="410" t="str">
        <f ca="1">IF(MIN(R67,K67)&lt;=0,"NM",R67/K67-1)</f>
        <v>NM</v>
      </c>
      <c r="S68" s="411" t="str">
        <f t="shared" ref="S68" ca="1" si="839">IF(MIN(S67,L67)&lt;=0,"NM",S67/L67-1)</f>
        <v>NM</v>
      </c>
      <c r="T68" s="412" t="str">
        <f t="shared" ref="T68" ca="1" si="840">IF(MIN(T67,M67)&lt;=0,"NM",T67/M67-1)</f>
        <v>NM</v>
      </c>
      <c r="U68" s="411" t="str">
        <f t="shared" ref="U68" ca="1" si="841">IF(MIN(U67,N67)&lt;=0,"NM",U67/N67-1)</f>
        <v>NM</v>
      </c>
      <c r="V68" s="412" t="str">
        <f t="shared" ref="V68" ca="1" si="842">IF(MIN(V67,O67)&lt;=0,"NM",V67/O67-1)</f>
        <v>NM</v>
      </c>
      <c r="W68" s="412" t="str">
        <f t="shared" ref="W68" ca="1" si="843">IF(MIN(W67,P67)&lt;=0,"NM",W67/P67-1)</f>
        <v>NM</v>
      </c>
      <c r="X68" s="412" t="str">
        <f t="shared" ref="X68" ca="1" si="844">IF(MIN(X67,Q67)&lt;=0,"NM",X67/Q67-1)</f>
        <v>NM</v>
      </c>
      <c r="Y68" s="410" t="str">
        <f ca="1">IF(MIN(Y67,R67)&lt;=0,"NM",Y67/R67-1)</f>
        <v>NM</v>
      </c>
      <c r="Z68" s="411" t="str">
        <f t="shared" ref="Z68" ca="1" si="845">IF(MIN(Z67,S67)&lt;=0,"NM",Z67/S67-1)</f>
        <v>NM</v>
      </c>
      <c r="AA68" s="412" t="str">
        <f t="shared" ref="AA68" ca="1" si="846">IF(MIN(AA67,T67)&lt;=0,"NM",AA67/T67-1)</f>
        <v>NM</v>
      </c>
      <c r="AB68" s="411" t="str">
        <f t="shared" ref="AB68" ca="1" si="847">IF(MIN(AB67,U67)&lt;=0,"NM",AB67/U67-1)</f>
        <v>NM</v>
      </c>
      <c r="AC68" s="412" t="str">
        <f t="shared" ref="AC68" ca="1" si="848">IF(MIN(AC67,V67)&lt;=0,"NM",AC67/V67-1)</f>
        <v>NM</v>
      </c>
      <c r="AD68" s="412" t="str">
        <f t="shared" ref="AD68" ca="1" si="849">IF(MIN(AD67,W67)&lt;=0,"NM",AD67/W67-1)</f>
        <v>NM</v>
      </c>
      <c r="AE68" s="412" t="str">
        <f t="shared" ref="AE68" ca="1" si="850">IF(MIN(AE67,X67)&lt;=0,"NM",AE67/X67-1)</f>
        <v>NM</v>
      </c>
      <c r="AF68" s="410" t="str">
        <f ca="1">IF(MIN(AF67,Y67)&lt;=0,"NM",AF67/Y67-1)</f>
        <v>NM</v>
      </c>
      <c r="AG68" s="411" t="str">
        <f t="shared" ref="AG68" ca="1" si="851">IF(MIN(AG67,Z67)&lt;=0,"NM",AG67/Z67-1)</f>
        <v>NM</v>
      </c>
      <c r="AH68" s="412" t="str">
        <f t="shared" ref="AH68" ca="1" si="852">IF(MIN(AH67,AA67)&lt;=0,"NM",AH67/AA67-1)</f>
        <v>NM</v>
      </c>
      <c r="AI68" s="411" t="str">
        <f t="shared" ref="AI68" ca="1" si="853">IF(MIN(AI67,AB67)&lt;=0,"NM",AI67/AB67-1)</f>
        <v>NM</v>
      </c>
      <c r="AJ68" s="412" t="str">
        <f t="shared" ref="AJ68" ca="1" si="854">IF(MIN(AJ67,AC67)&lt;=0,"NM",AJ67/AC67-1)</f>
        <v>NM</v>
      </c>
      <c r="AK68" s="412" t="str">
        <f t="shared" ref="AK68" ca="1" si="855">IF(MIN(AK67,AD67)&lt;=0,"NM",AK67/AD67-1)</f>
        <v>NM</v>
      </c>
      <c r="AL68" s="412" t="str">
        <f t="shared" ref="AL68" ca="1" si="856">IF(MIN(AL67,AE67)&lt;=0,"NM",AL67/AE67-1)</f>
        <v>NM</v>
      </c>
      <c r="AM68" s="410" t="str">
        <f ca="1">IF(MIN(AM67,AF67)&lt;=0,"NM",AM67/AF67-1)</f>
        <v>NM</v>
      </c>
      <c r="AN68" s="411" t="str">
        <f t="shared" ref="AN68" ca="1" si="857">IF(MIN(AN67,AG67)&lt;=0,"NM",AN67/AG67-1)</f>
        <v>NM</v>
      </c>
      <c r="AO68" s="412" t="str">
        <f t="shared" ref="AO68" ca="1" si="858">IF(MIN(AO67,AH67)&lt;=0,"NM",AO67/AH67-1)</f>
        <v>NM</v>
      </c>
      <c r="AP68" s="411" t="str">
        <f t="shared" ref="AP68" ca="1" si="859">IF(MIN(AP67,AI67)&lt;=0,"NM",AP67/AI67-1)</f>
        <v>NM</v>
      </c>
      <c r="AQ68" s="412" t="str">
        <f t="shared" ref="AQ68" ca="1" si="860">IF(MIN(AQ67,AJ67)&lt;=0,"NM",AQ67/AJ67-1)</f>
        <v>NM</v>
      </c>
      <c r="AR68" s="412" t="str">
        <f t="shared" ref="AR68" ca="1" si="861">IF(MIN(AR67,AK67)&lt;=0,"NM",AR67/AK67-1)</f>
        <v>NM</v>
      </c>
      <c r="AS68" s="412" t="str">
        <f t="shared" ref="AS68" ca="1" si="862">IF(MIN(AS67,AL67)&lt;=0,"NM",AS67/AL67-1)</f>
        <v>NM</v>
      </c>
      <c r="AT68" s="410" t="str">
        <f t="shared" ref="AT68" ca="1" si="863">IF(MIN(AT67,AM67)&lt;=0,"NM",AT67/AM67-1)</f>
        <v>NM</v>
      </c>
      <c r="AU68" s="411" t="str">
        <f t="shared" ref="AU68" ca="1" si="864">IF(MIN(AU67,AN67)&lt;=0,"NM",AU67/AN67-1)</f>
        <v>NM</v>
      </c>
      <c r="AV68" s="412" t="str">
        <f t="shared" ref="AV68" ca="1" si="865">IF(MIN(AV67,AO67)&lt;=0,"NM",AV67/AO67-1)</f>
        <v>NM</v>
      </c>
      <c r="AW68" s="411" t="str">
        <f t="shared" ref="AW68" ca="1" si="866">IF(MIN(AW67,AP67)&lt;=0,"NM",AW67/AP67-1)</f>
        <v>NM</v>
      </c>
      <c r="AX68" s="412" t="str">
        <f t="shared" ref="AX68" ca="1" si="867">IF(MIN(AX67,AQ67)&lt;=0,"NM",AX67/AQ67-1)</f>
        <v>NM</v>
      </c>
      <c r="AY68" s="412" t="str">
        <f t="shared" ref="AY68" ca="1" si="868">IF(MIN(AY67,AR67)&lt;=0,"NM",AY67/AR67-1)</f>
        <v>NM</v>
      </c>
      <c r="AZ68" s="412" t="str">
        <f t="shared" ref="AZ68" ca="1" si="869">IF(MIN(AZ67,AS67)&lt;=0,"NM",AZ67/AS67-1)</f>
        <v>NM</v>
      </c>
      <c r="BA68" s="410" t="str">
        <f ca="1">IF(MIN(BA67,AT67)&lt;=0,"NM",BA67/AT67-1)</f>
        <v>NM</v>
      </c>
      <c r="BB68" s="411" t="str">
        <f t="shared" ref="BB68" ca="1" si="870">IF(MIN(BB67,AU67)&lt;=0,"NM",BB67/AU67-1)</f>
        <v>NM</v>
      </c>
      <c r="BC68" s="412" t="str">
        <f t="shared" ref="BC68" ca="1" si="871">IF(MIN(BC67,AV67)&lt;=0,"NM",BC67/AV67-1)</f>
        <v>NM</v>
      </c>
      <c r="BD68" s="411" t="str">
        <f t="shared" ref="BD68" ca="1" si="872">IF(MIN(BD67,AW67)&lt;=0,"NM",BD67/AW67-1)</f>
        <v>NM</v>
      </c>
      <c r="BE68" s="412" t="str">
        <f t="shared" ref="BE68" ca="1" si="873">IF(MIN(BE67,AX67)&lt;=0,"NM",BE67/AX67-1)</f>
        <v>NM</v>
      </c>
      <c r="BF68" s="412" t="str">
        <f t="shared" ref="BF68" ca="1" si="874">IF(MIN(BF67,AY67)&lt;=0,"NM",BF67/AY67-1)</f>
        <v>NM</v>
      </c>
      <c r="BG68" s="412" t="str">
        <f t="shared" ref="BG68" ca="1" si="875">IF(MIN(BG67,AZ67)&lt;=0,"NM",BG67/AZ67-1)</f>
        <v>NM</v>
      </c>
      <c r="BH68" s="410" t="str">
        <f ca="1">IF(MIN(BH67,BA67)&lt;=0,"NM",BH67/BA67-1)</f>
        <v>NM</v>
      </c>
      <c r="BI68" s="411" t="str">
        <f t="shared" ref="BI68" ca="1" si="876">IF(MIN(BI67,BB67)&lt;=0,"NM",BI67/BB67-1)</f>
        <v>NM</v>
      </c>
      <c r="BJ68" s="412" t="str">
        <f t="shared" ref="BJ68" ca="1" si="877">IF(MIN(BJ67,BC67)&lt;=0,"NM",BJ67/BC67-1)</f>
        <v>NM</v>
      </c>
      <c r="BK68" s="411" t="str">
        <f t="shared" ref="BK68" ca="1" si="878">IF(MIN(BK67,BD67)&lt;=0,"NM",BK67/BD67-1)</f>
        <v>NM</v>
      </c>
      <c r="BL68" s="412" t="str">
        <f t="shared" ref="BL68" ca="1" si="879">IF(MIN(BL67,BE67)&lt;=0,"NM",BL67/BE67-1)</f>
        <v>NM</v>
      </c>
      <c r="BM68" s="412" t="str">
        <f t="shared" ref="BM68" ca="1" si="880">IF(MIN(BM67,BF67)&lt;=0,"NM",BM67/BF67-1)</f>
        <v>NM</v>
      </c>
      <c r="BN68" s="412" t="str">
        <f t="shared" ref="BN68" ca="1" si="881">IF(MIN(BN67,BG67)&lt;=0,"NM",BN67/BG67-1)</f>
        <v>NM</v>
      </c>
      <c r="BO68" s="410" t="str">
        <f ca="1">IF(MIN(BO67,BH67)&lt;=0,"NM",BO67/BH67-1)</f>
        <v>NM</v>
      </c>
      <c r="BP68" s="411" t="str">
        <f t="shared" ref="BP68" ca="1" si="882">IF(MIN(BP67,BI67)&lt;=0,"NM",BP67/BI67-1)</f>
        <v>NM</v>
      </c>
      <c r="BQ68" s="412" t="str">
        <f t="shared" ref="BQ68" ca="1" si="883">IF(MIN(BQ67,BJ67)&lt;=0,"NM",BQ67/BJ67-1)</f>
        <v>NM</v>
      </c>
      <c r="BR68" s="411" t="str">
        <f t="shared" ref="BR68" ca="1" si="884">IF(MIN(BR67,BK67)&lt;=0,"NM",BR67/BK67-1)</f>
        <v>NM</v>
      </c>
      <c r="BS68" s="412" t="str">
        <f t="shared" ref="BS68" ca="1" si="885">IF(MIN(BS67,BL67)&lt;=0,"NM",BS67/BL67-1)</f>
        <v>NM</v>
      </c>
      <c r="BT68" s="412" t="str">
        <f t="shared" ref="BT68" ca="1" si="886">IF(MIN(BT67,BM67)&lt;=0,"NM",BT67/BM67-1)</f>
        <v>NM</v>
      </c>
      <c r="BU68" s="412" t="str">
        <f t="shared" ref="BU68" ca="1" si="887">IF(MIN(BU67,BN67)&lt;=0,"NM",BU67/BN67-1)</f>
        <v>NM</v>
      </c>
      <c r="BV68" s="410" t="str">
        <f ca="1">IF(MIN(BV67,BO67)&lt;=0,"NM",BV67/BO67-1)</f>
        <v>NM</v>
      </c>
    </row>
    <row r="69" spans="1:79" s="20" customFormat="1" x14ac:dyDescent="0.2">
      <c r="A69" s="228" t="s">
        <v>481</v>
      </c>
      <c r="B69" s="52"/>
      <c r="C69" s="52"/>
      <c r="D69" s="407"/>
      <c r="E69" s="229" t="e">
        <f t="shared" ref="E69" ca="1" si="888">IF(MIN(E66,#REF!)&lt;=0,"NM",E66/#REF!-1)</f>
        <v>#REF!</v>
      </c>
      <c r="F69" s="230" t="e">
        <f t="shared" ref="F69" ca="1" si="889">IF(MIN(F66,#REF!)&lt;=0,"NM",F66/#REF!-1)</f>
        <v>#REF!</v>
      </c>
      <c r="G69" s="229" t="e">
        <f t="shared" ref="G69" ca="1" si="890">IF(MIN(G66,#REF!)&lt;=0,"NM",G66/#REF!-1)</f>
        <v>#REF!</v>
      </c>
      <c r="H69" s="230" t="str">
        <f t="shared" ref="H69" ca="1" si="891">IF(MIN(H66,A66)&lt;=0,"NM",H66/A66-1)</f>
        <v>NM</v>
      </c>
      <c r="I69" s="230" t="str">
        <f t="shared" ref="I69" ca="1" si="892">IF(MIN(I66,B66)&lt;=0,"NM",I66/B66-1)</f>
        <v>NM</v>
      </c>
      <c r="J69" s="230" t="str">
        <f t="shared" ref="J69" ca="1" si="893">IF(MIN(J66,C66)&lt;=0,"NM",J66/C66-1)</f>
        <v>NM</v>
      </c>
      <c r="K69" s="407" t="str">
        <f t="shared" ref="K69" ca="1" si="894">IF(MIN(K66,D66)&lt;=0,"NM",K66/D66-1)</f>
        <v>NM</v>
      </c>
      <c r="L69" s="229" t="str">
        <f t="shared" ref="L69" ca="1" si="895">IF(MIN(L66,E66)&lt;=0,"NM",L66/E66-1)</f>
        <v>NM</v>
      </c>
      <c r="M69" s="230" t="str">
        <f t="shared" ref="M69" ca="1" si="896">IF(MIN(M66,F66)&lt;=0,"NM",M66/F66-1)</f>
        <v>NM</v>
      </c>
      <c r="N69" s="229" t="str">
        <f t="shared" ref="N69" ca="1" si="897">IF(MIN(N66,G66)&lt;=0,"NM",N66/G66-1)</f>
        <v>NM</v>
      </c>
      <c r="O69" s="230" t="str">
        <f t="shared" ref="O69" ca="1" si="898">IF(MIN(O66,H66)&lt;=0,"NM",O66/H66-1)</f>
        <v>NM</v>
      </c>
      <c r="P69" s="230" t="str">
        <f t="shared" ref="P69" ca="1" si="899">IF(MIN(P66,I66)&lt;=0,"NM",P66/I66-1)</f>
        <v>NM</v>
      </c>
      <c r="Q69" s="230" t="str">
        <f t="shared" ref="Q69" ca="1" si="900">IF(MIN(Q66,J66)&lt;=0,"NM",Q66/J66-1)</f>
        <v>NM</v>
      </c>
      <c r="R69" s="407" t="str">
        <f t="shared" ref="R69" ca="1" si="901">IF(MIN(R66,K66)&lt;=0,"NM",R66/K66-1)</f>
        <v>NM</v>
      </c>
      <c r="S69" s="229" t="str">
        <f t="shared" ref="S69" ca="1" si="902">IF(MIN(S66,L66)&lt;=0,"NM",S66/L66-1)</f>
        <v>NM</v>
      </c>
      <c r="T69" s="230" t="str">
        <f t="shared" ref="T69" ca="1" si="903">IF(MIN(T66,M66)&lt;=0,"NM",T66/M66-1)</f>
        <v>NM</v>
      </c>
      <c r="U69" s="229" t="str">
        <f t="shared" ref="U69" ca="1" si="904">IF(MIN(U66,N66)&lt;=0,"NM",U66/N66-1)</f>
        <v>NM</v>
      </c>
      <c r="V69" s="230" t="str">
        <f t="shared" ref="V69" ca="1" si="905">IF(MIN(V66,O66)&lt;=0,"NM",V66/O66-1)</f>
        <v>NM</v>
      </c>
      <c r="W69" s="230" t="str">
        <f t="shared" ref="W69" ca="1" si="906">IF(MIN(W66,P66)&lt;=0,"NM",W66/P66-1)</f>
        <v>NM</v>
      </c>
      <c r="X69" s="230" t="str">
        <f t="shared" ref="X69" ca="1" si="907">IF(MIN(X66,Q66)&lt;=0,"NM",X66/Q66-1)</f>
        <v>NM</v>
      </c>
      <c r="Y69" s="407" t="str">
        <f t="shared" ref="Y69" ca="1" si="908">IF(MIN(Y66,R66)&lt;=0,"NM",Y66/R66-1)</f>
        <v>NM</v>
      </c>
      <c r="Z69" s="229" t="str">
        <f t="shared" ref="Z69" ca="1" si="909">IF(MIN(Z66,S66)&lt;=0,"NM",Z66/S66-1)</f>
        <v>NM</v>
      </c>
      <c r="AA69" s="230" t="str">
        <f t="shared" ref="AA69" ca="1" si="910">IF(MIN(AA66,T66)&lt;=0,"NM",AA66/T66-1)</f>
        <v>NM</v>
      </c>
      <c r="AB69" s="229" t="str">
        <f t="shared" ref="AB69" ca="1" si="911">IF(MIN(AB66,U66)&lt;=0,"NM",AB66/U66-1)</f>
        <v>NM</v>
      </c>
      <c r="AC69" s="230" t="str">
        <f t="shared" ref="AC69" ca="1" si="912">IF(MIN(AC66,V66)&lt;=0,"NM",AC66/V66-1)</f>
        <v>NM</v>
      </c>
      <c r="AD69" s="230" t="str">
        <f t="shared" ref="AD69" ca="1" si="913">IF(MIN(AD66,W66)&lt;=0,"NM",AD66/W66-1)</f>
        <v>NM</v>
      </c>
      <c r="AE69" s="230" t="str">
        <f t="shared" ref="AE69" ca="1" si="914">IF(MIN(AE66,X66)&lt;=0,"NM",AE66/X66-1)</f>
        <v>NM</v>
      </c>
      <c r="AF69" s="407" t="str">
        <f t="shared" ref="AF69" ca="1" si="915">IF(MIN(AF66,Y66)&lt;=0,"NM",AF66/Y66-1)</f>
        <v>NM</v>
      </c>
      <c r="AG69" s="229" t="str">
        <f t="shared" ref="AG69" ca="1" si="916">IF(MIN(AG66,Z66)&lt;=0,"NM",AG66/Z66-1)</f>
        <v>NM</v>
      </c>
      <c r="AH69" s="230" t="str">
        <f t="shared" ref="AH69" ca="1" si="917">IF(MIN(AH66,AA66)&lt;=0,"NM",AH66/AA66-1)</f>
        <v>NM</v>
      </c>
      <c r="AI69" s="229" t="str">
        <f t="shared" ref="AI69" ca="1" si="918">IF(MIN(AI66,AB66)&lt;=0,"NM",AI66/AB66-1)</f>
        <v>NM</v>
      </c>
      <c r="AJ69" s="230" t="str">
        <f t="shared" ref="AJ69" ca="1" si="919">IF(MIN(AJ66,AC66)&lt;=0,"NM",AJ66/AC66-1)</f>
        <v>NM</v>
      </c>
      <c r="AK69" s="230" t="str">
        <f t="shared" ref="AK69" ca="1" si="920">IF(MIN(AK66,AD66)&lt;=0,"NM",AK66/AD66-1)</f>
        <v>NM</v>
      </c>
      <c r="AL69" s="230" t="str">
        <f t="shared" ref="AL69" ca="1" si="921">IF(MIN(AL66,AE66)&lt;=0,"NM",AL66/AE66-1)</f>
        <v>NM</v>
      </c>
      <c r="AM69" s="407" t="str">
        <f t="shared" ref="AM69:BA69" ca="1" si="922">IF(MIN(AM66,AF66)&lt;=0,"NM",AM66/AF66-1)</f>
        <v>NM</v>
      </c>
      <c r="AN69" s="229" t="str">
        <f t="shared" ref="AN69" ca="1" si="923">IF(MIN(AN66,AG66)&lt;=0,"NM",AN66/AG66-1)</f>
        <v>NM</v>
      </c>
      <c r="AO69" s="230" t="str">
        <f t="shared" ref="AO69" ca="1" si="924">IF(MIN(AO66,AH66)&lt;=0,"NM",AO66/AH66-1)</f>
        <v>NM</v>
      </c>
      <c r="AP69" s="229" t="str">
        <f t="shared" ref="AP69" ca="1" si="925">IF(MIN(AP66,AI66)&lt;=0,"NM",AP66/AI66-1)</f>
        <v>NM</v>
      </c>
      <c r="AQ69" s="230" t="str">
        <f t="shared" ref="AQ69" ca="1" si="926">IF(MIN(AQ66,AJ66)&lt;=0,"NM",AQ66/AJ66-1)</f>
        <v>NM</v>
      </c>
      <c r="AR69" s="230" t="str">
        <f t="shared" ref="AR69" ca="1" si="927">IF(MIN(AR66,AK66)&lt;=0,"NM",AR66/AK66-1)</f>
        <v>NM</v>
      </c>
      <c r="AS69" s="230" t="str">
        <f t="shared" ref="AS69" ca="1" si="928">IF(MIN(AS66,AL66)&lt;=0,"NM",AS66/AL66-1)</f>
        <v>NM</v>
      </c>
      <c r="AT69" s="407" t="str">
        <f t="shared" ca="1" si="922"/>
        <v>NM</v>
      </c>
      <c r="AU69" s="229" t="str">
        <f t="shared" ref="AU69" ca="1" si="929">IF(MIN(AU66,AN66)&lt;=0,"NM",AU66/AN66-1)</f>
        <v>NM</v>
      </c>
      <c r="AV69" s="230" t="str">
        <f t="shared" ref="AV69" ca="1" si="930">IF(MIN(AV66,AO66)&lt;=0,"NM",AV66/AO66-1)</f>
        <v>NM</v>
      </c>
      <c r="AW69" s="229" t="str">
        <f t="shared" ref="AW69" ca="1" si="931">IF(MIN(AW66,AP66)&lt;=0,"NM",AW66/AP66-1)</f>
        <v>NM</v>
      </c>
      <c r="AX69" s="230" t="str">
        <f t="shared" ref="AX69" ca="1" si="932">IF(MIN(AX66,AQ66)&lt;=0,"NM",AX66/AQ66-1)</f>
        <v>NM</v>
      </c>
      <c r="AY69" s="230" t="str">
        <f t="shared" ref="AY69" ca="1" si="933">IF(MIN(AY66,AR66)&lt;=0,"NM",AY66/AR66-1)</f>
        <v>NM</v>
      </c>
      <c r="AZ69" s="230" t="str">
        <f t="shared" ref="AZ69" ca="1" si="934">IF(MIN(AZ66,AS66)&lt;=0,"NM",AZ66/AS66-1)</f>
        <v>NM</v>
      </c>
      <c r="BA69" s="407" t="str">
        <f t="shared" ca="1" si="922"/>
        <v>NM</v>
      </c>
      <c r="BB69" s="229" t="str">
        <f t="shared" ref="BB69" ca="1" si="935">IF(MIN(BB66,AU66)&lt;=0,"NM",BB66/AU66-1)</f>
        <v>NM</v>
      </c>
      <c r="BC69" s="230" t="str">
        <f t="shared" ref="BC69" ca="1" si="936">IF(MIN(BC66,AV66)&lt;=0,"NM",BC66/AV66-1)</f>
        <v>NM</v>
      </c>
      <c r="BD69" s="229" t="str">
        <f t="shared" ref="BD69" ca="1" si="937">IF(MIN(BD66,AW66)&lt;=0,"NM",BD66/AW66-1)</f>
        <v>NM</v>
      </c>
      <c r="BE69" s="230" t="str">
        <f t="shared" ref="BE69" ca="1" si="938">IF(MIN(BE66,AX66)&lt;=0,"NM",BE66/AX66-1)</f>
        <v>NM</v>
      </c>
      <c r="BF69" s="230" t="str">
        <f t="shared" ref="BF69" ca="1" si="939">IF(MIN(BF66,AY66)&lt;=0,"NM",BF66/AY66-1)</f>
        <v>NM</v>
      </c>
      <c r="BG69" s="230" t="str">
        <f t="shared" ref="BG69" ca="1" si="940">IF(MIN(BG66,AZ66)&lt;=0,"NM",BG66/AZ66-1)</f>
        <v>NM</v>
      </c>
      <c r="BH69" s="407" t="str">
        <f t="shared" ref="BH69" ca="1" si="941">IF(MIN(BH66,BA66)&lt;=0,"NM",BH66/BA66-1)</f>
        <v>NM</v>
      </c>
      <c r="BI69" s="229" t="str">
        <f t="shared" ref="BI69" ca="1" si="942">IF(MIN(BI66,BB66)&lt;=0,"NM",BI66/BB66-1)</f>
        <v>NM</v>
      </c>
      <c r="BJ69" s="230" t="str">
        <f t="shared" ref="BJ69" ca="1" si="943">IF(MIN(BJ66,BC66)&lt;=0,"NM",BJ66/BC66-1)</f>
        <v>NM</v>
      </c>
      <c r="BK69" s="229" t="str">
        <f t="shared" ref="BK69" ca="1" si="944">IF(MIN(BK66,BD66)&lt;=0,"NM",BK66/BD66-1)</f>
        <v>NM</v>
      </c>
      <c r="BL69" s="230" t="str">
        <f t="shared" ref="BL69" ca="1" si="945">IF(MIN(BL66,BE66)&lt;=0,"NM",BL66/BE66-1)</f>
        <v>NM</v>
      </c>
      <c r="BM69" s="230" t="str">
        <f t="shared" ref="BM69" ca="1" si="946">IF(MIN(BM66,BF66)&lt;=0,"NM",BM66/BF66-1)</f>
        <v>NM</v>
      </c>
      <c r="BN69" s="230" t="str">
        <f t="shared" ref="BN69" ca="1" si="947">IF(MIN(BN66,BG66)&lt;=0,"NM",BN66/BG66-1)</f>
        <v>NM</v>
      </c>
      <c r="BO69" s="407" t="str">
        <f t="shared" ref="BO69" ca="1" si="948">IF(MIN(BO66,BH66)&lt;=0,"NM",BO66/BH66-1)</f>
        <v>NM</v>
      </c>
      <c r="BP69" s="229" t="str">
        <f t="shared" ref="BP69" ca="1" si="949">IF(MIN(BP66,BI66)&lt;=0,"NM",BP66/BI66-1)</f>
        <v>NM</v>
      </c>
      <c r="BQ69" s="230" t="str">
        <f t="shared" ref="BQ69" ca="1" si="950">IF(MIN(BQ66,BJ66)&lt;=0,"NM",BQ66/BJ66-1)</f>
        <v>NM</v>
      </c>
      <c r="BR69" s="229" t="str">
        <f t="shared" ref="BR69" ca="1" si="951">IF(MIN(BR66,BK66)&lt;=0,"NM",BR66/BK66-1)</f>
        <v>NM</v>
      </c>
      <c r="BS69" s="230" t="str">
        <f t="shared" ref="BS69" ca="1" si="952">IF(MIN(BS66,BL66)&lt;=0,"NM",BS66/BL66-1)</f>
        <v>NM</v>
      </c>
      <c r="BT69" s="230" t="str">
        <f t="shared" ref="BT69" ca="1" si="953">IF(MIN(BT66,BM66)&lt;=0,"NM",BT66/BM66-1)</f>
        <v>NM</v>
      </c>
      <c r="BU69" s="230" t="str">
        <f t="shared" ref="BU69" ca="1" si="954">IF(MIN(BU66,BN66)&lt;=0,"NM",BU66/BN66-1)</f>
        <v>NM</v>
      </c>
      <c r="BV69" s="407" t="str">
        <f t="shared" ref="BV69" ca="1" si="955">IF(MIN(BV66,BO66)&lt;=0,"NM",BV66/BO66-1)</f>
        <v>NM</v>
      </c>
    </row>
    <row r="70" spans="1:79" s="21" customFormat="1" x14ac:dyDescent="0.2">
      <c r="B70" s="87"/>
      <c r="C70" s="87"/>
      <c r="D70" s="395"/>
      <c r="E70" s="22"/>
      <c r="F70" s="22"/>
      <c r="G70" s="22"/>
      <c r="H70" s="22"/>
      <c r="I70" s="22"/>
      <c r="J70" s="22"/>
      <c r="K70" s="395"/>
      <c r="L70" s="22"/>
      <c r="M70" s="22"/>
      <c r="N70" s="22"/>
      <c r="O70" s="22"/>
      <c r="P70" s="22"/>
      <c r="Q70" s="22"/>
      <c r="R70" s="395"/>
      <c r="S70" s="22"/>
      <c r="T70" s="22"/>
      <c r="U70" s="22"/>
      <c r="V70" s="22"/>
      <c r="W70" s="22"/>
      <c r="X70" s="22"/>
      <c r="Y70" s="395"/>
      <c r="Z70" s="22"/>
      <c r="AA70" s="22"/>
      <c r="AB70" s="22"/>
      <c r="AC70" s="22"/>
      <c r="AD70" s="22"/>
      <c r="AE70" s="22"/>
      <c r="AF70" s="395"/>
      <c r="AG70" s="22"/>
      <c r="AH70" s="22"/>
      <c r="AI70" s="22"/>
      <c r="AJ70" s="22"/>
      <c r="AK70" s="22"/>
      <c r="AL70" s="22"/>
      <c r="AM70" s="395"/>
      <c r="AN70" s="22"/>
      <c r="AO70" s="22"/>
      <c r="AP70" s="22"/>
      <c r="AQ70" s="22"/>
      <c r="AR70" s="22"/>
      <c r="AS70" s="22"/>
      <c r="AT70" s="395"/>
      <c r="AU70" s="22"/>
      <c r="AV70" s="22"/>
      <c r="AW70" s="22"/>
      <c r="AX70" s="22"/>
      <c r="AY70" s="22"/>
      <c r="AZ70" s="22"/>
      <c r="BA70" s="395"/>
      <c r="BB70" s="22"/>
      <c r="BC70" s="22"/>
      <c r="BD70" s="22"/>
      <c r="BE70" s="22"/>
      <c r="BF70" s="22"/>
      <c r="BG70" s="22"/>
      <c r="BH70" s="395"/>
      <c r="BI70" s="22"/>
      <c r="BJ70" s="22"/>
      <c r="BK70" s="22"/>
      <c r="BL70" s="22"/>
      <c r="BM70" s="22"/>
      <c r="BN70" s="22"/>
      <c r="BO70" s="395"/>
      <c r="BP70" s="22"/>
      <c r="BQ70" s="22"/>
      <c r="BR70" s="22"/>
      <c r="BS70" s="22"/>
      <c r="BT70" s="22"/>
      <c r="BU70" s="22"/>
      <c r="BV70" s="395"/>
    </row>
    <row r="71" spans="1:79" s="20" customFormat="1" x14ac:dyDescent="0.2">
      <c r="A71" s="67" t="s">
        <v>240</v>
      </c>
      <c r="B71" s="48"/>
      <c r="C71" s="48"/>
      <c r="D71" s="398">
        <f ca="1">+D66+D45+D28</f>
        <v>0</v>
      </c>
      <c r="E71" s="67">
        <f t="shared" ref="E71:H71" ca="1" si="956">+E66+E45+E28</f>
        <v>0</v>
      </c>
      <c r="F71" s="67">
        <f t="shared" ca="1" si="956"/>
        <v>0</v>
      </c>
      <c r="G71" s="67">
        <f t="shared" ca="1" si="956"/>
        <v>0</v>
      </c>
      <c r="H71" s="67">
        <f t="shared" ca="1" si="956"/>
        <v>0</v>
      </c>
      <c r="I71" s="67"/>
      <c r="J71" s="67">
        <f t="shared" ref="J71" ca="1" si="957">+J66+J45+J28</f>
        <v>0</v>
      </c>
      <c r="K71" s="398">
        <f t="shared" ref="K71:O71" ca="1" si="958">+K66+K45+K28</f>
        <v>0</v>
      </c>
      <c r="L71" s="67">
        <f t="shared" ca="1" si="958"/>
        <v>0</v>
      </c>
      <c r="M71" s="67">
        <f t="shared" ca="1" si="958"/>
        <v>0</v>
      </c>
      <c r="N71" s="67">
        <f t="shared" ca="1" si="958"/>
        <v>0</v>
      </c>
      <c r="O71" s="67">
        <f t="shared" ca="1" si="958"/>
        <v>0</v>
      </c>
      <c r="P71" s="67"/>
      <c r="Q71" s="67">
        <f t="shared" ref="Q71" ca="1" si="959">+Q66+Q45+Q28</f>
        <v>0</v>
      </c>
      <c r="R71" s="398">
        <f t="shared" ref="R71:V71" ca="1" si="960">+R66+R45+R28</f>
        <v>0</v>
      </c>
      <c r="S71" s="67">
        <f t="shared" ca="1" si="960"/>
        <v>0</v>
      </c>
      <c r="T71" s="67">
        <f t="shared" ca="1" si="960"/>
        <v>0</v>
      </c>
      <c r="U71" s="67">
        <f t="shared" ca="1" si="960"/>
        <v>0</v>
      </c>
      <c r="V71" s="67">
        <f t="shared" ca="1" si="960"/>
        <v>0</v>
      </c>
      <c r="W71" s="67"/>
      <c r="X71" s="67">
        <f t="shared" ref="X71" ca="1" si="961">+X66+X45+X28</f>
        <v>0</v>
      </c>
      <c r="Y71" s="398">
        <f t="shared" ref="Y71:AC71" ca="1" si="962">+Y66+Y45+Y28</f>
        <v>0</v>
      </c>
      <c r="Z71" s="67">
        <f t="shared" ca="1" si="962"/>
        <v>0</v>
      </c>
      <c r="AA71" s="67">
        <f t="shared" ca="1" si="962"/>
        <v>0</v>
      </c>
      <c r="AB71" s="67">
        <f t="shared" ca="1" si="962"/>
        <v>0</v>
      </c>
      <c r="AC71" s="67">
        <f t="shared" ca="1" si="962"/>
        <v>0</v>
      </c>
      <c r="AD71" s="67"/>
      <c r="AE71" s="67">
        <f t="shared" ref="AE71" ca="1" si="963">+AE66+AE45+AE28</f>
        <v>0</v>
      </c>
      <c r="AF71" s="398">
        <f t="shared" ref="AF71:AJ71" ca="1" si="964">+AF66+AF45+AF28</f>
        <v>842</v>
      </c>
      <c r="AG71" s="67">
        <f t="shared" ca="1" si="964"/>
        <v>0</v>
      </c>
      <c r="AH71" s="67">
        <f t="shared" ca="1" si="964"/>
        <v>0</v>
      </c>
      <c r="AI71" s="67">
        <f t="shared" ca="1" si="964"/>
        <v>0</v>
      </c>
      <c r="AJ71" s="67">
        <f t="shared" ca="1" si="964"/>
        <v>0</v>
      </c>
      <c r="AK71" s="67"/>
      <c r="AL71" s="67">
        <f t="shared" ref="AL71" ca="1" si="965">+AL66+AL45+AL28</f>
        <v>0</v>
      </c>
      <c r="AM71" s="398">
        <f t="shared" ref="AM71:BH71" ca="1" si="966">+AM66+AM45+AM28</f>
        <v>1405</v>
      </c>
      <c r="AN71" s="67">
        <f t="shared" ca="1" si="966"/>
        <v>0</v>
      </c>
      <c r="AO71" s="67">
        <f t="shared" ca="1" si="966"/>
        <v>0</v>
      </c>
      <c r="AP71" s="67">
        <f t="shared" ca="1" si="966"/>
        <v>0</v>
      </c>
      <c r="AQ71" s="67">
        <f t="shared" ca="1" si="966"/>
        <v>0</v>
      </c>
      <c r="AR71" s="67">
        <f t="shared" ca="1" si="966"/>
        <v>0</v>
      </c>
      <c r="AS71" s="67">
        <f t="shared" ref="AS71" ca="1" si="967">+AS66+AS45+AS28</f>
        <v>0</v>
      </c>
      <c r="AT71" s="398">
        <f t="shared" ca="1" si="966"/>
        <v>453</v>
      </c>
      <c r="AU71" s="67">
        <f t="shared" ca="1" si="966"/>
        <v>0</v>
      </c>
      <c r="AV71" s="67">
        <f t="shared" ca="1" si="966"/>
        <v>0</v>
      </c>
      <c r="AW71" s="67">
        <f t="shared" ca="1" si="966"/>
        <v>0</v>
      </c>
      <c r="AX71" s="67">
        <f t="shared" ca="1" si="966"/>
        <v>0</v>
      </c>
      <c r="AY71" s="67">
        <f t="shared" ca="1" si="966"/>
        <v>0</v>
      </c>
      <c r="AZ71" s="67">
        <f t="shared" ref="AZ71" ca="1" si="968">+AZ66+AZ45+AZ28</f>
        <v>0</v>
      </c>
      <c r="BA71" s="398">
        <f t="shared" ca="1" si="966"/>
        <v>-1080</v>
      </c>
      <c r="BB71" s="67">
        <f t="shared" ca="1" si="966"/>
        <v>0</v>
      </c>
      <c r="BC71" s="67">
        <f t="shared" ca="1" si="966"/>
        <v>0</v>
      </c>
      <c r="BD71" s="67">
        <f t="shared" ca="1" si="966"/>
        <v>0</v>
      </c>
      <c r="BE71" s="67">
        <f t="shared" ca="1" si="966"/>
        <v>0</v>
      </c>
      <c r="BF71" s="67">
        <f t="shared" ca="1" si="966"/>
        <v>0</v>
      </c>
      <c r="BG71" s="67">
        <f t="shared" ref="BG71" ca="1" si="969">+BG66+BG45+BG28</f>
        <v>0</v>
      </c>
      <c r="BH71" s="398">
        <f t="shared" ca="1" si="966"/>
        <v>-943</v>
      </c>
      <c r="BI71" s="67">
        <f t="shared" ref="BI71:BL71" ca="1" si="970">+BI66+BI45+BI28</f>
        <v>0</v>
      </c>
      <c r="BJ71" s="67">
        <f t="shared" ca="1" si="970"/>
        <v>0</v>
      </c>
      <c r="BK71" s="67">
        <f t="shared" ca="1" si="970"/>
        <v>0</v>
      </c>
      <c r="BL71" s="67">
        <f t="shared" ca="1" si="970"/>
        <v>0</v>
      </c>
      <c r="BM71" s="67"/>
      <c r="BN71" s="67">
        <f t="shared" ref="BN71" ca="1" si="971">+BN66+BN45+BN28</f>
        <v>0</v>
      </c>
      <c r="BO71" s="398">
        <f t="shared" ref="BO71:BS71" ca="1" si="972">+BO66+BO45+BO28</f>
        <v>0</v>
      </c>
      <c r="BP71" s="67">
        <f t="shared" ca="1" si="972"/>
        <v>0</v>
      </c>
      <c r="BQ71" s="67">
        <f t="shared" ca="1" si="972"/>
        <v>0</v>
      </c>
      <c r="BR71" s="67">
        <f t="shared" ca="1" si="972"/>
        <v>0</v>
      </c>
      <c r="BS71" s="67">
        <f t="shared" ca="1" si="972"/>
        <v>0</v>
      </c>
      <c r="BT71" s="67"/>
      <c r="BU71" s="67">
        <f t="shared" ref="BU71" ca="1" si="973">+BU66+BU45+BU28</f>
        <v>0</v>
      </c>
      <c r="BV71" s="398">
        <f t="shared" ref="BV71" ca="1" si="974">+BV66+BV45+BV28</f>
        <v>0</v>
      </c>
    </row>
    <row r="72" spans="1:79" s="21" customFormat="1" x14ac:dyDescent="0.2">
      <c r="A72" s="21" t="s">
        <v>146</v>
      </c>
      <c r="B72" s="87"/>
      <c r="C72" s="87"/>
      <c r="D72" s="392"/>
      <c r="E72" s="34"/>
      <c r="F72" s="90">
        <f t="shared" ref="F72" ca="1" si="975">IF(OR(ISBLANK(E72),ISBLANK(G72)),0,G72-E72)</f>
        <v>0</v>
      </c>
      <c r="G72" s="34"/>
      <c r="H72" s="90">
        <f t="shared" ref="H72" ca="1" si="976">IF(OR(ISBLANK(G72),ISBLANK(I72)),0,I72-G72)</f>
        <v>0</v>
      </c>
      <c r="I72" s="34"/>
      <c r="J72" s="90">
        <f t="shared" ref="J72:J73" ca="1" si="977">IF(OR(ISBLANK(I72),ISBLANK(K72)),0,K72-I72)</f>
        <v>0</v>
      </c>
      <c r="K72" s="392"/>
      <c r="L72" s="34"/>
      <c r="M72" s="90">
        <f t="shared" ref="M72" ca="1" si="978">IF(OR(ISBLANK(L72),ISBLANK(N72)),0,N72-L72)</f>
        <v>0</v>
      </c>
      <c r="N72" s="34"/>
      <c r="O72" s="90">
        <f t="shared" ref="O72" ca="1" si="979">IF(OR(ISBLANK(N72),ISBLANK(P72)),0,P72-N72)</f>
        <v>0</v>
      </c>
      <c r="P72" s="34"/>
      <c r="Q72" s="90">
        <f t="shared" ref="Q72:Q73" ca="1" si="980">IF(OR(ISBLANK(P72),ISBLANK(R72)),0,R72-P72)</f>
        <v>0</v>
      </c>
      <c r="R72" s="392"/>
      <c r="S72" s="34"/>
      <c r="T72" s="90">
        <f t="shared" ref="T72" ca="1" si="981">IF(OR(ISBLANK(S72),ISBLANK(U72)),0,U72-S72)</f>
        <v>0</v>
      </c>
      <c r="U72" s="34"/>
      <c r="V72" s="90">
        <f t="shared" ref="V72" ca="1" si="982">IF(OR(ISBLANK(U72),ISBLANK(W72)),0,W72-U72)</f>
        <v>0</v>
      </c>
      <c r="W72" s="34"/>
      <c r="X72" s="90">
        <f t="shared" ref="X72:X73" ca="1" si="983">IF(OR(ISBLANK(W72),ISBLANK(Y72)),0,Y72-W72)</f>
        <v>0</v>
      </c>
      <c r="Y72" s="392"/>
      <c r="Z72" s="34"/>
      <c r="AA72" s="90">
        <f t="shared" ref="AA72" ca="1" si="984">IF(OR(ISBLANK(Z72),ISBLANK(AB72)),0,AB72-Z72)</f>
        <v>0</v>
      </c>
      <c r="AB72" s="34"/>
      <c r="AC72" s="90">
        <f t="shared" ref="AC72" ca="1" si="985">IF(OR(ISBLANK(AB72),ISBLANK(AD72)),0,AD72-AB72)</f>
        <v>0</v>
      </c>
      <c r="AD72" s="34"/>
      <c r="AE72" s="90">
        <f t="shared" ref="AE72:AE73" ca="1" si="986">IF(OR(ISBLANK(AD72),ISBLANK(AF72)),0,AF72-AD72)</f>
        <v>0</v>
      </c>
      <c r="AF72" s="392"/>
      <c r="AG72" s="34"/>
      <c r="AH72" s="90">
        <f t="shared" ref="AH72" ca="1" si="987">IF(OR(ISBLANK(AG72),ISBLANK(AI72)),0,AI72-AG72)</f>
        <v>0</v>
      </c>
      <c r="AI72" s="34"/>
      <c r="AJ72" s="90">
        <f t="shared" ref="AJ72" ca="1" si="988">IF(OR(ISBLANK(AI72),ISBLANK(AK72)),0,AK72-AI72)</f>
        <v>0</v>
      </c>
      <c r="AK72" s="34"/>
      <c r="AL72" s="90">
        <f t="shared" ref="AL72:AL73" ca="1" si="989">IF(OR(ISBLANK(AK72),ISBLANK(AM72)),0,AM72-AK72)</f>
        <v>0</v>
      </c>
      <c r="AM72" s="392"/>
      <c r="AN72" s="34"/>
      <c r="AO72" s="90">
        <f t="shared" ref="AO72" ca="1" si="990">IF(OR(ISBLANK(AN72),ISBLANK(AP72)),0,AP72-AN72)</f>
        <v>0</v>
      </c>
      <c r="AP72" s="34"/>
      <c r="AQ72" s="90">
        <f t="shared" ref="AQ72" ca="1" si="991">IF(OR(ISBLANK(AP72),ISBLANK(AR72)),0,AR72-AP72)</f>
        <v>0</v>
      </c>
      <c r="AR72" s="34"/>
      <c r="AS72" s="90">
        <f t="shared" ref="AS72:AS73" ca="1" si="992">IF(OR(ISBLANK(AR72),ISBLANK(AT72)),0,AT72-AR72)</f>
        <v>0</v>
      </c>
      <c r="AT72" s="392">
        <v>-1</v>
      </c>
      <c r="AU72" s="34"/>
      <c r="AV72" s="90">
        <f t="shared" ref="AV72:AX73" ca="1" si="993">IF(OR(ISBLANK(AU72),ISBLANK(AW72)),0,AW72-AU72)</f>
        <v>0</v>
      </c>
      <c r="AW72" s="34"/>
      <c r="AX72" s="90">
        <f t="shared" ca="1" si="993"/>
        <v>0</v>
      </c>
      <c r="AY72" s="34"/>
      <c r="AZ72" s="90">
        <f t="shared" ref="AZ72" ca="1" si="994">IF(OR(ISBLANK(AY72),ISBLANK(BA72)),0,BA72-AY72)</f>
        <v>0</v>
      </c>
      <c r="BA72" s="392">
        <v>-6</v>
      </c>
      <c r="BB72" s="34"/>
      <c r="BC72" s="90">
        <f t="shared" ref="BC72" ca="1" si="995">IF(OR(ISBLANK(BB72),ISBLANK(BD72)),0,BD72-BB72)</f>
        <v>0</v>
      </c>
      <c r="BD72" s="34"/>
      <c r="BE72" s="90">
        <f t="shared" ref="BE72" ca="1" si="996">IF(OR(ISBLANK(BD72),ISBLANK(BF72)),0,BF72-BD72)</f>
        <v>0</v>
      </c>
      <c r="BF72" s="34"/>
      <c r="BG72" s="90">
        <f t="shared" ref="BG72" ca="1" si="997">IF(OR(ISBLANK(BF72),ISBLANK(BH72)),0,BH72-BF72)</f>
        <v>0</v>
      </c>
      <c r="BH72" s="392">
        <v>0</v>
      </c>
      <c r="BI72" s="34"/>
      <c r="BJ72" s="90">
        <f t="shared" ref="BJ72" ca="1" si="998">IF(OR(ISBLANK(BI72),ISBLANK(BK72)),0,BK72-BI72)</f>
        <v>0</v>
      </c>
      <c r="BK72" s="34"/>
      <c r="BL72" s="90">
        <f t="shared" ref="BL72" ca="1" si="999">IF(OR(ISBLANK(BK72),ISBLANK(BM72)),0,BM72-BK72)</f>
        <v>0</v>
      </c>
      <c r="BM72" s="34"/>
      <c r="BN72" s="90">
        <f t="shared" ref="BN72:BN73" ca="1" si="1000">IF(OR(ISBLANK(BM72),ISBLANK(BO72)),0,BO72-BM72)</f>
        <v>0</v>
      </c>
      <c r="BO72" s="392"/>
      <c r="BP72" s="34"/>
      <c r="BQ72" s="90">
        <f t="shared" ref="BQ72" ca="1" si="1001">IF(OR(ISBLANK(BP72),ISBLANK(BR72)),0,BR72-BP72)</f>
        <v>0</v>
      </c>
      <c r="BR72" s="34"/>
      <c r="BS72" s="90">
        <f t="shared" ref="BS72" ca="1" si="1002">IF(OR(ISBLANK(BR72),ISBLANK(BT72)),0,BT72-BR72)</f>
        <v>0</v>
      </c>
      <c r="BT72" s="34"/>
      <c r="BU72" s="90">
        <f t="shared" ref="BU72:BU73" ca="1" si="1003">IF(OR(ISBLANK(BT72),ISBLANK(BV72)),0,BV72-BT72)</f>
        <v>0</v>
      </c>
      <c r="BV72" s="392"/>
    </row>
    <row r="73" spans="1:79" s="21" customFormat="1" x14ac:dyDescent="0.2">
      <c r="A73" s="21" t="s">
        <v>321</v>
      </c>
      <c r="B73" s="87"/>
      <c r="C73" s="87"/>
      <c r="D73" s="392"/>
      <c r="E73" s="34"/>
      <c r="F73" s="90">
        <f t="shared" ref="F73" ca="1" si="1004">IF(OR(ISBLANK(E73),ISBLANK(G73)),0,G73-E73)</f>
        <v>0</v>
      </c>
      <c r="G73" s="34"/>
      <c r="H73" s="90">
        <f t="shared" ref="H73" ca="1" si="1005">IF(OR(ISBLANK(G73),ISBLANK(I73)),0,I73-G73)</f>
        <v>0</v>
      </c>
      <c r="I73" s="34"/>
      <c r="J73" s="90">
        <f t="shared" ca="1" si="977"/>
        <v>0</v>
      </c>
      <c r="K73" s="392"/>
      <c r="L73" s="34"/>
      <c r="M73" s="90">
        <f t="shared" ref="M73" ca="1" si="1006">IF(OR(ISBLANK(L73),ISBLANK(N73)),0,N73-L73)</f>
        <v>0</v>
      </c>
      <c r="N73" s="34"/>
      <c r="O73" s="90">
        <f t="shared" ref="O73" ca="1" si="1007">IF(OR(ISBLANK(N73),ISBLANK(P73)),0,P73-N73)</f>
        <v>0</v>
      </c>
      <c r="P73" s="34"/>
      <c r="Q73" s="90">
        <f t="shared" ca="1" si="980"/>
        <v>0</v>
      </c>
      <c r="R73" s="392"/>
      <c r="S73" s="34"/>
      <c r="T73" s="90">
        <f t="shared" ref="T73" ca="1" si="1008">IF(OR(ISBLANK(S73),ISBLANK(U73)),0,U73-S73)</f>
        <v>0</v>
      </c>
      <c r="U73" s="34"/>
      <c r="V73" s="90">
        <f t="shared" ref="V73" ca="1" si="1009">IF(OR(ISBLANK(U73),ISBLANK(W73)),0,W73-U73)</f>
        <v>0</v>
      </c>
      <c r="W73" s="34"/>
      <c r="X73" s="90">
        <f t="shared" ca="1" si="983"/>
        <v>0</v>
      </c>
      <c r="Y73" s="392"/>
      <c r="Z73" s="34"/>
      <c r="AA73" s="90">
        <f t="shared" ref="AA73" ca="1" si="1010">IF(OR(ISBLANK(Z73),ISBLANK(AB73)),0,AB73-Z73)</f>
        <v>0</v>
      </c>
      <c r="AB73" s="34"/>
      <c r="AC73" s="90">
        <f t="shared" ref="AC73" ca="1" si="1011">IF(OR(ISBLANK(AB73),ISBLANK(AD73)),0,AD73-AB73)</f>
        <v>0</v>
      </c>
      <c r="AD73" s="34"/>
      <c r="AE73" s="90">
        <f t="shared" ca="1" si="986"/>
        <v>0</v>
      </c>
      <c r="AF73" s="392"/>
      <c r="AG73" s="34"/>
      <c r="AH73" s="90">
        <f t="shared" ref="AH73" ca="1" si="1012">IF(OR(ISBLANK(AG73),ISBLANK(AI73)),0,AI73-AG73)</f>
        <v>0</v>
      </c>
      <c r="AI73" s="34"/>
      <c r="AJ73" s="90">
        <f t="shared" ref="AJ73" ca="1" si="1013">IF(OR(ISBLANK(AI73),ISBLANK(AK73)),0,AK73-AI73)</f>
        <v>0</v>
      </c>
      <c r="AK73" s="34"/>
      <c r="AL73" s="90">
        <f t="shared" ca="1" si="989"/>
        <v>0</v>
      </c>
      <c r="AM73" s="392"/>
      <c r="AN73" s="34"/>
      <c r="AO73" s="90">
        <f t="shared" ref="AO73" ca="1" si="1014">IF(OR(ISBLANK(AN73),ISBLANK(AP73)),0,AP73-AN73)</f>
        <v>0</v>
      </c>
      <c r="AP73" s="34"/>
      <c r="AQ73" s="90">
        <f t="shared" ref="AQ73" ca="1" si="1015">IF(OR(ISBLANK(AP73),ISBLANK(AR73)),0,AR73-AP73)</f>
        <v>0</v>
      </c>
      <c r="AR73" s="34"/>
      <c r="AS73" s="90">
        <f t="shared" ca="1" si="992"/>
        <v>0</v>
      </c>
      <c r="AT73" s="392">
        <v>0</v>
      </c>
      <c r="AU73" s="34"/>
      <c r="AV73" s="90">
        <f t="shared" ca="1" si="993"/>
        <v>0</v>
      </c>
      <c r="AW73" s="34"/>
      <c r="AX73" s="90">
        <f t="shared" ca="1" si="993"/>
        <v>0</v>
      </c>
      <c r="AY73" s="34"/>
      <c r="AZ73" s="90">
        <f t="shared" ref="AZ73" ca="1" si="1016">IF(OR(ISBLANK(AY73),ISBLANK(BA73)),0,BA73-AY73)</f>
        <v>0</v>
      </c>
      <c r="BA73" s="392">
        <v>0</v>
      </c>
      <c r="BB73" s="34"/>
      <c r="BC73" s="90">
        <f t="shared" ref="BC73" ca="1" si="1017">IF(OR(ISBLANK(BB73),ISBLANK(BD73)),0,BD73-BB73)</f>
        <v>0</v>
      </c>
      <c r="BD73" s="34"/>
      <c r="BE73" s="90">
        <f t="shared" ref="BE73" ca="1" si="1018">IF(OR(ISBLANK(BD73),ISBLANK(BF73)),0,BF73-BD73)</f>
        <v>0</v>
      </c>
      <c r="BF73" s="34"/>
      <c r="BG73" s="90">
        <f t="shared" ref="BG73" ca="1" si="1019">IF(OR(ISBLANK(BF73),ISBLANK(BH73)),0,BH73-BF73)</f>
        <v>0</v>
      </c>
      <c r="BH73" s="392">
        <v>0</v>
      </c>
      <c r="BI73" s="34"/>
      <c r="BJ73" s="90">
        <f t="shared" ref="BJ73" ca="1" si="1020">IF(OR(ISBLANK(BI73),ISBLANK(BK73)),0,BK73-BI73)</f>
        <v>0</v>
      </c>
      <c r="BK73" s="34"/>
      <c r="BL73" s="90">
        <f t="shared" ref="BL73" ca="1" si="1021">IF(OR(ISBLANK(BK73),ISBLANK(BM73)),0,BM73-BK73)</f>
        <v>0</v>
      </c>
      <c r="BM73" s="34"/>
      <c r="BN73" s="90">
        <f t="shared" ca="1" si="1000"/>
        <v>0</v>
      </c>
      <c r="BO73" s="392"/>
      <c r="BP73" s="34"/>
      <c r="BQ73" s="90">
        <f t="shared" ref="BQ73" ca="1" si="1022">IF(OR(ISBLANK(BP73),ISBLANK(BR73)),0,BR73-BP73)</f>
        <v>0</v>
      </c>
      <c r="BR73" s="34"/>
      <c r="BS73" s="90">
        <f t="shared" ref="BS73" ca="1" si="1023">IF(OR(ISBLANK(BR73),ISBLANK(BT73)),0,BT73-BR73)</f>
        <v>0</v>
      </c>
      <c r="BT73" s="34"/>
      <c r="BU73" s="90">
        <f t="shared" ca="1" si="1003"/>
        <v>0</v>
      </c>
      <c r="BV73" s="392"/>
    </row>
    <row r="74" spans="1:79" s="21" customFormat="1" x14ac:dyDescent="0.2">
      <c r="B74" s="87"/>
      <c r="C74" s="87"/>
      <c r="D74" s="395"/>
      <c r="E74" s="22"/>
      <c r="F74" s="22"/>
      <c r="G74" s="22"/>
      <c r="H74" s="22"/>
      <c r="I74" s="22"/>
      <c r="J74" s="22"/>
      <c r="K74" s="395"/>
      <c r="L74" s="22"/>
      <c r="M74" s="22"/>
      <c r="N74" s="22"/>
      <c r="O74" s="22"/>
      <c r="P74" s="22"/>
      <c r="Q74" s="22"/>
      <c r="R74" s="395"/>
      <c r="S74" s="22"/>
      <c r="T74" s="22"/>
      <c r="U74" s="22"/>
      <c r="V74" s="22"/>
      <c r="W74" s="22"/>
      <c r="X74" s="22"/>
      <c r="Y74" s="395"/>
      <c r="Z74" s="22"/>
      <c r="AA74" s="22"/>
      <c r="AB74" s="22"/>
      <c r="AC74" s="22"/>
      <c r="AD74" s="22"/>
      <c r="AE74" s="22"/>
      <c r="AF74" s="395"/>
      <c r="AG74" s="22"/>
      <c r="AH74" s="22"/>
      <c r="AI74" s="22"/>
      <c r="AJ74" s="22"/>
      <c r="AK74" s="22"/>
      <c r="AL74" s="22"/>
      <c r="AM74" s="395"/>
      <c r="AN74" s="22"/>
      <c r="AO74" s="22"/>
      <c r="AP74" s="22"/>
      <c r="AQ74" s="22"/>
      <c r="AR74" s="22"/>
      <c r="AS74" s="22"/>
      <c r="AT74" s="395"/>
      <c r="AU74" s="22"/>
      <c r="AV74" s="22"/>
      <c r="AW74" s="22"/>
      <c r="AX74" s="22"/>
      <c r="AY74" s="22"/>
      <c r="AZ74" s="22"/>
      <c r="BA74" s="395"/>
      <c r="BB74" s="22"/>
      <c r="BC74" s="22"/>
      <c r="BD74" s="22"/>
      <c r="BE74" s="22"/>
      <c r="BF74" s="22"/>
      <c r="BG74" s="22"/>
      <c r="BH74" s="395"/>
      <c r="BI74" s="22"/>
      <c r="BJ74" s="22"/>
      <c r="BK74" s="22"/>
      <c r="BL74" s="22"/>
      <c r="BM74" s="22"/>
      <c r="BN74" s="22"/>
      <c r="BO74" s="395"/>
      <c r="BP74" s="22"/>
      <c r="BQ74" s="22"/>
      <c r="BR74" s="22"/>
      <c r="BS74" s="22"/>
      <c r="BT74" s="22"/>
      <c r="BU74" s="22"/>
      <c r="BV74" s="395"/>
    </row>
    <row r="75" spans="1:79" s="20" customFormat="1" x14ac:dyDescent="0.2">
      <c r="A75" s="67" t="s">
        <v>150</v>
      </c>
      <c r="B75" s="48"/>
      <c r="C75" s="48"/>
      <c r="D75" s="398">
        <f t="shared" ref="D75:AS75" ca="1" si="1024">D71+D72+D73</f>
        <v>0</v>
      </c>
      <c r="E75" s="67">
        <f t="shared" ca="1" si="1024"/>
        <v>0</v>
      </c>
      <c r="F75" s="67">
        <f t="shared" ca="1" si="1024"/>
        <v>0</v>
      </c>
      <c r="G75" s="67">
        <f t="shared" ca="1" si="1024"/>
        <v>0</v>
      </c>
      <c r="H75" s="67">
        <f t="shared" ca="1" si="1024"/>
        <v>0</v>
      </c>
      <c r="I75" s="67">
        <f t="shared" ca="1" si="1024"/>
        <v>0</v>
      </c>
      <c r="J75" s="67">
        <f t="shared" ca="1" si="1024"/>
        <v>0</v>
      </c>
      <c r="K75" s="398">
        <f t="shared" ca="1" si="1024"/>
        <v>0</v>
      </c>
      <c r="L75" s="67">
        <f t="shared" ca="1" si="1024"/>
        <v>0</v>
      </c>
      <c r="M75" s="67">
        <f t="shared" ca="1" si="1024"/>
        <v>0</v>
      </c>
      <c r="N75" s="67">
        <f t="shared" ca="1" si="1024"/>
        <v>0</v>
      </c>
      <c r="O75" s="67">
        <f t="shared" ca="1" si="1024"/>
        <v>0</v>
      </c>
      <c r="P75" s="67">
        <f t="shared" ca="1" si="1024"/>
        <v>0</v>
      </c>
      <c r="Q75" s="67">
        <f t="shared" ca="1" si="1024"/>
        <v>0</v>
      </c>
      <c r="R75" s="398">
        <f t="shared" ca="1" si="1024"/>
        <v>0</v>
      </c>
      <c r="S75" s="67">
        <f t="shared" ca="1" si="1024"/>
        <v>0</v>
      </c>
      <c r="T75" s="67">
        <f t="shared" ca="1" si="1024"/>
        <v>0</v>
      </c>
      <c r="U75" s="67">
        <f t="shared" ca="1" si="1024"/>
        <v>0</v>
      </c>
      <c r="V75" s="67">
        <f t="shared" ca="1" si="1024"/>
        <v>0</v>
      </c>
      <c r="W75" s="67">
        <f t="shared" ca="1" si="1024"/>
        <v>0</v>
      </c>
      <c r="X75" s="67">
        <f t="shared" ca="1" si="1024"/>
        <v>0</v>
      </c>
      <c r="Y75" s="398">
        <f t="shared" ca="1" si="1024"/>
        <v>0</v>
      </c>
      <c r="Z75" s="67">
        <f t="shared" ca="1" si="1024"/>
        <v>0</v>
      </c>
      <c r="AA75" s="67">
        <f t="shared" ca="1" si="1024"/>
        <v>0</v>
      </c>
      <c r="AB75" s="67">
        <f t="shared" ca="1" si="1024"/>
        <v>0</v>
      </c>
      <c r="AC75" s="67">
        <f t="shared" ca="1" si="1024"/>
        <v>0</v>
      </c>
      <c r="AD75" s="67">
        <f t="shared" ca="1" si="1024"/>
        <v>0</v>
      </c>
      <c r="AE75" s="67">
        <f t="shared" ca="1" si="1024"/>
        <v>0</v>
      </c>
      <c r="AF75" s="398">
        <f t="shared" ca="1" si="1024"/>
        <v>842</v>
      </c>
      <c r="AG75" s="67">
        <f t="shared" ca="1" si="1024"/>
        <v>0</v>
      </c>
      <c r="AH75" s="67">
        <f t="shared" ca="1" si="1024"/>
        <v>0</v>
      </c>
      <c r="AI75" s="67">
        <f t="shared" ca="1" si="1024"/>
        <v>0</v>
      </c>
      <c r="AJ75" s="67">
        <f t="shared" ca="1" si="1024"/>
        <v>0</v>
      </c>
      <c r="AK75" s="67">
        <f t="shared" ca="1" si="1024"/>
        <v>0</v>
      </c>
      <c r="AL75" s="67">
        <f t="shared" ca="1" si="1024"/>
        <v>0</v>
      </c>
      <c r="AM75" s="398">
        <f t="shared" ca="1" si="1024"/>
        <v>1405</v>
      </c>
      <c r="AN75" s="67">
        <f t="shared" ca="1" si="1024"/>
        <v>0</v>
      </c>
      <c r="AO75" s="67">
        <f t="shared" ca="1" si="1024"/>
        <v>0</v>
      </c>
      <c r="AP75" s="67">
        <f t="shared" ca="1" si="1024"/>
        <v>0</v>
      </c>
      <c r="AQ75" s="67">
        <f t="shared" ca="1" si="1024"/>
        <v>0</v>
      </c>
      <c r="AR75" s="67">
        <f t="shared" ca="1" si="1024"/>
        <v>0</v>
      </c>
      <c r="AS75" s="67">
        <f t="shared" ca="1" si="1024"/>
        <v>0</v>
      </c>
      <c r="AT75" s="398">
        <f t="shared" ref="AT75:BG75" ca="1" si="1025">AT71+AT72+AT73</f>
        <v>452</v>
      </c>
      <c r="AU75" s="67">
        <f t="shared" ca="1" si="1025"/>
        <v>0</v>
      </c>
      <c r="AV75" s="67">
        <f t="shared" ca="1" si="1025"/>
        <v>0</v>
      </c>
      <c r="AW75" s="67">
        <f t="shared" ca="1" si="1025"/>
        <v>0</v>
      </c>
      <c r="AX75" s="67">
        <f t="shared" ca="1" si="1025"/>
        <v>0</v>
      </c>
      <c r="AY75" s="67">
        <f t="shared" ca="1" si="1025"/>
        <v>0</v>
      </c>
      <c r="AZ75" s="67">
        <f t="shared" ca="1" si="1025"/>
        <v>0</v>
      </c>
      <c r="BA75" s="398">
        <f t="shared" ca="1" si="1025"/>
        <v>-1086</v>
      </c>
      <c r="BB75" s="67">
        <f t="shared" ca="1" si="1025"/>
        <v>0</v>
      </c>
      <c r="BC75" s="67">
        <f t="shared" ca="1" si="1025"/>
        <v>0</v>
      </c>
      <c r="BD75" s="67">
        <f t="shared" ca="1" si="1025"/>
        <v>0</v>
      </c>
      <c r="BE75" s="67">
        <f t="shared" ca="1" si="1025"/>
        <v>0</v>
      </c>
      <c r="BF75" s="67">
        <f t="shared" ca="1" si="1025"/>
        <v>0</v>
      </c>
      <c r="BG75" s="67">
        <f t="shared" ca="1" si="1025"/>
        <v>0</v>
      </c>
      <c r="BH75" s="398">
        <f t="shared" ref="BH75:BN75" ca="1" si="1026">BH71+BH72+BH73</f>
        <v>-943</v>
      </c>
      <c r="BI75" s="67">
        <f t="shared" ca="1" si="1026"/>
        <v>0</v>
      </c>
      <c r="BJ75" s="67">
        <f t="shared" ca="1" si="1026"/>
        <v>0</v>
      </c>
      <c r="BK75" s="67">
        <f t="shared" ca="1" si="1026"/>
        <v>0</v>
      </c>
      <c r="BL75" s="67">
        <f t="shared" ca="1" si="1026"/>
        <v>0</v>
      </c>
      <c r="BM75" s="67">
        <f t="shared" ca="1" si="1026"/>
        <v>0</v>
      </c>
      <c r="BN75" s="67">
        <f t="shared" ca="1" si="1026"/>
        <v>0</v>
      </c>
      <c r="BO75" s="398">
        <f t="shared" ref="BO75:BU75" ca="1" si="1027">BO71+BO72+BO73</f>
        <v>0</v>
      </c>
      <c r="BP75" s="67">
        <f t="shared" ca="1" si="1027"/>
        <v>0</v>
      </c>
      <c r="BQ75" s="67">
        <f t="shared" ca="1" si="1027"/>
        <v>0</v>
      </c>
      <c r="BR75" s="67">
        <f t="shared" ca="1" si="1027"/>
        <v>0</v>
      </c>
      <c r="BS75" s="67">
        <f t="shared" ca="1" si="1027"/>
        <v>0</v>
      </c>
      <c r="BT75" s="67">
        <f t="shared" ca="1" si="1027"/>
        <v>0</v>
      </c>
      <c r="BU75" s="67">
        <f t="shared" ca="1" si="1027"/>
        <v>0</v>
      </c>
      <c r="BV75" s="398">
        <f t="shared" ref="BV75" ca="1" si="1028">BV71+BV72+BV73</f>
        <v>0</v>
      </c>
    </row>
    <row r="76" spans="1:79" s="21" customFormat="1" ht="15" x14ac:dyDescent="0.25">
      <c r="A76" s="21" t="s">
        <v>149</v>
      </c>
      <c r="B76" s="87"/>
      <c r="C76" s="87"/>
      <c r="D76" s="392"/>
      <c r="E76" s="22">
        <f ca="1">+D80</f>
        <v>0</v>
      </c>
      <c r="F76" s="22">
        <f ca="1">+E80</f>
        <v>0</v>
      </c>
      <c r="G76" s="22">
        <f ca="1">+D80</f>
        <v>0</v>
      </c>
      <c r="H76" s="22">
        <f ca="1">+G80</f>
        <v>0</v>
      </c>
      <c r="I76" s="22">
        <f ca="1">+D80</f>
        <v>0</v>
      </c>
      <c r="J76" s="22">
        <f ca="1">+I80</f>
        <v>0</v>
      </c>
      <c r="K76" s="391"/>
      <c r="L76" s="22">
        <f ca="1">+K80</f>
        <v>0</v>
      </c>
      <c r="M76" s="22">
        <f ca="1">+L80</f>
        <v>0</v>
      </c>
      <c r="N76" s="22">
        <f ca="1">+K80</f>
        <v>0</v>
      </c>
      <c r="O76" s="22">
        <f ca="1">+N80</f>
        <v>0</v>
      </c>
      <c r="P76" s="22">
        <f ca="1">+K80</f>
        <v>0</v>
      </c>
      <c r="Q76" s="22">
        <f ca="1">+P80</f>
        <v>0</v>
      </c>
      <c r="R76" s="391"/>
      <c r="S76" s="22">
        <f ca="1">+R80</f>
        <v>0</v>
      </c>
      <c r="T76" s="22">
        <f ca="1">+S80</f>
        <v>0</v>
      </c>
      <c r="U76" s="22">
        <f ca="1">+R80</f>
        <v>0</v>
      </c>
      <c r="V76" s="22">
        <f ca="1">+U80</f>
        <v>0</v>
      </c>
      <c r="W76" s="22">
        <f ca="1">+R80</f>
        <v>0</v>
      </c>
      <c r="X76" s="22">
        <f ca="1">+W80</f>
        <v>0</v>
      </c>
      <c r="Y76" s="391"/>
      <c r="Z76" s="22">
        <f ca="1">+Y80</f>
        <v>0</v>
      </c>
      <c r="AA76" s="22">
        <f ca="1">+Z80</f>
        <v>0</v>
      </c>
      <c r="AB76" s="22">
        <f ca="1">+Y80</f>
        <v>0</v>
      </c>
      <c r="AC76" s="22">
        <f ca="1">+AB80</f>
        <v>0</v>
      </c>
      <c r="AD76" s="22">
        <f ca="1">+Y80</f>
        <v>0</v>
      </c>
      <c r="AE76" s="22">
        <f ca="1">+AD80</f>
        <v>0</v>
      </c>
      <c r="AF76" s="391"/>
      <c r="AG76" s="22">
        <f ca="1">+AF80</f>
        <v>842</v>
      </c>
      <c r="AH76" s="22">
        <f ca="1">+AG80</f>
        <v>842</v>
      </c>
      <c r="AI76" s="22">
        <f ca="1">+AF80</f>
        <v>842</v>
      </c>
      <c r="AJ76" s="22">
        <f ca="1">+AI80</f>
        <v>842</v>
      </c>
      <c r="AK76" s="22">
        <f ca="1">+AF80</f>
        <v>842</v>
      </c>
      <c r="AL76" s="22">
        <f ca="1">+AK80</f>
        <v>842</v>
      </c>
      <c r="AM76" s="391">
        <f ca="1">+AF80</f>
        <v>842</v>
      </c>
      <c r="AN76" s="22">
        <f ca="1">+AM80</f>
        <v>2247</v>
      </c>
      <c r="AO76" s="22">
        <f ca="1">+AN80</f>
        <v>2247</v>
      </c>
      <c r="AP76" s="22">
        <f ca="1">+AM80</f>
        <v>2247</v>
      </c>
      <c r="AQ76" s="22">
        <f ca="1">+AP80</f>
        <v>2247</v>
      </c>
      <c r="AR76" s="22">
        <f ca="1">+AM80</f>
        <v>2247</v>
      </c>
      <c r="AS76" s="22">
        <f ca="1">+AR80</f>
        <v>2247</v>
      </c>
      <c r="AT76" s="391">
        <f ca="1">+AM80</f>
        <v>2247</v>
      </c>
      <c r="AU76" s="22">
        <f ca="1">+AM80</f>
        <v>2247</v>
      </c>
      <c r="AV76" s="22">
        <f ca="1">+AU80</f>
        <v>2247</v>
      </c>
      <c r="AW76" s="22">
        <f ca="1">+AT80</f>
        <v>2699</v>
      </c>
      <c r="AX76" s="22">
        <f ca="1">+AW80</f>
        <v>2699</v>
      </c>
      <c r="AY76" s="22">
        <f ca="1">+AT80</f>
        <v>2699</v>
      </c>
      <c r="AZ76" s="22">
        <f ca="1">+AY80</f>
        <v>2699</v>
      </c>
      <c r="BA76" s="391">
        <f ca="1">+AT80</f>
        <v>2699</v>
      </c>
      <c r="BB76" s="22">
        <f ca="1">+AT80</f>
        <v>2699</v>
      </c>
      <c r="BC76" s="22">
        <f ca="1">+BB80</f>
        <v>2699</v>
      </c>
      <c r="BD76" s="22">
        <f ca="1">+BA80</f>
        <v>1613</v>
      </c>
      <c r="BE76" s="22">
        <f ca="1">+BD80</f>
        <v>1613</v>
      </c>
      <c r="BF76" s="22">
        <f ca="1">+BA80</f>
        <v>1613</v>
      </c>
      <c r="BG76" s="22">
        <f ca="1">+BF80</f>
        <v>1613</v>
      </c>
      <c r="BH76" s="391">
        <f ca="1">+BA80</f>
        <v>1613</v>
      </c>
      <c r="BI76" s="22">
        <f ca="1">+BH80</f>
        <v>670</v>
      </c>
      <c r="BJ76" s="22">
        <f ca="1">+BI80</f>
        <v>670</v>
      </c>
      <c r="BK76" s="22">
        <f ca="1">+BH80</f>
        <v>670</v>
      </c>
      <c r="BL76" s="22">
        <f ca="1">+BK80</f>
        <v>670</v>
      </c>
      <c r="BM76" s="22">
        <f ca="1">+BH80</f>
        <v>670</v>
      </c>
      <c r="BN76" s="22">
        <f ca="1">+BM80</f>
        <v>670</v>
      </c>
      <c r="BO76" s="391">
        <f ca="1">+BH80</f>
        <v>670</v>
      </c>
      <c r="BP76" s="22">
        <f ca="1">+BO80</f>
        <v>670</v>
      </c>
      <c r="BQ76" s="22">
        <f ca="1">+BP80</f>
        <v>670</v>
      </c>
      <c r="BR76" s="22">
        <f ca="1">+BO80</f>
        <v>670</v>
      </c>
      <c r="BS76" s="22">
        <f ca="1">+BR80</f>
        <v>670</v>
      </c>
      <c r="BT76" s="22">
        <f ca="1">+BO80</f>
        <v>670</v>
      </c>
      <c r="BU76" s="22">
        <f ca="1">+BT80</f>
        <v>670</v>
      </c>
      <c r="BV76" s="391"/>
      <c r="BY76"/>
      <c r="BZ76"/>
    </row>
    <row r="77" spans="1:79" s="21" customFormat="1" ht="15" x14ac:dyDescent="0.25">
      <c r="A77" s="21" t="s">
        <v>147</v>
      </c>
      <c r="B77" s="87"/>
      <c r="C77" s="87"/>
      <c r="D77" s="392"/>
      <c r="E77" s="34"/>
      <c r="F77" s="90">
        <f t="shared" ref="F77:F79" ca="1" si="1029">IF(OR(ISBLANK(E77),ISBLANK(G77)),0,G77-E77)</f>
        <v>0</v>
      </c>
      <c r="G77" s="34"/>
      <c r="H77" s="90">
        <f t="shared" ref="H77:H79" ca="1" si="1030">IF(OR(ISBLANK(G77),ISBLANK(I77)),0,I77-G77)</f>
        <v>0</v>
      </c>
      <c r="I77" s="34"/>
      <c r="J77" s="90">
        <f t="shared" ref="J77:J79" ca="1" si="1031">IF(OR(ISBLANK(I77),ISBLANK(K77)),0,K77-I77)</f>
        <v>0</v>
      </c>
      <c r="K77" s="392"/>
      <c r="L77" s="34"/>
      <c r="M77" s="90">
        <f t="shared" ref="M77:M79" ca="1" si="1032">IF(OR(ISBLANK(L77),ISBLANK(N77)),0,N77-L77)</f>
        <v>0</v>
      </c>
      <c r="N77" s="34"/>
      <c r="O77" s="90">
        <f t="shared" ref="O77:O79" ca="1" si="1033">IF(OR(ISBLANK(N77),ISBLANK(P77)),0,P77-N77)</f>
        <v>0</v>
      </c>
      <c r="P77" s="34"/>
      <c r="Q77" s="90">
        <f t="shared" ref="Q77:Q79" ca="1" si="1034">IF(OR(ISBLANK(P77),ISBLANK(R77)),0,R77-P77)</f>
        <v>0</v>
      </c>
      <c r="R77" s="392"/>
      <c r="S77" s="34"/>
      <c r="T77" s="90">
        <f t="shared" ref="T77:T79" ca="1" si="1035">IF(OR(ISBLANK(S77),ISBLANK(U77)),0,U77-S77)</f>
        <v>0</v>
      </c>
      <c r="U77" s="34"/>
      <c r="V77" s="90">
        <f t="shared" ref="V77:V79" ca="1" si="1036">IF(OR(ISBLANK(U77),ISBLANK(W77)),0,W77-U77)</f>
        <v>0</v>
      </c>
      <c r="W77" s="34"/>
      <c r="X77" s="90">
        <f t="shared" ref="X77:X79" ca="1" si="1037">IF(OR(ISBLANK(W77),ISBLANK(Y77)),0,Y77-W77)</f>
        <v>0</v>
      </c>
      <c r="Y77" s="392"/>
      <c r="Z77" s="34"/>
      <c r="AA77" s="90">
        <f t="shared" ref="AA77:AA79" ca="1" si="1038">IF(OR(ISBLANK(Z77),ISBLANK(AB77)),0,AB77-Z77)</f>
        <v>0</v>
      </c>
      <c r="AB77" s="34"/>
      <c r="AC77" s="90">
        <f t="shared" ref="AC77:AC79" ca="1" si="1039">IF(OR(ISBLANK(AB77),ISBLANK(AD77)),0,AD77-AB77)</f>
        <v>0</v>
      </c>
      <c r="AD77" s="34"/>
      <c r="AE77" s="90">
        <f t="shared" ref="AE77:AE79" ca="1" si="1040">IF(OR(ISBLANK(AD77),ISBLANK(AF77)),0,AF77-AD77)</f>
        <v>0</v>
      </c>
      <c r="AF77" s="392"/>
      <c r="AG77" s="34"/>
      <c r="AH77" s="90">
        <f t="shared" ref="AH77:AH79" ca="1" si="1041">IF(OR(ISBLANK(AG77),ISBLANK(AI77)),0,AI77-AG77)</f>
        <v>0</v>
      </c>
      <c r="AI77" s="34"/>
      <c r="AJ77" s="90">
        <f t="shared" ref="AJ77:AJ79" ca="1" si="1042">IF(OR(ISBLANK(AI77),ISBLANK(AK77)),0,AK77-AI77)</f>
        <v>0</v>
      </c>
      <c r="AK77" s="34"/>
      <c r="AL77" s="90">
        <f t="shared" ref="AL77:AL79" ca="1" si="1043">IF(OR(ISBLANK(AK77),ISBLANK(AM77)),0,AM77-AK77)</f>
        <v>0</v>
      </c>
      <c r="AM77" s="392"/>
      <c r="AN77" s="34"/>
      <c r="AO77" s="90">
        <f t="shared" ref="AO77:AO79" ca="1" si="1044">IF(OR(ISBLANK(AN77),ISBLANK(AP77)),0,AP77-AN77)</f>
        <v>0</v>
      </c>
      <c r="AP77" s="34"/>
      <c r="AQ77" s="90">
        <f t="shared" ref="AQ77:AQ79" ca="1" si="1045">IF(OR(ISBLANK(AP77),ISBLANK(AR77)),0,AR77-AP77)</f>
        <v>0</v>
      </c>
      <c r="AR77" s="34"/>
      <c r="AS77" s="90">
        <f t="shared" ref="AS77:AS79" ca="1" si="1046">IF(OR(ISBLANK(AR77),ISBLANK(AT77)),0,AT77-AR77)</f>
        <v>0</v>
      </c>
      <c r="AT77" s="392"/>
      <c r="AU77" s="34"/>
      <c r="AV77" s="90">
        <f t="shared" ref="AV77" ca="1" si="1047">IF(OR(ISBLANK(AU77),ISBLANK(AW77)),0,AW77-AU77)</f>
        <v>0</v>
      </c>
      <c r="AW77" s="34"/>
      <c r="AX77" s="90">
        <f t="shared" ref="AX77" ca="1" si="1048">IF(OR(ISBLANK(AW77),ISBLANK(AY77)),0,AY77-AW77)</f>
        <v>0</v>
      </c>
      <c r="AY77" s="34"/>
      <c r="AZ77" s="90">
        <f t="shared" ref="AZ77" ca="1" si="1049">IF(OR(ISBLANK(AY77),ISBLANK(BA77)),0,BA77-AY77)</f>
        <v>0</v>
      </c>
      <c r="BA77" s="392"/>
      <c r="BB77" s="34"/>
      <c r="BC77" s="90">
        <f t="shared" ref="BC77" ca="1" si="1050">IF(OR(ISBLANK(BB77),ISBLANK(BD77)),0,BD77-BB77)</f>
        <v>0</v>
      </c>
      <c r="BD77" s="34"/>
      <c r="BE77" s="90">
        <f t="shared" ref="BE77:BG79" ca="1" si="1051">IF(OR(ISBLANK(BD77),ISBLANK(BF77)),0,BF77-BD77)</f>
        <v>0</v>
      </c>
      <c r="BF77" s="34"/>
      <c r="BG77" s="90">
        <f t="shared" ca="1" si="1051"/>
        <v>0</v>
      </c>
      <c r="BH77" s="392"/>
      <c r="BI77" s="34"/>
      <c r="BJ77" s="90">
        <f t="shared" ref="BJ77:BJ79" ca="1" si="1052">IF(OR(ISBLANK(BI77),ISBLANK(BK77)),0,BK77-BI77)</f>
        <v>0</v>
      </c>
      <c r="BK77" s="34"/>
      <c r="BL77" s="90">
        <f t="shared" ref="BL77:BL79" ca="1" si="1053">IF(OR(ISBLANK(BK77),ISBLANK(BM77)),0,BM77-BK77)</f>
        <v>0</v>
      </c>
      <c r="BM77" s="34"/>
      <c r="BN77" s="90">
        <f t="shared" ref="BN77:BN79" ca="1" si="1054">IF(OR(ISBLANK(BM77),ISBLANK(BO77)),0,BO77-BM77)</f>
        <v>0</v>
      </c>
      <c r="BO77" s="392"/>
      <c r="BP77" s="34"/>
      <c r="BQ77" s="90">
        <f t="shared" ref="BQ77:BQ79" ca="1" si="1055">IF(OR(ISBLANK(BP77),ISBLANK(BR77)),0,BR77-BP77)</f>
        <v>0</v>
      </c>
      <c r="BR77" s="34"/>
      <c r="BS77" s="90">
        <f t="shared" ref="BS77:BS79" ca="1" si="1056">IF(OR(ISBLANK(BR77),ISBLANK(BT77)),0,BT77-BR77)</f>
        <v>0</v>
      </c>
      <c r="BT77" s="34"/>
      <c r="BU77" s="90">
        <f t="shared" ref="BU77:BU79" ca="1" si="1057">IF(OR(ISBLANK(BT77),ISBLANK(BV77)),0,BV77-BT77)</f>
        <v>0</v>
      </c>
      <c r="BV77" s="392"/>
      <c r="BY77" s="385"/>
      <c r="BZ77" s="385"/>
      <c r="CA77" s="87"/>
    </row>
    <row r="78" spans="1:79" s="21" customFormat="1" ht="15" x14ac:dyDescent="0.25">
      <c r="A78" s="21" t="s">
        <v>214</v>
      </c>
      <c r="B78" s="87"/>
      <c r="C78" s="87"/>
      <c r="D78" s="392"/>
      <c r="E78" s="34"/>
      <c r="F78" s="90">
        <f t="shared" ca="1" si="1029"/>
        <v>0</v>
      </c>
      <c r="G78" s="34"/>
      <c r="H78" s="90">
        <f t="shared" ca="1" si="1030"/>
        <v>0</v>
      </c>
      <c r="I78" s="34"/>
      <c r="J78" s="90">
        <f t="shared" ca="1" si="1031"/>
        <v>0</v>
      </c>
      <c r="K78" s="392"/>
      <c r="L78" s="34"/>
      <c r="M78" s="90">
        <f t="shared" ca="1" si="1032"/>
        <v>0</v>
      </c>
      <c r="N78" s="34"/>
      <c r="O78" s="90">
        <f t="shared" ca="1" si="1033"/>
        <v>0</v>
      </c>
      <c r="P78" s="34"/>
      <c r="Q78" s="90">
        <f t="shared" ca="1" si="1034"/>
        <v>0</v>
      </c>
      <c r="R78" s="392"/>
      <c r="S78" s="34"/>
      <c r="T78" s="90">
        <f t="shared" ca="1" si="1035"/>
        <v>0</v>
      </c>
      <c r="U78" s="34"/>
      <c r="V78" s="90">
        <f t="shared" ca="1" si="1036"/>
        <v>0</v>
      </c>
      <c r="W78" s="34"/>
      <c r="X78" s="90">
        <f t="shared" ca="1" si="1037"/>
        <v>0</v>
      </c>
      <c r="Y78" s="392"/>
      <c r="Z78" s="34"/>
      <c r="AA78" s="90">
        <f t="shared" ca="1" si="1038"/>
        <v>0</v>
      </c>
      <c r="AB78" s="34"/>
      <c r="AC78" s="90">
        <f t="shared" ca="1" si="1039"/>
        <v>0</v>
      </c>
      <c r="AD78" s="34"/>
      <c r="AE78" s="90">
        <f t="shared" ca="1" si="1040"/>
        <v>0</v>
      </c>
      <c r="AF78" s="392"/>
      <c r="AG78" s="34"/>
      <c r="AH78" s="90">
        <f t="shared" ca="1" si="1041"/>
        <v>0</v>
      </c>
      <c r="AI78" s="34"/>
      <c r="AJ78" s="90">
        <f t="shared" ca="1" si="1042"/>
        <v>0</v>
      </c>
      <c r="AK78" s="34"/>
      <c r="AL78" s="90">
        <f t="shared" ca="1" si="1043"/>
        <v>0</v>
      </c>
      <c r="AM78" s="392"/>
      <c r="AN78" s="34"/>
      <c r="AO78" s="90">
        <f t="shared" ca="1" si="1044"/>
        <v>0</v>
      </c>
      <c r="AP78" s="34"/>
      <c r="AQ78" s="90">
        <f t="shared" ca="1" si="1045"/>
        <v>0</v>
      </c>
      <c r="AR78" s="34"/>
      <c r="AS78" s="90">
        <f t="shared" ca="1" si="1046"/>
        <v>0</v>
      </c>
      <c r="AT78" s="392"/>
      <c r="AU78" s="34"/>
      <c r="AV78" s="90">
        <f t="shared" ref="AV78" ca="1" si="1058">IF(OR(ISBLANK(AU78),ISBLANK(AW78)),0,AW78-AU78)</f>
        <v>0</v>
      </c>
      <c r="AW78" s="34"/>
      <c r="AX78" s="90">
        <f t="shared" ref="AX78" ca="1" si="1059">IF(OR(ISBLANK(AW78),ISBLANK(AY78)),0,AY78-AW78)</f>
        <v>0</v>
      </c>
      <c r="AY78" s="34"/>
      <c r="AZ78" s="90">
        <f t="shared" ref="AZ78" ca="1" si="1060">IF(OR(ISBLANK(AY78),ISBLANK(BA78)),0,BA78-AY78)</f>
        <v>0</v>
      </c>
      <c r="BA78" s="392"/>
      <c r="BB78" s="34"/>
      <c r="BC78" s="90">
        <f t="shared" ref="BC78" ca="1" si="1061">IF(OR(ISBLANK(BB78),ISBLANK(BD78)),0,BD78-BB78)</f>
        <v>0</v>
      </c>
      <c r="BD78" s="34"/>
      <c r="BE78" s="90">
        <f t="shared" ca="1" si="1051"/>
        <v>0</v>
      </c>
      <c r="BF78" s="34"/>
      <c r="BG78" s="90">
        <f t="shared" ca="1" si="1051"/>
        <v>0</v>
      </c>
      <c r="BH78" s="392"/>
      <c r="BI78" s="34"/>
      <c r="BJ78" s="90">
        <f t="shared" ca="1" si="1052"/>
        <v>0</v>
      </c>
      <c r="BK78" s="34"/>
      <c r="BL78" s="90">
        <f t="shared" ca="1" si="1053"/>
        <v>0</v>
      </c>
      <c r="BM78" s="34"/>
      <c r="BN78" s="90">
        <f t="shared" ca="1" si="1054"/>
        <v>0</v>
      </c>
      <c r="BO78" s="392"/>
      <c r="BP78" s="34"/>
      <c r="BQ78" s="90">
        <f t="shared" ca="1" si="1055"/>
        <v>0</v>
      </c>
      <c r="BR78" s="34"/>
      <c r="BS78" s="90">
        <f t="shared" ca="1" si="1056"/>
        <v>0</v>
      </c>
      <c r="BT78" s="34"/>
      <c r="BU78" s="90">
        <f t="shared" ca="1" si="1057"/>
        <v>0</v>
      </c>
      <c r="BV78" s="392"/>
      <c r="BY78" s="385"/>
      <c r="BZ78" s="385"/>
      <c r="CA78" s="87"/>
    </row>
    <row r="79" spans="1:79" s="21" customFormat="1" ht="15" x14ac:dyDescent="0.25">
      <c r="A79" s="21" t="s">
        <v>148</v>
      </c>
      <c r="B79" s="87"/>
      <c r="C79" s="87"/>
      <c r="D79" s="392"/>
      <c r="E79" s="34"/>
      <c r="F79" s="90">
        <f t="shared" ca="1" si="1029"/>
        <v>0</v>
      </c>
      <c r="G79" s="34"/>
      <c r="H79" s="90">
        <f t="shared" ca="1" si="1030"/>
        <v>0</v>
      </c>
      <c r="I79" s="34"/>
      <c r="J79" s="90">
        <f t="shared" ca="1" si="1031"/>
        <v>0</v>
      </c>
      <c r="K79" s="392"/>
      <c r="L79" s="34"/>
      <c r="M79" s="90">
        <f t="shared" ca="1" si="1032"/>
        <v>0</v>
      </c>
      <c r="N79" s="34"/>
      <c r="O79" s="90">
        <f t="shared" ca="1" si="1033"/>
        <v>0</v>
      </c>
      <c r="P79" s="34"/>
      <c r="Q79" s="90">
        <f t="shared" ca="1" si="1034"/>
        <v>0</v>
      </c>
      <c r="R79" s="392"/>
      <c r="S79" s="34"/>
      <c r="T79" s="90">
        <f t="shared" ca="1" si="1035"/>
        <v>0</v>
      </c>
      <c r="U79" s="34"/>
      <c r="V79" s="90">
        <f t="shared" ca="1" si="1036"/>
        <v>0</v>
      </c>
      <c r="W79" s="34"/>
      <c r="X79" s="90">
        <f t="shared" ca="1" si="1037"/>
        <v>0</v>
      </c>
      <c r="Y79" s="392"/>
      <c r="Z79" s="34"/>
      <c r="AA79" s="90">
        <f t="shared" ca="1" si="1038"/>
        <v>0</v>
      </c>
      <c r="AB79" s="34"/>
      <c r="AC79" s="90">
        <f t="shared" ca="1" si="1039"/>
        <v>0</v>
      </c>
      <c r="AD79" s="34"/>
      <c r="AE79" s="90">
        <f t="shared" ca="1" si="1040"/>
        <v>0</v>
      </c>
      <c r="AF79" s="392"/>
      <c r="AG79" s="34"/>
      <c r="AH79" s="90">
        <f t="shared" ca="1" si="1041"/>
        <v>0</v>
      </c>
      <c r="AI79" s="34"/>
      <c r="AJ79" s="90">
        <f t="shared" ca="1" si="1042"/>
        <v>0</v>
      </c>
      <c r="AK79" s="34"/>
      <c r="AL79" s="90">
        <f t="shared" ca="1" si="1043"/>
        <v>0</v>
      </c>
      <c r="AM79" s="392"/>
      <c r="AN79" s="34"/>
      <c r="AO79" s="90">
        <f t="shared" ca="1" si="1044"/>
        <v>0</v>
      </c>
      <c r="AP79" s="34"/>
      <c r="AQ79" s="90">
        <f t="shared" ca="1" si="1045"/>
        <v>0</v>
      </c>
      <c r="AR79" s="34"/>
      <c r="AS79" s="90">
        <f t="shared" ca="1" si="1046"/>
        <v>0</v>
      </c>
      <c r="AT79" s="392"/>
      <c r="AU79" s="34"/>
      <c r="AV79" s="90">
        <f t="shared" ref="AV79" ca="1" si="1062">IF(OR(ISBLANK(AU79),ISBLANK(AW79)),0,AW79-AU79)</f>
        <v>0</v>
      </c>
      <c r="AW79" s="34"/>
      <c r="AX79" s="90">
        <f t="shared" ref="AX79" ca="1" si="1063">IF(OR(ISBLANK(AW79),ISBLANK(AY79)),0,AY79-AW79)</f>
        <v>0</v>
      </c>
      <c r="AY79" s="34"/>
      <c r="AZ79" s="90">
        <f t="shared" ref="AZ79" ca="1" si="1064">IF(OR(ISBLANK(AY79),ISBLANK(BA79)),0,BA79-AY79)</f>
        <v>0</v>
      </c>
      <c r="BA79" s="392"/>
      <c r="BB79" s="34"/>
      <c r="BC79" s="90">
        <f t="shared" ref="BC79" ca="1" si="1065">IF(OR(ISBLANK(BB79),ISBLANK(BD79)),0,BD79-BB79)</f>
        <v>0</v>
      </c>
      <c r="BD79" s="34"/>
      <c r="BE79" s="90">
        <f t="shared" ca="1" si="1051"/>
        <v>0</v>
      </c>
      <c r="BF79" s="34"/>
      <c r="BG79" s="90">
        <f t="shared" ca="1" si="1051"/>
        <v>0</v>
      </c>
      <c r="BH79" s="392"/>
      <c r="BI79" s="34"/>
      <c r="BJ79" s="90">
        <f t="shared" ca="1" si="1052"/>
        <v>0</v>
      </c>
      <c r="BK79" s="34"/>
      <c r="BL79" s="90">
        <f t="shared" ca="1" si="1053"/>
        <v>0</v>
      </c>
      <c r="BM79" s="34"/>
      <c r="BN79" s="90">
        <f t="shared" ca="1" si="1054"/>
        <v>0</v>
      </c>
      <c r="BO79" s="392"/>
      <c r="BP79" s="34"/>
      <c r="BQ79" s="90">
        <f t="shared" ca="1" si="1055"/>
        <v>0</v>
      </c>
      <c r="BR79" s="34"/>
      <c r="BS79" s="90">
        <f t="shared" ca="1" si="1056"/>
        <v>0</v>
      </c>
      <c r="BT79" s="34"/>
      <c r="BU79" s="90">
        <f t="shared" ca="1" si="1057"/>
        <v>0</v>
      </c>
      <c r="BV79" s="392"/>
      <c r="BY79" s="385"/>
      <c r="BZ79" s="385"/>
      <c r="CA79" s="87"/>
    </row>
    <row r="80" spans="1:79" s="20" customFormat="1" x14ac:dyDescent="0.2">
      <c r="A80" s="67" t="s">
        <v>352</v>
      </c>
      <c r="B80" s="48"/>
      <c r="C80" s="48"/>
      <c r="D80" s="398">
        <f ca="1">+D76+D75-SUM(D77:D79)</f>
        <v>0</v>
      </c>
      <c r="E80" s="67">
        <f t="shared" ref="E80:J80" ca="1" si="1066">SUM(E75:E79)</f>
        <v>0</v>
      </c>
      <c r="F80" s="67">
        <f t="shared" ca="1" si="1066"/>
        <v>0</v>
      </c>
      <c r="G80" s="67">
        <f t="shared" ca="1" si="1066"/>
        <v>0</v>
      </c>
      <c r="H80" s="67">
        <f t="shared" ca="1" si="1066"/>
        <v>0</v>
      </c>
      <c r="I80" s="67">
        <f t="shared" ca="1" si="1066"/>
        <v>0</v>
      </c>
      <c r="J80" s="67">
        <f t="shared" ca="1" si="1066"/>
        <v>0</v>
      </c>
      <c r="K80" s="398">
        <f t="shared" ref="K80:AL80" ca="1" si="1067">SUM(K75:K79)</f>
        <v>0</v>
      </c>
      <c r="L80" s="67">
        <f t="shared" ca="1" si="1067"/>
        <v>0</v>
      </c>
      <c r="M80" s="67">
        <f t="shared" ca="1" si="1067"/>
        <v>0</v>
      </c>
      <c r="N80" s="67">
        <f t="shared" ca="1" si="1067"/>
        <v>0</v>
      </c>
      <c r="O80" s="67">
        <f t="shared" ca="1" si="1067"/>
        <v>0</v>
      </c>
      <c r="P80" s="67">
        <f t="shared" ca="1" si="1067"/>
        <v>0</v>
      </c>
      <c r="Q80" s="67">
        <f t="shared" ca="1" si="1067"/>
        <v>0</v>
      </c>
      <c r="R80" s="398">
        <f t="shared" ca="1" si="1067"/>
        <v>0</v>
      </c>
      <c r="S80" s="67">
        <f t="shared" ca="1" si="1067"/>
        <v>0</v>
      </c>
      <c r="T80" s="67">
        <f t="shared" ca="1" si="1067"/>
        <v>0</v>
      </c>
      <c r="U80" s="67">
        <f t="shared" ca="1" si="1067"/>
        <v>0</v>
      </c>
      <c r="V80" s="67">
        <f t="shared" ca="1" si="1067"/>
        <v>0</v>
      </c>
      <c r="W80" s="67">
        <f t="shared" ca="1" si="1067"/>
        <v>0</v>
      </c>
      <c r="X80" s="67">
        <f t="shared" ca="1" si="1067"/>
        <v>0</v>
      </c>
      <c r="Y80" s="398">
        <f t="shared" ca="1" si="1067"/>
        <v>0</v>
      </c>
      <c r="Z80" s="67">
        <f t="shared" ca="1" si="1067"/>
        <v>0</v>
      </c>
      <c r="AA80" s="67">
        <f t="shared" ca="1" si="1067"/>
        <v>0</v>
      </c>
      <c r="AB80" s="67">
        <f t="shared" ca="1" si="1067"/>
        <v>0</v>
      </c>
      <c r="AC80" s="67">
        <f t="shared" ca="1" si="1067"/>
        <v>0</v>
      </c>
      <c r="AD80" s="67">
        <f t="shared" ca="1" si="1067"/>
        <v>0</v>
      </c>
      <c r="AE80" s="67">
        <f t="shared" ca="1" si="1067"/>
        <v>0</v>
      </c>
      <c r="AF80" s="398">
        <f t="shared" ca="1" si="1067"/>
        <v>842</v>
      </c>
      <c r="AG80" s="67">
        <f t="shared" ca="1" si="1067"/>
        <v>842</v>
      </c>
      <c r="AH80" s="67">
        <f t="shared" ca="1" si="1067"/>
        <v>842</v>
      </c>
      <c r="AI80" s="67">
        <f t="shared" ca="1" si="1067"/>
        <v>842</v>
      </c>
      <c r="AJ80" s="67">
        <f t="shared" ca="1" si="1067"/>
        <v>842</v>
      </c>
      <c r="AK80" s="67">
        <f t="shared" ca="1" si="1067"/>
        <v>842</v>
      </c>
      <c r="AL80" s="67">
        <f t="shared" ca="1" si="1067"/>
        <v>842</v>
      </c>
      <c r="AM80" s="398">
        <f t="shared" ref="AM80:AY80" ca="1" si="1068">SUM(AM75:AM79)</f>
        <v>2247</v>
      </c>
      <c r="AN80" s="67">
        <f t="shared" ca="1" si="1068"/>
        <v>2247</v>
      </c>
      <c r="AO80" s="67">
        <f t="shared" ca="1" si="1068"/>
        <v>2247</v>
      </c>
      <c r="AP80" s="67">
        <f t="shared" ca="1" si="1068"/>
        <v>2247</v>
      </c>
      <c r="AQ80" s="67">
        <f t="shared" ca="1" si="1068"/>
        <v>2247</v>
      </c>
      <c r="AR80" s="67">
        <f t="shared" ca="1" si="1068"/>
        <v>2247</v>
      </c>
      <c r="AS80" s="67">
        <f t="shared" ca="1" si="1068"/>
        <v>2247</v>
      </c>
      <c r="AT80" s="398">
        <f t="shared" ca="1" si="1068"/>
        <v>2699</v>
      </c>
      <c r="AU80" s="67">
        <f t="shared" ca="1" si="1068"/>
        <v>2247</v>
      </c>
      <c r="AV80" s="67">
        <f t="shared" ca="1" si="1068"/>
        <v>2247</v>
      </c>
      <c r="AW80" s="67">
        <f t="shared" ca="1" si="1068"/>
        <v>2699</v>
      </c>
      <c r="AX80" s="67">
        <f t="shared" ca="1" si="1068"/>
        <v>2699</v>
      </c>
      <c r="AY80" s="67">
        <f t="shared" ca="1" si="1068"/>
        <v>2699</v>
      </c>
      <c r="AZ80" s="67">
        <f t="shared" ref="AZ80" ca="1" si="1069">SUM(AZ75:AZ79)</f>
        <v>2699</v>
      </c>
      <c r="BA80" s="398">
        <f t="shared" ref="BA80:BF80" ca="1" si="1070">SUM(BA75:BA79)</f>
        <v>1613</v>
      </c>
      <c r="BB80" s="67">
        <f t="shared" ca="1" si="1070"/>
        <v>2699</v>
      </c>
      <c r="BC80" s="67">
        <f t="shared" ca="1" si="1070"/>
        <v>2699</v>
      </c>
      <c r="BD80" s="67">
        <f t="shared" ca="1" si="1070"/>
        <v>1613</v>
      </c>
      <c r="BE80" s="67">
        <f t="shared" ca="1" si="1070"/>
        <v>1613</v>
      </c>
      <c r="BF80" s="67">
        <f t="shared" ca="1" si="1070"/>
        <v>1613</v>
      </c>
      <c r="BG80" s="67">
        <f t="shared" ref="BG80" ca="1" si="1071">SUM(BG75:BG79)</f>
        <v>1613</v>
      </c>
      <c r="BH80" s="398">
        <f t="shared" ref="BH80:BM80" ca="1" si="1072">SUM(BH75:BH79)</f>
        <v>670</v>
      </c>
      <c r="BI80" s="67">
        <f t="shared" ca="1" si="1072"/>
        <v>670</v>
      </c>
      <c r="BJ80" s="67">
        <f t="shared" ca="1" si="1072"/>
        <v>670</v>
      </c>
      <c r="BK80" s="67">
        <f t="shared" ca="1" si="1072"/>
        <v>670</v>
      </c>
      <c r="BL80" s="67">
        <f t="shared" ca="1" si="1072"/>
        <v>670</v>
      </c>
      <c r="BM80" s="67">
        <f t="shared" ca="1" si="1072"/>
        <v>670</v>
      </c>
      <c r="BN80" s="67">
        <f t="shared" ref="BN80" ca="1" si="1073">SUM(BN75:BN79)</f>
        <v>670</v>
      </c>
      <c r="BO80" s="398">
        <f t="shared" ref="BO80:BU80" ca="1" si="1074">SUM(BO75:BO79)</f>
        <v>670</v>
      </c>
      <c r="BP80" s="67">
        <f t="shared" ca="1" si="1074"/>
        <v>670</v>
      </c>
      <c r="BQ80" s="67">
        <f t="shared" ca="1" si="1074"/>
        <v>670</v>
      </c>
      <c r="BR80" s="67">
        <f t="shared" ca="1" si="1074"/>
        <v>670</v>
      </c>
      <c r="BS80" s="67">
        <f t="shared" ca="1" si="1074"/>
        <v>670</v>
      </c>
      <c r="BT80" s="67">
        <f t="shared" ca="1" si="1074"/>
        <v>670</v>
      </c>
      <c r="BU80" s="67">
        <f t="shared" ca="1" si="1074"/>
        <v>670</v>
      </c>
      <c r="BV80" s="398">
        <f t="shared" ref="BV80" ca="1" si="1075">SUM(BV75:BV79)</f>
        <v>0</v>
      </c>
      <c r="BY80" s="88"/>
      <c r="BZ80" s="88"/>
      <c r="CA80" s="88"/>
    </row>
    <row r="81" spans="1:79" x14ac:dyDescent="0.2">
      <c r="BY81" s="46"/>
      <c r="BZ81" s="46"/>
      <c r="CA81" s="46"/>
    </row>
    <row r="82" spans="1:79" s="4" customFormat="1" x14ac:dyDescent="0.2">
      <c r="A82" s="4" t="s">
        <v>83</v>
      </c>
      <c r="B82" s="89"/>
      <c r="C82" s="89"/>
      <c r="D82" s="399">
        <f ca="1">IFERROR(D80-'Balance sheet'!D15+'Balance sheet'!D43,"NM")</f>
        <v>0</v>
      </c>
      <c r="E82" s="40">
        <f ca="1">IFERROR(E80-'Balance sheet'!E15+'Balance sheet'!E43,"NM")</f>
        <v>0</v>
      </c>
      <c r="F82" s="40">
        <f ca="1">IFERROR(F80-'Balance sheet'!F15+'Balance sheet'!F43,"NM")</f>
        <v>0</v>
      </c>
      <c r="G82" s="40">
        <f ca="1">IFERROR(G80-'Balance sheet'!G15+'Balance sheet'!G43,"NM")</f>
        <v>0</v>
      </c>
      <c r="H82" s="40">
        <f ca="1">IFERROR(H80-'Balance sheet'!H15+'Balance sheet'!H43,"NM")</f>
        <v>0</v>
      </c>
      <c r="I82" s="40">
        <f ca="1">IFERROR(I80-'Balance sheet'!I15+'Balance sheet'!I43,"NM")</f>
        <v>0</v>
      </c>
      <c r="J82" s="40">
        <f ca="1">IFERROR(J80-'Balance sheet'!J15+'Balance sheet'!J43,"NM")</f>
        <v>0</v>
      </c>
      <c r="K82" s="399">
        <f ca="1">IFERROR(K80-'Balance sheet'!AG15+'Balance sheet'!AG43,"NM")</f>
        <v>0</v>
      </c>
      <c r="L82" s="40">
        <f ca="1">IFERROR(L80-'Balance sheet'!L15+'Balance sheet'!L43,"NM")</f>
        <v>0</v>
      </c>
      <c r="M82" s="40">
        <f ca="1">IFERROR(M80-'Balance sheet'!M15+'Balance sheet'!M43,"NM")</f>
        <v>0</v>
      </c>
      <c r="N82" s="40">
        <f ca="1">IFERROR(N80-'Balance sheet'!N15+'Balance sheet'!N43,"NM")</f>
        <v>0</v>
      </c>
      <c r="O82" s="40">
        <f ca="1">IFERROR(O80-'Balance sheet'!O15+'Balance sheet'!O43,"NM")</f>
        <v>0</v>
      </c>
      <c r="P82" s="40">
        <f ca="1">IFERROR(P80-'Balance sheet'!P15+'Balance sheet'!P43,"NM")</f>
        <v>0</v>
      </c>
      <c r="Q82" s="40">
        <f ca="1">IFERROR(Q80-'Balance sheet'!Q15+'Balance sheet'!Q43,"NM")</f>
        <v>0</v>
      </c>
      <c r="R82" s="399">
        <f ca="1">IFERROR(R80-'Balance sheet'!AN15+'Balance sheet'!AN43,"NM")</f>
        <v>0</v>
      </c>
      <c r="S82" s="40">
        <f ca="1">IFERROR(S80-'Balance sheet'!S15+'Balance sheet'!S43,"NM")</f>
        <v>0</v>
      </c>
      <c r="T82" s="40">
        <f ca="1">IFERROR(T80-'Balance sheet'!T15+'Balance sheet'!T43,"NM")</f>
        <v>0</v>
      </c>
      <c r="U82" s="40">
        <f ca="1">IFERROR(U80-'Balance sheet'!U15+'Balance sheet'!U43,"NM")</f>
        <v>0</v>
      </c>
      <c r="V82" s="40">
        <f ca="1">IFERROR(V80-'Balance sheet'!V15+'Balance sheet'!V43,"NM")</f>
        <v>0</v>
      </c>
      <c r="W82" s="40">
        <f ca="1">IFERROR(W80-'Balance sheet'!W15+'Balance sheet'!W43,"NM")</f>
        <v>0</v>
      </c>
      <c r="X82" s="40">
        <f ca="1">IFERROR(X80-'Balance sheet'!X15+'Balance sheet'!X43,"NM")</f>
        <v>0</v>
      </c>
      <c r="Y82" s="399">
        <f ca="1">IFERROR(Y80-'Balance sheet'!AU15+'Balance sheet'!AU43,"NM")</f>
        <v>0</v>
      </c>
      <c r="Z82" s="40">
        <f ca="1">IFERROR(Z80-'Balance sheet'!Z15+'Balance sheet'!Z43,"NM")</f>
        <v>0</v>
      </c>
      <c r="AA82" s="40">
        <f ca="1">IFERROR(AA80-'Balance sheet'!AA15+'Balance sheet'!AA43,"NM")</f>
        <v>0</v>
      </c>
      <c r="AB82" s="40">
        <f ca="1">IFERROR(AB80-'Balance sheet'!AB15+'Balance sheet'!AB43,"NM")</f>
        <v>0</v>
      </c>
      <c r="AC82" s="40">
        <f ca="1">IFERROR(AC80-'Balance sheet'!AC15+'Balance sheet'!AC43,"NM")</f>
        <v>0</v>
      </c>
      <c r="AD82" s="40">
        <f ca="1">IFERROR(AD80-'Balance sheet'!AD15+'Balance sheet'!AD43,"NM")</f>
        <v>0</v>
      </c>
      <c r="AE82" s="40">
        <f ca="1">IFERROR(AE80-'Balance sheet'!AE15+'Balance sheet'!AE43,"NM")</f>
        <v>-1519</v>
      </c>
      <c r="AF82" s="399">
        <f ca="1">IFERROR(AF80-'Balance sheet'!BB15+'Balance sheet'!BB43,"NM")</f>
        <v>842</v>
      </c>
      <c r="AG82" s="40">
        <f ca="1">IFERROR(AG80-'Balance sheet'!AG15+'Balance sheet'!AG43,"NM")</f>
        <v>842</v>
      </c>
      <c r="AH82" s="40">
        <f ca="1">IFERROR(AH80-'Balance sheet'!AH15+'Balance sheet'!AH43,"NM")</f>
        <v>842</v>
      </c>
      <c r="AI82" s="40">
        <f ca="1">IFERROR(AI80-'Balance sheet'!AI15+'Balance sheet'!AI43,"NM")</f>
        <v>842</v>
      </c>
      <c r="AJ82" s="40">
        <f ca="1">IFERROR(AJ80-'Balance sheet'!AJ15+'Balance sheet'!AJ43,"NM")</f>
        <v>842</v>
      </c>
      <c r="AK82" s="40">
        <f ca="1">IFERROR(AK80-'Balance sheet'!AK15+'Balance sheet'!AK43,"NM")</f>
        <v>842</v>
      </c>
      <c r="AL82" s="40">
        <f ca="1">IFERROR(AL80-'Balance sheet'!AL15+'Balance sheet'!AL43,"NM")</f>
        <v>-839</v>
      </c>
      <c r="AM82" s="399">
        <f ca="1">IFERROR(AM80-'Balance sheet'!AM15+'Balance sheet'!AM43,"NM")</f>
        <v>566</v>
      </c>
      <c r="AN82" s="40">
        <f ca="1">IFERROR(AN80-'Balance sheet'!AN15+'Balance sheet'!AN43,"NM")</f>
        <v>2247</v>
      </c>
      <c r="AO82" s="40">
        <f ca="1">IFERROR(AO80-'Balance sheet'!AO15+'Balance sheet'!AO43,"NM")</f>
        <v>2247</v>
      </c>
      <c r="AP82" s="40">
        <f ca="1">IFERROR(AP80-'Balance sheet'!AP15+'Balance sheet'!AP43,"NM")</f>
        <v>2247</v>
      </c>
      <c r="AQ82" s="40">
        <f ca="1">IFERROR(AQ80-'Balance sheet'!AQ15+'Balance sheet'!AQ43,"NM")</f>
        <v>2247</v>
      </c>
      <c r="AR82" s="40">
        <f ca="1">IFERROR(AR80-'Balance sheet'!AR15+'Balance sheet'!AR43,"NM")</f>
        <v>2247</v>
      </c>
      <c r="AS82" s="40">
        <f ca="1">IFERROR(AS80-'Balance sheet'!AS15+'Balance sheet'!AS43,"NM")</f>
        <v>-301</v>
      </c>
      <c r="AT82" s="399">
        <f ca="1">IFERROR(AT80-'Balance sheet'!AT15+'Balance sheet'!AT43,"NM")</f>
        <v>151</v>
      </c>
      <c r="AU82" s="40">
        <f ca="1">IFERROR(AU80-'Balance sheet'!AU15+'Balance sheet'!AU43,"NM")</f>
        <v>2247</v>
      </c>
      <c r="AV82" s="40">
        <f ca="1">IFERROR(AV80-'Balance sheet'!AV15+'Balance sheet'!AV43,"NM")</f>
        <v>2247</v>
      </c>
      <c r="AW82" s="40">
        <f ca="1">IFERROR(AW80-'Balance sheet'!AW15+'Balance sheet'!AW43,"NM")</f>
        <v>2699</v>
      </c>
      <c r="AX82" s="40">
        <f ca="1">IFERROR(AX80-'Balance sheet'!AX15+'Balance sheet'!AX43,"NM")</f>
        <v>2699</v>
      </c>
      <c r="AY82" s="40">
        <f ca="1">IFERROR(AY80-'Balance sheet'!AY15+'Balance sheet'!AY43,"NM")</f>
        <v>2699</v>
      </c>
      <c r="AZ82" s="40">
        <f ca="1">IFERROR(AZ80-'Balance sheet'!AZ15+'Balance sheet'!AZ43,"NM")</f>
        <v>765</v>
      </c>
      <c r="BA82" s="399">
        <f ca="1">IFERROR(BA80-'Balance sheet'!BA15+'Balance sheet'!BA43,"NM")</f>
        <v>-321</v>
      </c>
      <c r="BB82" s="40">
        <f ca="1">IFERROR(BB80-'Balance sheet'!BB15+'Balance sheet'!BB43,"NM")</f>
        <v>2699</v>
      </c>
      <c r="BC82" s="40">
        <f ca="1">IFERROR(BC80-'Balance sheet'!BC15+'Balance sheet'!BC43,"NM")</f>
        <v>2699</v>
      </c>
      <c r="BD82" s="40">
        <f ca="1">IFERROR(BD80-'Balance sheet'!BD15+'Balance sheet'!BD43,"NM")</f>
        <v>1613</v>
      </c>
      <c r="BE82" s="40">
        <f ca="1">IFERROR(BE80-'Balance sheet'!BE15+'Balance sheet'!BE43,"NM")</f>
        <v>1613</v>
      </c>
      <c r="BF82" s="40">
        <f ca="1">IFERROR(BF80-'Balance sheet'!BF15+'Balance sheet'!BF43,"NM")</f>
        <v>1613</v>
      </c>
      <c r="BG82" s="40">
        <f ca="1">IFERROR(BG80-'Balance sheet'!BG15+'Balance sheet'!BG43,"NM")</f>
        <v>98</v>
      </c>
      <c r="BH82" s="399">
        <f ca="1">IFERROR(BH80-'Balance sheet'!CD15+'Balance sheet'!CD43,"NM")</f>
        <v>670</v>
      </c>
      <c r="BI82" s="40">
        <f ca="1">IFERROR(BI80-'Balance sheet'!BI15+'Balance sheet'!BI43,"NM")</f>
        <v>670</v>
      </c>
      <c r="BJ82" s="40">
        <f ca="1">IFERROR(BJ80-'Balance sheet'!BJ15+'Balance sheet'!BJ43,"NM")</f>
        <v>670</v>
      </c>
      <c r="BK82" s="40">
        <f ca="1">IFERROR(BK80-'Balance sheet'!BK15+'Balance sheet'!BK43,"NM")</f>
        <v>670</v>
      </c>
      <c r="BL82" s="40">
        <f ca="1">IFERROR(BL80-'Balance sheet'!BL15+'Balance sheet'!BL43,"NM")</f>
        <v>670</v>
      </c>
      <c r="BM82" s="40">
        <f ca="1">IFERROR(BM80-'Balance sheet'!BM15+'Balance sheet'!BM43,"NM")</f>
        <v>670</v>
      </c>
      <c r="BN82" s="40">
        <f ca="1">IFERROR(BN80-'Balance sheet'!BN15+'Balance sheet'!BN43,"NM")</f>
        <v>670</v>
      </c>
      <c r="BO82" s="399">
        <f ca="1">IFERROR(BO80-'Balance sheet'!CK15+'Balance sheet'!CK43,"NM")</f>
        <v>670</v>
      </c>
      <c r="BP82" s="40">
        <f ca="1">IFERROR(BP80-'Balance sheet'!BP15+'Balance sheet'!BP43,"NM")</f>
        <v>670</v>
      </c>
      <c r="BQ82" s="40">
        <f ca="1">IFERROR(BQ80-'Balance sheet'!BQ15+'Balance sheet'!BQ43,"NM")</f>
        <v>670</v>
      </c>
      <c r="BR82" s="40">
        <f ca="1">IFERROR(BR80-'Balance sheet'!BR15+'Balance sheet'!BR43,"NM")</f>
        <v>670</v>
      </c>
      <c r="BS82" s="40">
        <f ca="1">IFERROR(BS80-'Balance sheet'!BS15+'Balance sheet'!BS43,"NM")</f>
        <v>670</v>
      </c>
      <c r="BT82" s="40">
        <f ca="1">IFERROR(BT80-'Balance sheet'!BT15+'Balance sheet'!BT43,"NM")</f>
        <v>670</v>
      </c>
      <c r="BU82" s="40">
        <f ca="1">IFERROR(BU80-'Balance sheet'!BU15+'Balance sheet'!BU43,"NM")</f>
        <v>670</v>
      </c>
      <c r="BV82" s="399">
        <f ca="1">IFERROR(BV80-'Balance sheet'!CR15+'Balance sheet'!CR43,"NM")</f>
        <v>0</v>
      </c>
    </row>
    <row r="84" spans="1:79" x14ac:dyDescent="0.2">
      <c r="A84" s="404" t="s">
        <v>480</v>
      </c>
      <c r="D84" s="404"/>
      <c r="E84" s="404"/>
      <c r="F84" s="404"/>
      <c r="G84" s="404"/>
      <c r="H84" s="404"/>
      <c r="I84" s="404"/>
      <c r="J84" s="404"/>
      <c r="K84" s="404"/>
      <c r="L84" s="404"/>
      <c r="M84" s="404"/>
      <c r="N84" s="404"/>
      <c r="O84" s="404"/>
      <c r="P84" s="404"/>
      <c r="Q84" s="404"/>
      <c r="R84" s="404"/>
      <c r="S84" s="404"/>
      <c r="T84" s="404"/>
      <c r="U84" s="404"/>
      <c r="V84" s="404"/>
      <c r="W84" s="404"/>
      <c r="X84" s="404"/>
      <c r="Y84" s="404"/>
      <c r="Z84" s="404"/>
      <c r="AA84" s="404"/>
      <c r="AB84" s="404"/>
      <c r="AC84" s="404"/>
      <c r="AD84" s="404"/>
      <c r="AE84" s="404"/>
      <c r="AF84" s="404"/>
      <c r="AG84" s="404"/>
      <c r="AH84" s="404"/>
      <c r="AI84" s="404"/>
      <c r="AJ84" s="404"/>
      <c r="AK84" s="404"/>
      <c r="AL84" s="404"/>
      <c r="AM84" s="404"/>
      <c r="AN84" s="404"/>
      <c r="AO84" s="404"/>
      <c r="AP84" s="404"/>
      <c r="AQ84" s="404"/>
      <c r="AR84" s="404"/>
      <c r="AS84" s="404"/>
      <c r="AT84" s="404"/>
      <c r="AU84" s="404"/>
      <c r="AV84" s="404"/>
      <c r="AW84" s="404"/>
      <c r="AX84" s="404"/>
      <c r="AY84" s="404"/>
      <c r="AZ84" s="404"/>
      <c r="BA84" s="404"/>
      <c r="BB84" s="404"/>
      <c r="BC84" s="404"/>
      <c r="BD84" s="404"/>
      <c r="BE84" s="404"/>
      <c r="BF84" s="404"/>
      <c r="BG84" s="404"/>
      <c r="BH84" s="404"/>
      <c r="BI84" s="404"/>
      <c r="BJ84" s="404"/>
      <c r="BK84" s="404"/>
      <c r="BL84" s="404"/>
      <c r="BM84" s="404"/>
      <c r="BN84" s="404"/>
      <c r="BO84" s="404"/>
      <c r="BP84" s="404"/>
      <c r="BQ84" s="404"/>
      <c r="BR84" s="404"/>
      <c r="BS84" s="404"/>
      <c r="BT84" s="404"/>
      <c r="BU84" s="404"/>
      <c r="BV84" s="404"/>
    </row>
    <row r="85" spans="1:79" x14ac:dyDescent="0.2">
      <c r="A85" s="228" t="s">
        <v>481</v>
      </c>
      <c r="D85" s="407"/>
      <c r="E85" s="229" t="e">
        <f t="shared" ref="E85" ca="1" si="1076">IF(MIN(E75,#REF!)&lt;=0,"NM",E75/#REF!-1)</f>
        <v>#REF!</v>
      </c>
      <c r="F85" s="230" t="e">
        <f t="shared" ref="F85" ca="1" si="1077">IF(MIN(F75,#REF!)&lt;=0,"NM",F75/#REF!-1)</f>
        <v>#REF!</v>
      </c>
      <c r="G85" s="229" t="e">
        <f t="shared" ref="G85" ca="1" si="1078">IF(MIN(G75,#REF!)&lt;=0,"NM",G75/#REF!-1)</f>
        <v>#REF!</v>
      </c>
      <c r="H85" s="230" t="str">
        <f t="shared" ref="H85" ca="1" si="1079">IF(MIN(H75,A75)&lt;=0,"NM",H75/A75-1)</f>
        <v>NM</v>
      </c>
      <c r="I85" s="230" t="str">
        <f t="shared" ref="I85" ca="1" si="1080">IF(MIN(I75,B75)&lt;=0,"NM",I75/B75-1)</f>
        <v>NM</v>
      </c>
      <c r="J85" s="230" t="str">
        <f t="shared" ref="J85" ca="1" si="1081">IF(MIN(J75,C75)&lt;=0,"NM",J75/C75-1)</f>
        <v>NM</v>
      </c>
      <c r="K85" s="407" t="str">
        <f t="shared" ref="K85" ca="1" si="1082">IF(MIN(K75,D75)&lt;=0,"NM",K75/D75-1)</f>
        <v>NM</v>
      </c>
      <c r="L85" s="229" t="str">
        <f t="shared" ref="L85" ca="1" si="1083">IF(MIN(L75,E75)&lt;=0,"NM",L75/E75-1)</f>
        <v>NM</v>
      </c>
      <c r="M85" s="230" t="str">
        <f t="shared" ref="M85" ca="1" si="1084">IF(MIN(M75,F75)&lt;=0,"NM",M75/F75-1)</f>
        <v>NM</v>
      </c>
      <c r="N85" s="229" t="str">
        <f t="shared" ref="N85" ca="1" si="1085">IF(MIN(N75,G75)&lt;=0,"NM",N75/G75-1)</f>
        <v>NM</v>
      </c>
      <c r="O85" s="230" t="str">
        <f t="shared" ref="O85" ca="1" si="1086">IF(MIN(O75,H75)&lt;=0,"NM",O75/H75-1)</f>
        <v>NM</v>
      </c>
      <c r="P85" s="230" t="str">
        <f t="shared" ref="P85" ca="1" si="1087">IF(MIN(P75,I75)&lt;=0,"NM",P75/I75-1)</f>
        <v>NM</v>
      </c>
      <c r="Q85" s="230" t="str">
        <f t="shared" ref="Q85" ca="1" si="1088">IF(MIN(Q75,J75)&lt;=0,"NM",Q75/J75-1)</f>
        <v>NM</v>
      </c>
      <c r="R85" s="407" t="str">
        <f t="shared" ref="R85" ca="1" si="1089">IF(MIN(R75,K75)&lt;=0,"NM",R75/K75-1)</f>
        <v>NM</v>
      </c>
      <c r="S85" s="229" t="str">
        <f t="shared" ref="S85" ca="1" si="1090">IF(MIN(S75,L75)&lt;=0,"NM",S75/L75-1)</f>
        <v>NM</v>
      </c>
      <c r="T85" s="230" t="str">
        <f t="shared" ref="T85" ca="1" si="1091">IF(MIN(T75,M75)&lt;=0,"NM",T75/M75-1)</f>
        <v>NM</v>
      </c>
      <c r="U85" s="229" t="str">
        <f t="shared" ref="U85" ca="1" si="1092">IF(MIN(U75,N75)&lt;=0,"NM",U75/N75-1)</f>
        <v>NM</v>
      </c>
      <c r="V85" s="230" t="str">
        <f t="shared" ref="V85" ca="1" si="1093">IF(MIN(V75,O75)&lt;=0,"NM",V75/O75-1)</f>
        <v>NM</v>
      </c>
      <c r="W85" s="230" t="str">
        <f t="shared" ref="W85" ca="1" si="1094">IF(MIN(W75,P75)&lt;=0,"NM",W75/P75-1)</f>
        <v>NM</v>
      </c>
      <c r="X85" s="230" t="str">
        <f t="shared" ref="X85" ca="1" si="1095">IF(MIN(X75,Q75)&lt;=0,"NM",X75/Q75-1)</f>
        <v>NM</v>
      </c>
      <c r="Y85" s="407" t="str">
        <f t="shared" ref="Y85" ca="1" si="1096">IF(MIN(Y75,R75)&lt;=0,"NM",Y75/R75-1)</f>
        <v>NM</v>
      </c>
      <c r="Z85" s="229" t="str">
        <f t="shared" ref="Z85" ca="1" si="1097">IF(MIN(Z75,S75)&lt;=0,"NM",Z75/S75-1)</f>
        <v>NM</v>
      </c>
      <c r="AA85" s="230" t="str">
        <f t="shared" ref="AA85" ca="1" si="1098">IF(MIN(AA75,T75)&lt;=0,"NM",AA75/T75-1)</f>
        <v>NM</v>
      </c>
      <c r="AB85" s="229" t="str">
        <f t="shared" ref="AB85" ca="1" si="1099">IF(MIN(AB75,U75)&lt;=0,"NM",AB75/U75-1)</f>
        <v>NM</v>
      </c>
      <c r="AC85" s="230" t="str">
        <f t="shared" ref="AC85" ca="1" si="1100">IF(MIN(AC75,V75)&lt;=0,"NM",AC75/V75-1)</f>
        <v>NM</v>
      </c>
      <c r="AD85" s="230" t="str">
        <f t="shared" ref="AD85" ca="1" si="1101">IF(MIN(AD75,W75)&lt;=0,"NM",AD75/W75-1)</f>
        <v>NM</v>
      </c>
      <c r="AE85" s="230" t="str">
        <f t="shared" ref="AE85" ca="1" si="1102">IF(MIN(AE75,X75)&lt;=0,"NM",AE75/X75-1)</f>
        <v>NM</v>
      </c>
      <c r="AF85" s="407" t="str">
        <f t="shared" ref="AF85" ca="1" si="1103">IF(MIN(AF75,Y75)&lt;=0,"NM",AF75/Y75-1)</f>
        <v>NM</v>
      </c>
      <c r="AG85" s="229" t="str">
        <f t="shared" ref="AG85" ca="1" si="1104">IF(MIN(AG75,Z75)&lt;=0,"NM",AG75/Z75-1)</f>
        <v>NM</v>
      </c>
      <c r="AH85" s="230" t="str">
        <f t="shared" ref="AH85" ca="1" si="1105">IF(MIN(AH75,AA75)&lt;=0,"NM",AH75/AA75-1)</f>
        <v>NM</v>
      </c>
      <c r="AI85" s="229" t="str">
        <f t="shared" ref="AI85" ca="1" si="1106">IF(MIN(AI75,AB75)&lt;=0,"NM",AI75/AB75-1)</f>
        <v>NM</v>
      </c>
      <c r="AJ85" s="230" t="str">
        <f t="shared" ref="AJ85" ca="1" si="1107">IF(MIN(AJ75,AC75)&lt;=0,"NM",AJ75/AC75-1)</f>
        <v>NM</v>
      </c>
      <c r="AK85" s="230" t="str">
        <f t="shared" ref="AK85" ca="1" si="1108">IF(MIN(AK75,AD75)&lt;=0,"NM",AK75/AD75-1)</f>
        <v>NM</v>
      </c>
      <c r="AL85" s="230" t="str">
        <f t="shared" ref="AL85" ca="1" si="1109">IF(MIN(AL75,AE75)&lt;=0,"NM",AL75/AE75-1)</f>
        <v>NM</v>
      </c>
      <c r="AM85" s="407">
        <f t="shared" ref="AM85:BH85" ca="1" si="1110">IF(MIN(AM75,AF75)&lt;=0,"NM",AM75/AF75-1)</f>
        <v>0.66864608076009491</v>
      </c>
      <c r="AN85" s="229" t="str">
        <f t="shared" ref="AN85" ca="1" si="1111">IF(MIN(AN75,AG75)&lt;=0,"NM",AN75/AG75-1)</f>
        <v>NM</v>
      </c>
      <c r="AO85" s="230" t="str">
        <f t="shared" ref="AO85" ca="1" si="1112">IF(MIN(AO75,AH75)&lt;=0,"NM",AO75/AH75-1)</f>
        <v>NM</v>
      </c>
      <c r="AP85" s="229" t="str">
        <f t="shared" ref="AP85" ca="1" si="1113">IF(MIN(AP75,AI75)&lt;=0,"NM",AP75/AI75-1)</f>
        <v>NM</v>
      </c>
      <c r="AQ85" s="230" t="str">
        <f t="shared" ref="AQ85" ca="1" si="1114">IF(MIN(AQ75,AJ75)&lt;=0,"NM",AQ75/AJ75-1)</f>
        <v>NM</v>
      </c>
      <c r="AR85" s="230" t="str">
        <f t="shared" ref="AR85" ca="1" si="1115">IF(MIN(AR75,AK75)&lt;=0,"NM",AR75/AK75-1)</f>
        <v>NM</v>
      </c>
      <c r="AS85" s="230" t="str">
        <f t="shared" ref="AS85" ca="1" si="1116">IF(MIN(AS75,AL75)&lt;=0,"NM",AS75/AL75-1)</f>
        <v>NM</v>
      </c>
      <c r="AT85" s="407">
        <f t="shared" ca="1" si="1110"/>
        <v>-0.67829181494661928</v>
      </c>
      <c r="AU85" s="229" t="str">
        <f t="shared" ref="AU85" ca="1" si="1117">IF(MIN(AU75,AN75)&lt;=0,"NM",AU75/AN75-1)</f>
        <v>NM</v>
      </c>
      <c r="AV85" s="230" t="str">
        <f t="shared" ref="AV85" ca="1" si="1118">IF(MIN(AV75,AO75)&lt;=0,"NM",AV75/AO75-1)</f>
        <v>NM</v>
      </c>
      <c r="AW85" s="229" t="str">
        <f t="shared" ref="AW85" ca="1" si="1119">IF(MIN(AW75,AP75)&lt;=0,"NM",AW75/AP75-1)</f>
        <v>NM</v>
      </c>
      <c r="AX85" s="230" t="str">
        <f t="shared" ref="AX85" ca="1" si="1120">IF(MIN(AX75,AQ75)&lt;=0,"NM",AX75/AQ75-1)</f>
        <v>NM</v>
      </c>
      <c r="AY85" s="230" t="str">
        <f t="shared" ref="AY85" ca="1" si="1121">IF(MIN(AY75,AR75)&lt;=0,"NM",AY75/AR75-1)</f>
        <v>NM</v>
      </c>
      <c r="AZ85" s="230" t="str">
        <f t="shared" ref="AZ85" ca="1" si="1122">IF(MIN(AZ75,AS75)&lt;=0,"NM",AZ75/AS75-1)</f>
        <v>NM</v>
      </c>
      <c r="BA85" s="407" t="str">
        <f t="shared" ca="1" si="1110"/>
        <v>NM</v>
      </c>
      <c r="BB85" s="229" t="str">
        <f t="shared" ref="BB85" ca="1" si="1123">IF(MIN(BB75,AU75)&lt;=0,"NM",BB75/AU75-1)</f>
        <v>NM</v>
      </c>
      <c r="BC85" s="230" t="str">
        <f t="shared" ref="BC85" ca="1" si="1124">IF(MIN(BC75,AV75)&lt;=0,"NM",BC75/AV75-1)</f>
        <v>NM</v>
      </c>
      <c r="BD85" s="229" t="str">
        <f t="shared" ref="BD85" ca="1" si="1125">IF(MIN(BD75,AW75)&lt;=0,"NM",BD75/AW75-1)</f>
        <v>NM</v>
      </c>
      <c r="BE85" s="230" t="str">
        <f t="shared" ref="BE85" ca="1" si="1126">IF(MIN(BE75,AX75)&lt;=0,"NM",BE75/AX75-1)</f>
        <v>NM</v>
      </c>
      <c r="BF85" s="230" t="str">
        <f t="shared" ref="BF85" ca="1" si="1127">IF(MIN(BF75,AY75)&lt;=0,"NM",BF75/AY75-1)</f>
        <v>NM</v>
      </c>
      <c r="BG85" s="230" t="str">
        <f t="shared" ref="BG85" ca="1" si="1128">IF(MIN(BG75,AZ75)&lt;=0,"NM",BG75/AZ75-1)</f>
        <v>NM</v>
      </c>
      <c r="BH85" s="407" t="str">
        <f t="shared" ca="1" si="1110"/>
        <v>NM</v>
      </c>
      <c r="BI85" s="229" t="str">
        <f t="shared" ref="BI85" ca="1" si="1129">IF(MIN(BI75,BB75)&lt;=0,"NM",BI75/BB75-1)</f>
        <v>NM</v>
      </c>
      <c r="BJ85" s="230" t="str">
        <f t="shared" ref="BJ85" ca="1" si="1130">IF(MIN(BJ75,BC75)&lt;=0,"NM",BJ75/BC75-1)</f>
        <v>NM</v>
      </c>
      <c r="BK85" s="229" t="str">
        <f t="shared" ref="BK85" ca="1" si="1131">IF(MIN(BK75,BD75)&lt;=0,"NM",BK75/BD75-1)</f>
        <v>NM</v>
      </c>
      <c r="BL85" s="230" t="str">
        <f t="shared" ref="BL85" ca="1" si="1132">IF(MIN(BL75,BE75)&lt;=0,"NM",BL75/BE75-1)</f>
        <v>NM</v>
      </c>
      <c r="BM85" s="230" t="str">
        <f t="shared" ref="BM85" ca="1" si="1133">IF(MIN(BM75,BF75)&lt;=0,"NM",BM75/BF75-1)</f>
        <v>NM</v>
      </c>
      <c r="BN85" s="230" t="str">
        <f t="shared" ref="BN85" ca="1" si="1134">IF(MIN(BN75,BG75)&lt;=0,"NM",BN75/BG75-1)</f>
        <v>NM</v>
      </c>
      <c r="BO85" s="407" t="str">
        <f t="shared" ref="BO85" ca="1" si="1135">IF(MIN(BO75,BH75)&lt;=0,"NM",BO75/BH75-1)</f>
        <v>NM</v>
      </c>
      <c r="BP85" s="229" t="str">
        <f t="shared" ref="BP85" ca="1" si="1136">IF(MIN(BP75,BI75)&lt;=0,"NM",BP75/BI75-1)</f>
        <v>NM</v>
      </c>
      <c r="BQ85" s="230" t="str">
        <f t="shared" ref="BQ85" ca="1" si="1137">IF(MIN(BQ75,BJ75)&lt;=0,"NM",BQ75/BJ75-1)</f>
        <v>NM</v>
      </c>
      <c r="BR85" s="229" t="str">
        <f t="shared" ref="BR85" ca="1" si="1138">IF(MIN(BR75,BK75)&lt;=0,"NM",BR75/BK75-1)</f>
        <v>NM</v>
      </c>
      <c r="BS85" s="230" t="str">
        <f t="shared" ref="BS85" ca="1" si="1139">IF(MIN(BS75,BL75)&lt;=0,"NM",BS75/BL75-1)</f>
        <v>NM</v>
      </c>
      <c r="BT85" s="230" t="str">
        <f t="shared" ref="BT85" ca="1" si="1140">IF(MIN(BT75,BM75)&lt;=0,"NM",BT75/BM75-1)</f>
        <v>NM</v>
      </c>
      <c r="BU85" s="230" t="str">
        <f t="shared" ref="BU85" ca="1" si="1141">IF(MIN(BU75,BN75)&lt;=0,"NM",BU75/BN75-1)</f>
        <v>NM</v>
      </c>
      <c r="BV85" s="407" t="str">
        <f t="shared" ref="BV85" ca="1" si="1142">IF(MIN(BV75,BO75)&lt;=0,"NM",BV75/BO75-1)</f>
        <v>NM</v>
      </c>
    </row>
    <row r="86" spans="1:79" x14ac:dyDescent="0.2">
      <c r="A86" s="405" t="s">
        <v>482</v>
      </c>
      <c r="D86" s="408"/>
      <c r="E86" s="409" t="str">
        <f ca="1">IFERROR(+E75+C75+A75+#REF!,"NM")</f>
        <v>NM</v>
      </c>
      <c r="F86" s="409" t="str">
        <f ca="1">IFERROR(F75+E75+C75+A75,"NM")</f>
        <v>NM</v>
      </c>
      <c r="G86" s="409" t="str">
        <f ca="1">IFERROR(F75+E75+C75+A75,"NM")</f>
        <v>NM</v>
      </c>
      <c r="H86" s="409">
        <f ca="1">IFERROR(H75+F75+E75+C75,"NM")</f>
        <v>0</v>
      </c>
      <c r="I86" s="409">
        <f ca="1">IFERROR(H75+F75+E75+C75,"NM")</f>
        <v>0</v>
      </c>
      <c r="J86" s="409">
        <f ca="1">IFERROR(J75+H75+F75+E75,"NM")</f>
        <v>0</v>
      </c>
      <c r="K86" s="408">
        <f ca="1">IFERROR(K75,"NM")</f>
        <v>0</v>
      </c>
      <c r="L86" s="409">
        <f ca="1">IFERROR(+L75+J75+H75+F75,"NM")</f>
        <v>0</v>
      </c>
      <c r="M86" s="409">
        <f ca="1">IFERROR(M75+L75+J75+H75,"NM")</f>
        <v>0</v>
      </c>
      <c r="N86" s="409">
        <f ca="1">IFERROR(M75+L75+J75+H75,"NM")</f>
        <v>0</v>
      </c>
      <c r="O86" s="409">
        <f ca="1">IFERROR(O75+M75+L75+J75,"NM")</f>
        <v>0</v>
      </c>
      <c r="P86" s="409">
        <f ca="1">IFERROR(O75+M75+L75+J75,"NM")</f>
        <v>0</v>
      </c>
      <c r="Q86" s="409">
        <f ca="1">IFERROR(Q75+O75+M75+L75,"NM")</f>
        <v>0</v>
      </c>
      <c r="R86" s="408">
        <f ca="1">IFERROR(R75,"NM")</f>
        <v>0</v>
      </c>
      <c r="S86" s="409">
        <f ca="1">IFERROR(+S75+Q75+O75+M75,"NM")</f>
        <v>0</v>
      </c>
      <c r="T86" s="409">
        <f ca="1">IFERROR(T75+S75+Q75+O75,"NM")</f>
        <v>0</v>
      </c>
      <c r="U86" s="409">
        <f ca="1">IFERROR(T75+S75+Q75+O75,"NM")</f>
        <v>0</v>
      </c>
      <c r="V86" s="409">
        <f ca="1">IFERROR(V75+T75+S75+Q75,"NM")</f>
        <v>0</v>
      </c>
      <c r="W86" s="409">
        <f ca="1">IFERROR(V75+T75+S75+Q75,"NM")</f>
        <v>0</v>
      </c>
      <c r="X86" s="409">
        <f ca="1">IFERROR(X75+V75+T75+S75,"NM")</f>
        <v>0</v>
      </c>
      <c r="Y86" s="408">
        <f ca="1">IFERROR(Y75,"NM")</f>
        <v>0</v>
      </c>
      <c r="Z86" s="409">
        <f ca="1">IFERROR(+Z75+X75+V75+T75,"NM")</f>
        <v>0</v>
      </c>
      <c r="AA86" s="409">
        <f ca="1">IFERROR(AA75+Z75+X75+V75,"NM")</f>
        <v>0</v>
      </c>
      <c r="AB86" s="409">
        <f ca="1">IFERROR(AA75+Z75+X75+V75,"NM")</f>
        <v>0</v>
      </c>
      <c r="AC86" s="409">
        <f ca="1">IFERROR(AC75+AA75+Z75+X75,"NM")</f>
        <v>0</v>
      </c>
      <c r="AD86" s="409">
        <f ca="1">IFERROR(AC75+AA75+Z75+X75,"NM")</f>
        <v>0</v>
      </c>
      <c r="AE86" s="409">
        <f ca="1">IFERROR(AE75+AC75+AA75+Z75,"NM")</f>
        <v>0</v>
      </c>
      <c r="AF86" s="408">
        <f ca="1">IFERROR(AF75,"NM")</f>
        <v>842</v>
      </c>
      <c r="AG86" s="409">
        <f ca="1">IFERROR(+AG75+AE75+AC75+AA75,"NM")</f>
        <v>0</v>
      </c>
      <c r="AH86" s="409">
        <f ca="1">IFERROR(AH75+AG75+AE75+AC75,"NM")</f>
        <v>0</v>
      </c>
      <c r="AI86" s="409">
        <f ca="1">IFERROR(AH75+AG75+AE75+AC75,"NM")</f>
        <v>0</v>
      </c>
      <c r="AJ86" s="409">
        <f ca="1">IFERROR(AJ75+AH75+AG75+AE75,"NM")</f>
        <v>0</v>
      </c>
      <c r="AK86" s="409">
        <f ca="1">IFERROR(AJ75+AH75+AG75+AE75,"NM")</f>
        <v>0</v>
      </c>
      <c r="AL86" s="409">
        <f ca="1">IFERROR(AL75+AJ75+AH75+AG75,"NM")</f>
        <v>0</v>
      </c>
      <c r="AM86" s="408">
        <f ca="1">IFERROR(AM75,"NM")</f>
        <v>1405</v>
      </c>
      <c r="AN86" s="409">
        <f ca="1">IFERROR(+AN75+AL75+AJ75+AH75,"NM")</f>
        <v>0</v>
      </c>
      <c r="AO86" s="409">
        <f ca="1">IFERROR(AO75+AN75+AL75+AJ75,"NM")</f>
        <v>0</v>
      </c>
      <c r="AP86" s="409">
        <f ca="1">IFERROR(AO75+AN75+AL75+AJ75,"NM")</f>
        <v>0</v>
      </c>
      <c r="AQ86" s="409">
        <f ca="1">IFERROR(AQ75+AO75+AN75+AL75,"NM")</f>
        <v>0</v>
      </c>
      <c r="AR86" s="409">
        <f ca="1">IFERROR(AQ75+AO75+AN75+AL75,"NM")</f>
        <v>0</v>
      </c>
      <c r="AS86" s="409">
        <f ca="1">IFERROR(AS75+AQ75+AO75+AN75,"NM")</f>
        <v>0</v>
      </c>
      <c r="AT86" s="408">
        <f ca="1">IFERROR(AT75,"NM")</f>
        <v>452</v>
      </c>
      <c r="AU86" s="409">
        <f ca="1">IFERROR(+AU75+AS75+AQ75+AO75,"NM")</f>
        <v>0</v>
      </c>
      <c r="AV86" s="409">
        <f ca="1">IFERROR(AV75+AU75+AS75+AQ75,"NM")</f>
        <v>0</v>
      </c>
      <c r="AW86" s="409">
        <f ca="1">IFERROR(AV75+AU75+AS75+AQ75,"NM")</f>
        <v>0</v>
      </c>
      <c r="AX86" s="409">
        <f ca="1">IFERROR(AX75+AV75+AU75+AS75,"NM")</f>
        <v>0</v>
      </c>
      <c r="AY86" s="409">
        <f ca="1">IFERROR(AX75+AV75+AU75+AS75,"NM")</f>
        <v>0</v>
      </c>
      <c r="AZ86" s="409">
        <f ca="1">IFERROR(AZ75+AX75+AV75+AU75,"NM")</f>
        <v>0</v>
      </c>
      <c r="BA86" s="408">
        <f ca="1">IFERROR(BA75,"NM")</f>
        <v>-1086</v>
      </c>
      <c r="BB86" s="409">
        <f ca="1">IFERROR(+BB75+AZ75+AX75+AV75,"NM")</f>
        <v>0</v>
      </c>
      <c r="BC86" s="409">
        <f ca="1">IFERROR(BC75+BB75+AZ75+AX75,"NM")</f>
        <v>0</v>
      </c>
      <c r="BD86" s="409">
        <f ca="1">IFERROR(BC75+BB75+AZ75+AX75,"NM")</f>
        <v>0</v>
      </c>
      <c r="BE86" s="409">
        <f ca="1">IFERROR(BE75+BC75+BB75+AZ75,"NM")</f>
        <v>0</v>
      </c>
      <c r="BF86" s="409">
        <f ca="1">IFERROR(BE75+BC75+BB75+AZ75,"NM")</f>
        <v>0</v>
      </c>
      <c r="BG86" s="409">
        <f ca="1">IFERROR(BG75+BE75+BC75+BB75,"NM")</f>
        <v>0</v>
      </c>
      <c r="BH86" s="408">
        <f ca="1">IFERROR(BH75,"NM")</f>
        <v>-943</v>
      </c>
      <c r="BI86" s="409">
        <f ca="1">IFERROR(+BI75+BG75+BE75+BC75,"NM")</f>
        <v>0</v>
      </c>
      <c r="BJ86" s="409">
        <f ca="1">IFERROR(BJ75+BI75+BG75+BE75,"NM")</f>
        <v>0</v>
      </c>
      <c r="BK86" s="409">
        <f ca="1">IFERROR(BJ75+BI75+BG75+BE75,"NM")</f>
        <v>0</v>
      </c>
      <c r="BL86" s="409">
        <f ca="1">IFERROR(BL75+BJ75+BI75+BG75,"NM")</f>
        <v>0</v>
      </c>
      <c r="BM86" s="409">
        <f ca="1">IFERROR(BL75+BJ75+BI75+BG75,"NM")</f>
        <v>0</v>
      </c>
      <c r="BN86" s="409">
        <f ca="1">IFERROR(BN75+BL75+BJ75+BI75,"NM")</f>
        <v>0</v>
      </c>
      <c r="BO86" s="408">
        <f ca="1">IFERROR(BO75,"NM")</f>
        <v>0</v>
      </c>
      <c r="BP86" s="409">
        <f ca="1">IFERROR(+BP75+BN75+BL75+BJ75,"NM")</f>
        <v>0</v>
      </c>
      <c r="BQ86" s="409">
        <f ca="1">IFERROR(BQ75+BP75+BN75+BL75,"NM")</f>
        <v>0</v>
      </c>
      <c r="BR86" s="409">
        <f ca="1">IFERROR(BQ75+BP75+BN75+BL75,"NM")</f>
        <v>0</v>
      </c>
      <c r="BS86" s="409">
        <f ca="1">IFERROR(BS75+BQ75+BP75+BN75,"NM")</f>
        <v>0</v>
      </c>
      <c r="BT86" s="409">
        <f ca="1">IFERROR(BS75+BQ75+BP75+BN75,"NM")</f>
        <v>0</v>
      </c>
      <c r="BU86" s="409">
        <f ca="1">IFERROR(BU75+BS75+BQ75+BP75,"NM")</f>
        <v>0</v>
      </c>
      <c r="BV86" s="408">
        <f ca="1">IFERROR(BV75,"NM")</f>
        <v>0</v>
      </c>
    </row>
    <row r="87" spans="1:79" x14ac:dyDescent="0.2">
      <c r="A87" s="406" t="s">
        <v>483</v>
      </c>
      <c r="D87" s="410"/>
      <c r="E87" s="411" t="e">
        <f t="shared" ref="E87" ca="1" si="1143">IF(MIN(E86,#REF!)&lt;=0,"NM",E86/#REF!-1)</f>
        <v>#REF!</v>
      </c>
      <c r="F87" s="412" t="e">
        <f t="shared" ref="F87" ca="1" si="1144">IF(MIN(F86,#REF!)&lt;=0,"NM",F86/#REF!-1)</f>
        <v>#REF!</v>
      </c>
      <c r="G87" s="411" t="e">
        <f t="shared" ref="G87" ca="1" si="1145">IF(MIN(G86,#REF!)&lt;=0,"NM",G86/#REF!-1)</f>
        <v>#REF!</v>
      </c>
      <c r="H87" s="412" t="str">
        <f t="shared" ref="H87" ca="1" si="1146">IF(MIN(H86,A86)&lt;=0,"NM",H86/A86-1)</f>
        <v>NM</v>
      </c>
      <c r="I87" s="412" t="str">
        <f t="shared" ref="I87" ca="1" si="1147">IF(MIN(I86,B86)&lt;=0,"NM",I86/B86-1)</f>
        <v>NM</v>
      </c>
      <c r="J87" s="412" t="str">
        <f t="shared" ref="J87" ca="1" si="1148">IF(MIN(J86,C86)&lt;=0,"NM",J86/C86-1)</f>
        <v>NM</v>
      </c>
      <c r="K87" s="410" t="str">
        <f t="shared" ref="K87" ca="1" si="1149">IF(MIN(K86,D86)&lt;=0,"NM",K86/D86-1)</f>
        <v>NM</v>
      </c>
      <c r="L87" s="411" t="str">
        <f t="shared" ref="L87" ca="1" si="1150">IF(MIN(L86,E86)&lt;=0,"NM",L86/E86-1)</f>
        <v>NM</v>
      </c>
      <c r="M87" s="412" t="str">
        <f t="shared" ref="M87" ca="1" si="1151">IF(MIN(M86,F86)&lt;=0,"NM",M86/F86-1)</f>
        <v>NM</v>
      </c>
      <c r="N87" s="411" t="str">
        <f t="shared" ref="N87" ca="1" si="1152">IF(MIN(N86,G86)&lt;=0,"NM",N86/G86-1)</f>
        <v>NM</v>
      </c>
      <c r="O87" s="412" t="str">
        <f t="shared" ref="O87" ca="1" si="1153">IF(MIN(O86,H86)&lt;=0,"NM",O86/H86-1)</f>
        <v>NM</v>
      </c>
      <c r="P87" s="412" t="str">
        <f t="shared" ref="P87" ca="1" si="1154">IF(MIN(P86,I86)&lt;=0,"NM",P86/I86-1)</f>
        <v>NM</v>
      </c>
      <c r="Q87" s="412" t="str">
        <f t="shared" ref="Q87" ca="1" si="1155">IF(MIN(Q86,J86)&lt;=0,"NM",Q86/J86-1)</f>
        <v>NM</v>
      </c>
      <c r="R87" s="410" t="str">
        <f t="shared" ref="R87" ca="1" si="1156">IF(MIN(R86,K86)&lt;=0,"NM",R86/K86-1)</f>
        <v>NM</v>
      </c>
      <c r="S87" s="411" t="str">
        <f t="shared" ref="S87" ca="1" si="1157">IF(MIN(S86,L86)&lt;=0,"NM",S86/L86-1)</f>
        <v>NM</v>
      </c>
      <c r="T87" s="412" t="str">
        <f t="shared" ref="T87" ca="1" si="1158">IF(MIN(T86,M86)&lt;=0,"NM",T86/M86-1)</f>
        <v>NM</v>
      </c>
      <c r="U87" s="411" t="str">
        <f t="shared" ref="U87" ca="1" si="1159">IF(MIN(U86,N86)&lt;=0,"NM",U86/N86-1)</f>
        <v>NM</v>
      </c>
      <c r="V87" s="412" t="str">
        <f t="shared" ref="V87" ca="1" si="1160">IF(MIN(V86,O86)&lt;=0,"NM",V86/O86-1)</f>
        <v>NM</v>
      </c>
      <c r="W87" s="412" t="str">
        <f t="shared" ref="W87" ca="1" si="1161">IF(MIN(W86,P86)&lt;=0,"NM",W86/P86-1)</f>
        <v>NM</v>
      </c>
      <c r="X87" s="412" t="str">
        <f t="shared" ref="X87" ca="1" si="1162">IF(MIN(X86,Q86)&lt;=0,"NM",X86/Q86-1)</f>
        <v>NM</v>
      </c>
      <c r="Y87" s="410" t="str">
        <f t="shared" ref="Y87" ca="1" si="1163">IF(MIN(Y86,R86)&lt;=0,"NM",Y86/R86-1)</f>
        <v>NM</v>
      </c>
      <c r="Z87" s="411" t="str">
        <f t="shared" ref="Z87" ca="1" si="1164">IF(MIN(Z86,S86)&lt;=0,"NM",Z86/S86-1)</f>
        <v>NM</v>
      </c>
      <c r="AA87" s="412" t="str">
        <f t="shared" ref="AA87" ca="1" si="1165">IF(MIN(AA86,T86)&lt;=0,"NM",AA86/T86-1)</f>
        <v>NM</v>
      </c>
      <c r="AB87" s="411" t="str">
        <f t="shared" ref="AB87" ca="1" si="1166">IF(MIN(AB86,U86)&lt;=0,"NM",AB86/U86-1)</f>
        <v>NM</v>
      </c>
      <c r="AC87" s="412" t="str">
        <f t="shared" ref="AC87" ca="1" si="1167">IF(MIN(AC86,V86)&lt;=0,"NM",AC86/V86-1)</f>
        <v>NM</v>
      </c>
      <c r="AD87" s="412" t="str">
        <f t="shared" ref="AD87" ca="1" si="1168">IF(MIN(AD86,W86)&lt;=0,"NM",AD86/W86-1)</f>
        <v>NM</v>
      </c>
      <c r="AE87" s="412" t="str">
        <f t="shared" ref="AE87" ca="1" si="1169">IF(MIN(AE86,X86)&lt;=0,"NM",AE86/X86-1)</f>
        <v>NM</v>
      </c>
      <c r="AF87" s="410" t="str">
        <f t="shared" ref="AF87" ca="1" si="1170">IF(MIN(AF86,Y86)&lt;=0,"NM",AF86/Y86-1)</f>
        <v>NM</v>
      </c>
      <c r="AG87" s="411" t="str">
        <f t="shared" ref="AG87" ca="1" si="1171">IF(MIN(AG86,Z86)&lt;=0,"NM",AG86/Z86-1)</f>
        <v>NM</v>
      </c>
      <c r="AH87" s="412" t="str">
        <f t="shared" ref="AH87" ca="1" si="1172">IF(MIN(AH86,AA86)&lt;=0,"NM",AH86/AA86-1)</f>
        <v>NM</v>
      </c>
      <c r="AI87" s="411" t="str">
        <f t="shared" ref="AI87" ca="1" si="1173">IF(MIN(AI86,AB86)&lt;=0,"NM",AI86/AB86-1)</f>
        <v>NM</v>
      </c>
      <c r="AJ87" s="412" t="str">
        <f t="shared" ref="AJ87" ca="1" si="1174">IF(MIN(AJ86,AC86)&lt;=0,"NM",AJ86/AC86-1)</f>
        <v>NM</v>
      </c>
      <c r="AK87" s="412" t="str">
        <f t="shared" ref="AK87" ca="1" si="1175">IF(MIN(AK86,AD86)&lt;=0,"NM",AK86/AD86-1)</f>
        <v>NM</v>
      </c>
      <c r="AL87" s="412" t="str">
        <f t="shared" ref="AL87" ca="1" si="1176">IF(MIN(AL86,AE86)&lt;=0,"NM",AL86/AE86-1)</f>
        <v>NM</v>
      </c>
      <c r="AM87" s="410">
        <f t="shared" ref="AM87" ca="1" si="1177">IF(MIN(AM86,AF86)&lt;=0,"NM",AM86/AF86-1)</f>
        <v>0.66864608076009491</v>
      </c>
      <c r="AN87" s="411" t="str">
        <f t="shared" ref="AN87" ca="1" si="1178">IF(MIN(AN86,AG86)&lt;=0,"NM",AN86/AG86-1)</f>
        <v>NM</v>
      </c>
      <c r="AO87" s="412" t="str">
        <f t="shared" ref="AO87" ca="1" si="1179">IF(MIN(AO86,AH86)&lt;=0,"NM",AO86/AH86-1)</f>
        <v>NM</v>
      </c>
      <c r="AP87" s="411" t="str">
        <f t="shared" ref="AP87" ca="1" si="1180">IF(MIN(AP86,AI86)&lt;=0,"NM",AP86/AI86-1)</f>
        <v>NM</v>
      </c>
      <c r="AQ87" s="412" t="str">
        <f t="shared" ref="AQ87" ca="1" si="1181">IF(MIN(AQ86,AJ86)&lt;=0,"NM",AQ86/AJ86-1)</f>
        <v>NM</v>
      </c>
      <c r="AR87" s="412" t="str">
        <f t="shared" ref="AR87" ca="1" si="1182">IF(MIN(AR86,AK86)&lt;=0,"NM",AR86/AK86-1)</f>
        <v>NM</v>
      </c>
      <c r="AS87" s="412" t="str">
        <f t="shared" ref="AS87" ca="1" si="1183">IF(MIN(AS86,AL86)&lt;=0,"NM",AS86/AL86-1)</f>
        <v>NM</v>
      </c>
      <c r="AT87" s="410">
        <f t="shared" ref="AT87" ca="1" si="1184">IF(MIN(AT86,AM86)&lt;=0,"NM",AT86/AM86-1)</f>
        <v>-0.67829181494661928</v>
      </c>
      <c r="AU87" s="411" t="str">
        <f t="shared" ref="AU87" ca="1" si="1185">IF(MIN(AU86,AN86)&lt;=0,"NM",AU86/AN86-1)</f>
        <v>NM</v>
      </c>
      <c r="AV87" s="412" t="str">
        <f t="shared" ref="AV87" ca="1" si="1186">IF(MIN(AV86,AO86)&lt;=0,"NM",AV86/AO86-1)</f>
        <v>NM</v>
      </c>
      <c r="AW87" s="411" t="str">
        <f t="shared" ref="AW87" ca="1" si="1187">IF(MIN(AW86,AP86)&lt;=0,"NM",AW86/AP86-1)</f>
        <v>NM</v>
      </c>
      <c r="AX87" s="412" t="str">
        <f t="shared" ref="AX87" ca="1" si="1188">IF(MIN(AX86,AQ86)&lt;=0,"NM",AX86/AQ86-1)</f>
        <v>NM</v>
      </c>
      <c r="AY87" s="412" t="str">
        <f t="shared" ref="AY87" ca="1" si="1189">IF(MIN(AY86,AR86)&lt;=0,"NM",AY86/AR86-1)</f>
        <v>NM</v>
      </c>
      <c r="AZ87" s="412" t="str">
        <f t="shared" ref="AZ87" ca="1" si="1190">IF(MIN(AZ86,AS86)&lt;=0,"NM",AZ86/AS86-1)</f>
        <v>NM</v>
      </c>
      <c r="BA87" s="410" t="str">
        <f t="shared" ref="BA87" ca="1" si="1191">IF(MIN(BA86,AT86)&lt;=0,"NM",BA86/AT86-1)</f>
        <v>NM</v>
      </c>
      <c r="BB87" s="411" t="str">
        <f t="shared" ref="BB87" ca="1" si="1192">IF(MIN(BB86,AU86)&lt;=0,"NM",BB86/AU86-1)</f>
        <v>NM</v>
      </c>
      <c r="BC87" s="412" t="str">
        <f t="shared" ref="BC87" ca="1" si="1193">IF(MIN(BC86,AV86)&lt;=0,"NM",BC86/AV86-1)</f>
        <v>NM</v>
      </c>
      <c r="BD87" s="411" t="str">
        <f t="shared" ref="BD87" ca="1" si="1194">IF(MIN(BD86,AW86)&lt;=0,"NM",BD86/AW86-1)</f>
        <v>NM</v>
      </c>
      <c r="BE87" s="412" t="str">
        <f t="shared" ref="BE87" ca="1" si="1195">IF(MIN(BE86,AX86)&lt;=0,"NM",BE86/AX86-1)</f>
        <v>NM</v>
      </c>
      <c r="BF87" s="412" t="str">
        <f t="shared" ref="BF87" ca="1" si="1196">IF(MIN(BF86,AY86)&lt;=0,"NM",BF86/AY86-1)</f>
        <v>NM</v>
      </c>
      <c r="BG87" s="412" t="str">
        <f t="shared" ref="BG87" ca="1" si="1197">IF(MIN(BG86,AZ86)&lt;=0,"NM",BG86/AZ86-1)</f>
        <v>NM</v>
      </c>
      <c r="BH87" s="410" t="str">
        <f t="shared" ref="BH87" ca="1" si="1198">IF(MIN(BH86,BA86)&lt;=0,"NM",BH86/BA86-1)</f>
        <v>NM</v>
      </c>
      <c r="BI87" s="411" t="str">
        <f t="shared" ref="BI87" ca="1" si="1199">IF(MIN(BI86,BB86)&lt;=0,"NM",BI86/BB86-1)</f>
        <v>NM</v>
      </c>
      <c r="BJ87" s="412" t="str">
        <f t="shared" ref="BJ87" ca="1" si="1200">IF(MIN(BJ86,BC86)&lt;=0,"NM",BJ86/BC86-1)</f>
        <v>NM</v>
      </c>
      <c r="BK87" s="411" t="str">
        <f t="shared" ref="BK87" ca="1" si="1201">IF(MIN(BK86,BD86)&lt;=0,"NM",BK86/BD86-1)</f>
        <v>NM</v>
      </c>
      <c r="BL87" s="412" t="str">
        <f t="shared" ref="BL87" ca="1" si="1202">IF(MIN(BL86,BE86)&lt;=0,"NM",BL86/BE86-1)</f>
        <v>NM</v>
      </c>
      <c r="BM87" s="412" t="str">
        <f t="shared" ref="BM87" ca="1" si="1203">IF(MIN(BM86,BF86)&lt;=0,"NM",BM86/BF86-1)</f>
        <v>NM</v>
      </c>
      <c r="BN87" s="412" t="str">
        <f t="shared" ref="BN87" ca="1" si="1204">IF(MIN(BN86,BG86)&lt;=0,"NM",BN86/BG86-1)</f>
        <v>NM</v>
      </c>
      <c r="BO87" s="410" t="str">
        <f t="shared" ref="BO87" ca="1" si="1205">IF(MIN(BO86,BH86)&lt;=0,"NM",BO86/BH86-1)</f>
        <v>NM</v>
      </c>
      <c r="BP87" s="411" t="str">
        <f t="shared" ref="BP87" ca="1" si="1206">IF(MIN(BP86,BI86)&lt;=0,"NM",BP86/BI86-1)</f>
        <v>NM</v>
      </c>
      <c r="BQ87" s="412" t="str">
        <f t="shared" ref="BQ87" ca="1" si="1207">IF(MIN(BQ86,BJ86)&lt;=0,"NM",BQ86/BJ86-1)</f>
        <v>NM</v>
      </c>
      <c r="BR87" s="411" t="str">
        <f t="shared" ref="BR87" ca="1" si="1208">IF(MIN(BR86,BK86)&lt;=0,"NM",BR86/BK86-1)</f>
        <v>NM</v>
      </c>
      <c r="BS87" s="412" t="str">
        <f t="shared" ref="BS87" ca="1" si="1209">IF(MIN(BS86,BL86)&lt;=0,"NM",BS86/BL86-1)</f>
        <v>NM</v>
      </c>
      <c r="BT87" s="412" t="str">
        <f t="shared" ref="BT87" ca="1" si="1210">IF(MIN(BT86,BM86)&lt;=0,"NM",BT86/BM86-1)</f>
        <v>NM</v>
      </c>
      <c r="BU87" s="412" t="str">
        <f t="shared" ref="BU87" ca="1" si="1211">IF(MIN(BU86,BN86)&lt;=0,"NM",BU86/BN86-1)</f>
        <v>NM</v>
      </c>
      <c r="BV87" s="410" t="str">
        <f t="shared" ref="BV87" ca="1" si="1212">IF(MIN(BV86,BO86)&lt;=0,"NM",BV86/BO86-1)</f>
        <v>NM</v>
      </c>
    </row>
    <row r="88" spans="1:79" ht="13.5" thickBot="1" x14ac:dyDescent="0.25"/>
    <row r="89" spans="1:79" ht="13.5" thickBot="1" x14ac:dyDescent="0.25">
      <c r="A89" s="51" t="s">
        <v>323</v>
      </c>
      <c r="B89" s="59"/>
      <c r="C89" s="59"/>
    </row>
    <row r="90" spans="1:79" x14ac:dyDescent="0.2">
      <c r="A90" s="2" t="s">
        <v>185</v>
      </c>
      <c r="D90" s="392"/>
      <c r="E90" s="34"/>
      <c r="F90" s="90">
        <f t="shared" ref="F90" ca="1" si="1213">IF(OR(ISBLANK(E90),ISBLANK(G90)),0,G90-E90)</f>
        <v>0</v>
      </c>
      <c r="G90" s="34"/>
      <c r="H90" s="90">
        <f t="shared" ref="H90" ca="1" si="1214">IF(OR(ISBLANK(G90),ISBLANK(I90)),0,I90-G90)</f>
        <v>0</v>
      </c>
      <c r="I90" s="34"/>
      <c r="J90" s="90">
        <f t="shared" ref="J90:J91" ca="1" si="1215">IF(OR(ISBLANK(I90),ISBLANK(K90)),0,K90-I90)</f>
        <v>0</v>
      </c>
      <c r="K90" s="392"/>
      <c r="L90" s="34"/>
      <c r="M90" s="90">
        <f t="shared" ref="M90" ca="1" si="1216">IF(OR(ISBLANK(L90),ISBLANK(N90)),0,N90-L90)</f>
        <v>0</v>
      </c>
      <c r="N90" s="34"/>
      <c r="O90" s="90">
        <f t="shared" ref="O90" ca="1" si="1217">IF(OR(ISBLANK(N90),ISBLANK(P90)),0,P90-N90)</f>
        <v>0</v>
      </c>
      <c r="P90" s="34"/>
      <c r="Q90" s="90">
        <f t="shared" ref="Q90:Q91" ca="1" si="1218">IF(OR(ISBLANK(P90),ISBLANK(R90)),0,R90-P90)</f>
        <v>0</v>
      </c>
      <c r="R90" s="392"/>
      <c r="S90" s="34"/>
      <c r="T90" s="90">
        <f t="shared" ref="T90" ca="1" si="1219">IF(OR(ISBLANK(S90),ISBLANK(U90)),0,U90-S90)</f>
        <v>0</v>
      </c>
      <c r="U90" s="34"/>
      <c r="V90" s="90">
        <f t="shared" ref="V90" ca="1" si="1220">IF(OR(ISBLANK(U90),ISBLANK(W90)),0,W90-U90)</f>
        <v>0</v>
      </c>
      <c r="W90" s="34"/>
      <c r="X90" s="90">
        <f t="shared" ref="X90:X91" ca="1" si="1221">IF(OR(ISBLANK(W90),ISBLANK(Y90)),0,Y90-W90)</f>
        <v>0</v>
      </c>
      <c r="Y90" s="392"/>
      <c r="Z90" s="34"/>
      <c r="AA90" s="90">
        <f t="shared" ref="AA90" ca="1" si="1222">IF(OR(ISBLANK(Z90),ISBLANK(AB90)),0,AB90-Z90)</f>
        <v>0</v>
      </c>
      <c r="AB90" s="34"/>
      <c r="AC90" s="90">
        <f t="shared" ref="AC90" ca="1" si="1223">IF(OR(ISBLANK(AB90),ISBLANK(AD90)),0,AD90-AB90)</f>
        <v>0</v>
      </c>
      <c r="AD90" s="34"/>
      <c r="AE90" s="90">
        <f t="shared" ref="AE90:AE91" ca="1" si="1224">IF(OR(ISBLANK(AD90),ISBLANK(AF90)),0,AF90-AD90)</f>
        <v>0</v>
      </c>
      <c r="AF90" s="392"/>
      <c r="AG90" s="34"/>
      <c r="AH90" s="90">
        <f t="shared" ref="AH90" ca="1" si="1225">IF(OR(ISBLANK(AG90),ISBLANK(AI90)),0,AI90-AG90)</f>
        <v>0</v>
      </c>
      <c r="AI90" s="34"/>
      <c r="AJ90" s="90">
        <f t="shared" ref="AJ90" ca="1" si="1226">IF(OR(ISBLANK(AI90),ISBLANK(AK90)),0,AK90-AI90)</f>
        <v>0</v>
      </c>
      <c r="AK90" s="34"/>
      <c r="AL90" s="90">
        <f t="shared" ref="AL90:AL91" ca="1" si="1227">IF(OR(ISBLANK(AK90),ISBLANK(AM90)),0,AM90-AK90)</f>
        <v>0</v>
      </c>
      <c r="AM90" s="392"/>
      <c r="AN90" s="34"/>
      <c r="AO90" s="90">
        <f t="shared" ref="AO90" ca="1" si="1228">IF(OR(ISBLANK(AN90),ISBLANK(AP90)),0,AP90-AN90)</f>
        <v>0</v>
      </c>
      <c r="AP90" s="34"/>
      <c r="AQ90" s="90">
        <f t="shared" ref="AQ90" ca="1" si="1229">IF(OR(ISBLANK(AP90),ISBLANK(AR90)),0,AR90-AP90)</f>
        <v>0</v>
      </c>
      <c r="AR90" s="34"/>
      <c r="AS90" s="90">
        <f t="shared" ref="AS90:AS91" ca="1" si="1230">IF(OR(ISBLANK(AR90),ISBLANK(AT90)),0,AT90-AR90)</f>
        <v>0</v>
      </c>
      <c r="AT90" s="392"/>
      <c r="AU90" s="34"/>
      <c r="AV90" s="90">
        <f t="shared" ref="AV90:AX91" ca="1" si="1231">IF(OR(ISBLANK(AU90),ISBLANK(AW90)),0,AW90-AU90)</f>
        <v>0</v>
      </c>
      <c r="AW90" s="34"/>
      <c r="AX90" s="90">
        <f t="shared" ca="1" si="1231"/>
        <v>0</v>
      </c>
      <c r="AY90" s="34"/>
      <c r="AZ90" s="90">
        <f t="shared" ref="AZ90" ca="1" si="1232">IF(OR(ISBLANK(AY90),ISBLANK(BA90)),0,BA90-AY90)</f>
        <v>0</v>
      </c>
      <c r="BA90" s="392"/>
      <c r="BB90" s="34"/>
      <c r="BC90" s="90">
        <f t="shared" ref="BC90" ca="1" si="1233">IF(OR(ISBLANK(BB90),ISBLANK(BD90)),0,BD90-BB90)</f>
        <v>0</v>
      </c>
      <c r="BD90" s="34"/>
      <c r="BE90" s="90">
        <f t="shared" ref="BE90" ca="1" si="1234">IF(OR(ISBLANK(BD90),ISBLANK(BF90)),0,BF90-BD90)</f>
        <v>0</v>
      </c>
      <c r="BF90" s="34"/>
      <c r="BG90" s="90">
        <f t="shared" ref="BG90" ca="1" si="1235">IF(OR(ISBLANK(BF90),ISBLANK(BH90)),0,BH90-BF90)</f>
        <v>0</v>
      </c>
      <c r="BH90" s="392"/>
      <c r="BI90" s="34"/>
      <c r="BJ90" s="90">
        <f t="shared" ref="BJ90" ca="1" si="1236">IF(OR(ISBLANK(BI90),ISBLANK(BK90)),0,BK90-BI90)</f>
        <v>0</v>
      </c>
      <c r="BK90" s="34"/>
      <c r="BL90" s="90">
        <f t="shared" ref="BL90" ca="1" si="1237">IF(OR(ISBLANK(BK90),ISBLANK(BM90)),0,BM90-BK90)</f>
        <v>0</v>
      </c>
      <c r="BM90" s="34"/>
      <c r="BN90" s="90">
        <f t="shared" ref="BN90:BN91" ca="1" si="1238">IF(OR(ISBLANK(BM90),ISBLANK(BO90)),0,BO90-BM90)</f>
        <v>0</v>
      </c>
      <c r="BO90" s="392"/>
      <c r="BP90" s="34"/>
      <c r="BQ90" s="90">
        <f t="shared" ref="BQ90" ca="1" si="1239">IF(OR(ISBLANK(BP90),ISBLANK(BR90)),0,BR90-BP90)</f>
        <v>0</v>
      </c>
      <c r="BR90" s="34"/>
      <c r="BS90" s="90">
        <f t="shared" ref="BS90" ca="1" si="1240">IF(OR(ISBLANK(BR90),ISBLANK(BT90)),0,BT90-BR90)</f>
        <v>0</v>
      </c>
      <c r="BT90" s="34"/>
      <c r="BU90" s="90">
        <f t="shared" ref="BU90:BU91" ca="1" si="1241">IF(OR(ISBLANK(BT90),ISBLANK(BV90)),0,BV90-BT90)</f>
        <v>0</v>
      </c>
      <c r="BV90" s="392"/>
    </row>
    <row r="91" spans="1:79" x14ac:dyDescent="0.2">
      <c r="A91" s="2" t="s">
        <v>186</v>
      </c>
      <c r="D91" s="392"/>
      <c r="E91" s="34"/>
      <c r="F91" s="90">
        <f t="shared" ref="F91" ca="1" si="1242">IF(OR(ISBLANK(E91),ISBLANK(G91)),0,G91-E91)</f>
        <v>0</v>
      </c>
      <c r="G91" s="34"/>
      <c r="H91" s="90">
        <f t="shared" ref="H91" ca="1" si="1243">IF(OR(ISBLANK(G91),ISBLANK(I91)),0,I91-G91)</f>
        <v>0</v>
      </c>
      <c r="I91" s="34"/>
      <c r="J91" s="90">
        <f t="shared" ca="1" si="1215"/>
        <v>0</v>
      </c>
      <c r="K91" s="392"/>
      <c r="L91" s="34"/>
      <c r="M91" s="90">
        <f t="shared" ref="M91" ca="1" si="1244">IF(OR(ISBLANK(L91),ISBLANK(N91)),0,N91-L91)</f>
        <v>0</v>
      </c>
      <c r="N91" s="34"/>
      <c r="O91" s="90">
        <f t="shared" ref="O91" ca="1" si="1245">IF(OR(ISBLANK(N91),ISBLANK(P91)),0,P91-N91)</f>
        <v>0</v>
      </c>
      <c r="P91" s="34"/>
      <c r="Q91" s="90">
        <f t="shared" ca="1" si="1218"/>
        <v>0</v>
      </c>
      <c r="R91" s="392"/>
      <c r="S91" s="34"/>
      <c r="T91" s="90">
        <f t="shared" ref="T91" ca="1" si="1246">IF(OR(ISBLANK(S91),ISBLANK(U91)),0,U91-S91)</f>
        <v>0</v>
      </c>
      <c r="U91" s="34"/>
      <c r="V91" s="90">
        <f t="shared" ref="V91" ca="1" si="1247">IF(OR(ISBLANK(U91),ISBLANK(W91)),0,W91-U91)</f>
        <v>0</v>
      </c>
      <c r="W91" s="34"/>
      <c r="X91" s="90">
        <f t="shared" ca="1" si="1221"/>
        <v>0</v>
      </c>
      <c r="Y91" s="392"/>
      <c r="Z91" s="34"/>
      <c r="AA91" s="90">
        <f t="shared" ref="AA91" ca="1" si="1248">IF(OR(ISBLANK(Z91),ISBLANK(AB91)),0,AB91-Z91)</f>
        <v>0</v>
      </c>
      <c r="AB91" s="34"/>
      <c r="AC91" s="90">
        <f t="shared" ref="AC91" ca="1" si="1249">IF(OR(ISBLANK(AB91),ISBLANK(AD91)),0,AD91-AB91)</f>
        <v>0</v>
      </c>
      <c r="AD91" s="34"/>
      <c r="AE91" s="90">
        <f t="shared" ca="1" si="1224"/>
        <v>0</v>
      </c>
      <c r="AF91" s="392"/>
      <c r="AG91" s="34"/>
      <c r="AH91" s="90">
        <f t="shared" ref="AH91" ca="1" si="1250">IF(OR(ISBLANK(AG91),ISBLANK(AI91)),0,AI91-AG91)</f>
        <v>0</v>
      </c>
      <c r="AI91" s="34"/>
      <c r="AJ91" s="90">
        <f t="shared" ref="AJ91" ca="1" si="1251">IF(OR(ISBLANK(AI91),ISBLANK(AK91)),0,AK91-AI91)</f>
        <v>0</v>
      </c>
      <c r="AK91" s="34"/>
      <c r="AL91" s="90">
        <f t="shared" ca="1" si="1227"/>
        <v>0</v>
      </c>
      <c r="AM91" s="392"/>
      <c r="AN91" s="34"/>
      <c r="AO91" s="90">
        <f t="shared" ref="AO91" ca="1" si="1252">IF(OR(ISBLANK(AN91),ISBLANK(AP91)),0,AP91-AN91)</f>
        <v>0</v>
      </c>
      <c r="AP91" s="34"/>
      <c r="AQ91" s="90">
        <f t="shared" ref="AQ91" ca="1" si="1253">IF(OR(ISBLANK(AP91),ISBLANK(AR91)),0,AR91-AP91)</f>
        <v>0</v>
      </c>
      <c r="AR91" s="34"/>
      <c r="AS91" s="90">
        <f t="shared" ca="1" si="1230"/>
        <v>0</v>
      </c>
      <c r="AT91" s="392"/>
      <c r="AU91" s="34"/>
      <c r="AV91" s="90">
        <f t="shared" ca="1" si="1231"/>
        <v>0</v>
      </c>
      <c r="AW91" s="34"/>
      <c r="AX91" s="90">
        <f t="shared" ca="1" si="1231"/>
        <v>0</v>
      </c>
      <c r="AY91" s="34"/>
      <c r="AZ91" s="90">
        <f t="shared" ref="AZ91" ca="1" si="1254">IF(OR(ISBLANK(AY91),ISBLANK(BA91)),0,BA91-AY91)</f>
        <v>0</v>
      </c>
      <c r="BA91" s="392"/>
      <c r="BB91" s="34"/>
      <c r="BC91" s="90">
        <f t="shared" ref="BC91" ca="1" si="1255">IF(OR(ISBLANK(BB91),ISBLANK(BD91)),0,BD91-BB91)</f>
        <v>0</v>
      </c>
      <c r="BD91" s="34"/>
      <c r="BE91" s="90">
        <f t="shared" ref="BE91" ca="1" si="1256">IF(OR(ISBLANK(BD91),ISBLANK(BF91)),0,BF91-BD91)</f>
        <v>0</v>
      </c>
      <c r="BF91" s="34"/>
      <c r="BG91" s="90">
        <f t="shared" ref="BG91" ca="1" si="1257">IF(OR(ISBLANK(BF91),ISBLANK(BH91)),0,BH91-BF91)</f>
        <v>0</v>
      </c>
      <c r="BH91" s="392"/>
      <c r="BI91" s="34"/>
      <c r="BJ91" s="90">
        <f t="shared" ref="BJ91" ca="1" si="1258">IF(OR(ISBLANK(BI91),ISBLANK(BK91)),0,BK91-BI91)</f>
        <v>0</v>
      </c>
      <c r="BK91" s="34"/>
      <c r="BL91" s="90">
        <f t="shared" ref="BL91" ca="1" si="1259">IF(OR(ISBLANK(BK91),ISBLANK(BM91)),0,BM91-BK91)</f>
        <v>0</v>
      </c>
      <c r="BM91" s="34"/>
      <c r="BN91" s="90">
        <f t="shared" ca="1" si="1238"/>
        <v>0</v>
      </c>
      <c r="BO91" s="392"/>
      <c r="BP91" s="34"/>
      <c r="BQ91" s="90">
        <f t="shared" ref="BQ91" ca="1" si="1260">IF(OR(ISBLANK(BP91),ISBLANK(BR91)),0,BR91-BP91)</f>
        <v>0</v>
      </c>
      <c r="BR91" s="34"/>
      <c r="BS91" s="90">
        <f t="shared" ref="BS91" ca="1" si="1261">IF(OR(ISBLANK(BR91),ISBLANK(BT91)),0,BT91-BR91)</f>
        <v>0</v>
      </c>
      <c r="BT91" s="34"/>
      <c r="BU91" s="90">
        <f t="shared" ca="1" si="1241"/>
        <v>0</v>
      </c>
      <c r="BV91" s="392"/>
    </row>
    <row r="94" spans="1:79" x14ac:dyDescent="0.2">
      <c r="A94" s="66" t="s">
        <v>470</v>
      </c>
      <c r="D94" s="400"/>
      <c r="E94" s="66"/>
      <c r="F94" s="66"/>
      <c r="G94" s="66"/>
      <c r="H94" s="66"/>
      <c r="I94" s="66"/>
      <c r="J94" s="66"/>
      <c r="K94" s="400"/>
      <c r="L94" s="66"/>
      <c r="M94" s="66"/>
      <c r="N94" s="66"/>
      <c r="O94" s="66"/>
      <c r="P94" s="66"/>
      <c r="Q94" s="66"/>
      <c r="R94" s="400"/>
      <c r="S94" s="66"/>
      <c r="T94" s="66"/>
      <c r="U94" s="66"/>
      <c r="V94" s="66"/>
      <c r="W94" s="66"/>
      <c r="X94" s="66"/>
      <c r="Y94" s="400"/>
      <c r="Z94" s="66"/>
      <c r="AA94" s="66"/>
      <c r="AB94" s="66"/>
      <c r="AC94" s="66"/>
      <c r="AD94" s="66"/>
      <c r="AE94" s="66"/>
      <c r="AF94" s="400"/>
      <c r="AG94" s="66"/>
      <c r="AH94" s="66"/>
      <c r="AI94" s="66"/>
      <c r="AJ94" s="66"/>
      <c r="AK94" s="66"/>
      <c r="AL94" s="66"/>
      <c r="AM94" s="400"/>
      <c r="AN94" s="66"/>
      <c r="AO94" s="66"/>
      <c r="AP94" s="66"/>
      <c r="AQ94" s="66"/>
      <c r="AR94" s="66"/>
      <c r="AS94" s="66"/>
      <c r="AT94" s="400"/>
      <c r="AU94" s="66"/>
      <c r="AV94" s="66"/>
      <c r="AW94" s="66"/>
      <c r="AX94" s="66"/>
      <c r="AY94" s="66"/>
      <c r="AZ94" s="66"/>
      <c r="BA94" s="400"/>
      <c r="BB94" s="66"/>
      <c r="BC94" s="66"/>
      <c r="BD94" s="66"/>
      <c r="BE94" s="66"/>
      <c r="BF94" s="66"/>
      <c r="BG94" s="66"/>
      <c r="BH94" s="400"/>
      <c r="BI94" s="66"/>
      <c r="BJ94" s="66"/>
      <c r="BK94" s="66"/>
      <c r="BL94" s="66"/>
      <c r="BM94" s="66"/>
      <c r="BN94" s="66"/>
      <c r="BO94" s="400"/>
      <c r="BP94" s="66"/>
      <c r="BQ94" s="66"/>
      <c r="BR94" s="66"/>
      <c r="BS94" s="66"/>
      <c r="BT94" s="66"/>
      <c r="BU94" s="66"/>
      <c r="BV94" s="400"/>
    </row>
    <row r="95" spans="1:79" x14ac:dyDescent="0.2">
      <c r="A95" s="6" t="s">
        <v>16</v>
      </c>
      <c r="D95" s="401">
        <f ca="1">+'P&amp;L'!D47</f>
        <v>0</v>
      </c>
      <c r="E95" s="387">
        <f ca="1">+'P&amp;L'!E47</f>
        <v>0</v>
      </c>
      <c r="F95" s="387">
        <f ca="1">+'P&amp;L'!F47</f>
        <v>0</v>
      </c>
      <c r="G95" s="387">
        <f ca="1">+'P&amp;L'!G47</f>
        <v>0</v>
      </c>
      <c r="H95" s="387">
        <f ca="1">+'P&amp;L'!H47</f>
        <v>0</v>
      </c>
      <c r="I95" s="387">
        <f ca="1">+'P&amp;L'!I47</f>
        <v>0</v>
      </c>
      <c r="J95" s="387">
        <f ca="1">+'P&amp;L'!J47</f>
        <v>0</v>
      </c>
      <c r="K95" s="401">
        <f ca="1">+'P&amp;L'!K47</f>
        <v>0</v>
      </c>
      <c r="L95" s="387">
        <f ca="1">+'P&amp;L'!L47</f>
        <v>0</v>
      </c>
      <c r="M95" s="387">
        <f ca="1">+'P&amp;L'!M47</f>
        <v>0</v>
      </c>
      <c r="N95" s="387">
        <f ca="1">+'P&amp;L'!N47</f>
        <v>0</v>
      </c>
      <c r="O95" s="387">
        <f ca="1">+'P&amp;L'!O47</f>
        <v>0</v>
      </c>
      <c r="P95" s="387">
        <f ca="1">+'P&amp;L'!P47</f>
        <v>0</v>
      </c>
      <c r="Q95" s="387">
        <f ca="1">+'P&amp;L'!Q47</f>
        <v>0</v>
      </c>
      <c r="R95" s="401">
        <f ca="1">+'P&amp;L'!R47</f>
        <v>0</v>
      </c>
      <c r="S95" s="387">
        <f ca="1">+'P&amp;L'!S47</f>
        <v>0</v>
      </c>
      <c r="T95" s="387">
        <f ca="1">+'P&amp;L'!T47</f>
        <v>0</v>
      </c>
      <c r="U95" s="387">
        <f ca="1">+'P&amp;L'!U47</f>
        <v>0</v>
      </c>
      <c r="V95" s="387">
        <f ca="1">+'P&amp;L'!V47</f>
        <v>0</v>
      </c>
      <c r="W95" s="387">
        <f ca="1">+'P&amp;L'!W47</f>
        <v>0</v>
      </c>
      <c r="X95" s="387">
        <f ca="1">+'P&amp;L'!X47</f>
        <v>0</v>
      </c>
      <c r="Y95" s="401">
        <f ca="1">+'P&amp;L'!Y47</f>
        <v>0</v>
      </c>
      <c r="Z95" s="387">
        <f ca="1">+'P&amp;L'!Z47</f>
        <v>0</v>
      </c>
      <c r="AA95" s="387">
        <f ca="1">+'P&amp;L'!AA47</f>
        <v>0</v>
      </c>
      <c r="AB95" s="387">
        <f ca="1">+'P&amp;L'!AB47</f>
        <v>0</v>
      </c>
      <c r="AC95" s="387">
        <f ca="1">+'P&amp;L'!AC47</f>
        <v>0</v>
      </c>
      <c r="AD95" s="387">
        <f ca="1">+'P&amp;L'!AD47</f>
        <v>0</v>
      </c>
      <c r="AE95" s="387">
        <f ca="1">+'P&amp;L'!AE47</f>
        <v>0</v>
      </c>
      <c r="AF95" s="401">
        <f ca="1">+'P&amp;L'!AF47</f>
        <v>1743</v>
      </c>
      <c r="AG95" s="387">
        <f ca="1">+'P&amp;L'!AG47</f>
        <v>0</v>
      </c>
      <c r="AH95" s="387">
        <f ca="1">+'P&amp;L'!AH47</f>
        <v>0</v>
      </c>
      <c r="AI95" s="387">
        <f ca="1">+'P&amp;L'!AI47</f>
        <v>0</v>
      </c>
      <c r="AJ95" s="387">
        <f ca="1">+'P&amp;L'!AJ47</f>
        <v>0</v>
      </c>
      <c r="AK95" s="387">
        <f ca="1">+'P&amp;L'!AK47</f>
        <v>0</v>
      </c>
      <c r="AL95" s="387">
        <f ca="1">+'P&amp;L'!AL47</f>
        <v>0</v>
      </c>
      <c r="AM95" s="401">
        <f ca="1">+'P&amp;L'!AM47</f>
        <v>1953</v>
      </c>
      <c r="AN95" s="387">
        <f ca="1">+'P&amp;L'!AN47</f>
        <v>0</v>
      </c>
      <c r="AO95" s="387">
        <f ca="1">+'P&amp;L'!AO47</f>
        <v>0</v>
      </c>
      <c r="AP95" s="387">
        <f ca="1">+'P&amp;L'!AP47</f>
        <v>0</v>
      </c>
      <c r="AQ95" s="387">
        <f ca="1">+'P&amp;L'!AQ47</f>
        <v>0</v>
      </c>
      <c r="AR95" s="387">
        <f ca="1">+'P&amp;L'!AR47</f>
        <v>0</v>
      </c>
      <c r="AS95" s="387">
        <f ca="1">+'P&amp;L'!AS47</f>
        <v>0</v>
      </c>
      <c r="AT95" s="401">
        <f ca="1">+'P&amp;L'!AT47</f>
        <v>2192</v>
      </c>
      <c r="AU95" s="387">
        <f ca="1">+'P&amp;L'!AU47</f>
        <v>0</v>
      </c>
      <c r="AV95" s="387">
        <f ca="1">+'P&amp;L'!AV47</f>
        <v>0</v>
      </c>
      <c r="AW95" s="387">
        <f ca="1">+'P&amp;L'!AW47</f>
        <v>0</v>
      </c>
      <c r="AX95" s="387">
        <f ca="1">+'P&amp;L'!AX47</f>
        <v>0</v>
      </c>
      <c r="AY95" s="387">
        <f ca="1">+'P&amp;L'!AY47</f>
        <v>0</v>
      </c>
      <c r="AZ95" s="387">
        <f ca="1">+'P&amp;L'!AZ47</f>
        <v>0</v>
      </c>
      <c r="BA95" s="401">
        <f ca="1">+'P&amp;L'!BA47</f>
        <v>2003</v>
      </c>
      <c r="BB95" s="387">
        <f ca="1">+'P&amp;L'!BB47</f>
        <v>0</v>
      </c>
      <c r="BC95" s="387">
        <f ca="1">+'P&amp;L'!BC47</f>
        <v>0</v>
      </c>
      <c r="BD95" s="387">
        <f ca="1">+'P&amp;L'!BD47</f>
        <v>0</v>
      </c>
      <c r="BE95" s="387">
        <f ca="1">+'P&amp;L'!BE47</f>
        <v>0</v>
      </c>
      <c r="BF95" s="387">
        <f ca="1">+'P&amp;L'!BF47</f>
        <v>0</v>
      </c>
      <c r="BG95" s="387">
        <f ca="1">+'P&amp;L'!BG47</f>
        <v>0</v>
      </c>
      <c r="BH95" s="401">
        <f ca="1">+'P&amp;L'!BH47</f>
        <v>1728</v>
      </c>
      <c r="BI95" s="387">
        <f ca="1">+'P&amp;L'!BI47</f>
        <v>0</v>
      </c>
      <c r="BJ95" s="387">
        <f ca="1">+'P&amp;L'!BJ47</f>
        <v>0</v>
      </c>
      <c r="BK95" s="387">
        <f ca="1">+'P&amp;L'!BK47</f>
        <v>0</v>
      </c>
      <c r="BL95" s="387">
        <f ca="1">+'P&amp;L'!BL47</f>
        <v>0</v>
      </c>
      <c r="BM95" s="387">
        <f ca="1">+'P&amp;L'!BM47</f>
        <v>0</v>
      </c>
      <c r="BN95" s="387">
        <f ca="1">+'P&amp;L'!BN47</f>
        <v>0</v>
      </c>
      <c r="BO95" s="401">
        <f ca="1">+'P&amp;L'!BO47</f>
        <v>0</v>
      </c>
      <c r="BP95" s="387">
        <f ca="1">+'P&amp;L'!BP47</f>
        <v>0</v>
      </c>
      <c r="BQ95" s="387">
        <f ca="1">+'P&amp;L'!BQ47</f>
        <v>0</v>
      </c>
      <c r="BR95" s="387">
        <f ca="1">+'P&amp;L'!BR47</f>
        <v>0</v>
      </c>
      <c r="BS95" s="387">
        <f ca="1">+'P&amp;L'!BS47</f>
        <v>0</v>
      </c>
      <c r="BT95" s="387">
        <f ca="1">+'P&amp;L'!BT47</f>
        <v>0</v>
      </c>
      <c r="BU95" s="387">
        <f ca="1">+'P&amp;L'!BU47</f>
        <v>0</v>
      </c>
      <c r="BV95" s="401">
        <f ca="1">+'P&amp;L'!BV47</f>
        <v>0</v>
      </c>
    </row>
    <row r="96" spans="1:79" x14ac:dyDescent="0.2">
      <c r="A96" s="44" t="s">
        <v>471</v>
      </c>
      <c r="D96" s="402">
        <f t="shared" ref="D96:AL96" ca="1" si="1262">+D25</f>
        <v>0</v>
      </c>
      <c r="E96" s="41">
        <f t="shared" ca="1" si="1262"/>
        <v>0</v>
      </c>
      <c r="F96" s="41">
        <f t="shared" ca="1" si="1262"/>
        <v>0</v>
      </c>
      <c r="G96" s="41">
        <f t="shared" ca="1" si="1262"/>
        <v>0</v>
      </c>
      <c r="H96" s="41">
        <f t="shared" ca="1" si="1262"/>
        <v>0</v>
      </c>
      <c r="I96" s="41">
        <f t="shared" ca="1" si="1262"/>
        <v>0</v>
      </c>
      <c r="J96" s="41">
        <f t="shared" ca="1" si="1262"/>
        <v>0</v>
      </c>
      <c r="K96" s="402">
        <f t="shared" ca="1" si="1262"/>
        <v>0</v>
      </c>
      <c r="L96" s="41">
        <f t="shared" ca="1" si="1262"/>
        <v>0</v>
      </c>
      <c r="M96" s="41">
        <f t="shared" ca="1" si="1262"/>
        <v>0</v>
      </c>
      <c r="N96" s="41">
        <f t="shared" ca="1" si="1262"/>
        <v>0</v>
      </c>
      <c r="O96" s="41">
        <f t="shared" ca="1" si="1262"/>
        <v>0</v>
      </c>
      <c r="P96" s="41">
        <f t="shared" ca="1" si="1262"/>
        <v>0</v>
      </c>
      <c r="Q96" s="41">
        <f t="shared" ca="1" si="1262"/>
        <v>0</v>
      </c>
      <c r="R96" s="402">
        <f t="shared" ca="1" si="1262"/>
        <v>0</v>
      </c>
      <c r="S96" s="41">
        <f t="shared" ca="1" si="1262"/>
        <v>0</v>
      </c>
      <c r="T96" s="41">
        <f t="shared" ca="1" si="1262"/>
        <v>0</v>
      </c>
      <c r="U96" s="41">
        <f t="shared" ca="1" si="1262"/>
        <v>0</v>
      </c>
      <c r="V96" s="41">
        <f t="shared" ca="1" si="1262"/>
        <v>0</v>
      </c>
      <c r="W96" s="41">
        <f t="shared" ca="1" si="1262"/>
        <v>0</v>
      </c>
      <c r="X96" s="41">
        <f t="shared" ca="1" si="1262"/>
        <v>0</v>
      </c>
      <c r="Y96" s="402">
        <f t="shared" ca="1" si="1262"/>
        <v>0</v>
      </c>
      <c r="Z96" s="41">
        <f t="shared" ca="1" si="1262"/>
        <v>0</v>
      </c>
      <c r="AA96" s="41">
        <f t="shared" ca="1" si="1262"/>
        <v>0</v>
      </c>
      <c r="AB96" s="41">
        <f t="shared" ca="1" si="1262"/>
        <v>0</v>
      </c>
      <c r="AC96" s="41">
        <f t="shared" ca="1" si="1262"/>
        <v>0</v>
      </c>
      <c r="AD96" s="41">
        <f t="shared" ca="1" si="1262"/>
        <v>0</v>
      </c>
      <c r="AE96" s="41">
        <f t="shared" ca="1" si="1262"/>
        <v>0</v>
      </c>
      <c r="AF96" s="402">
        <f t="shared" ca="1" si="1262"/>
        <v>-210</v>
      </c>
      <c r="AG96" s="41">
        <f t="shared" ca="1" si="1262"/>
        <v>0</v>
      </c>
      <c r="AH96" s="41">
        <f t="shared" ca="1" si="1262"/>
        <v>0</v>
      </c>
      <c r="AI96" s="41">
        <f t="shared" ca="1" si="1262"/>
        <v>0</v>
      </c>
      <c r="AJ96" s="41">
        <f t="shared" ca="1" si="1262"/>
        <v>0</v>
      </c>
      <c r="AK96" s="41">
        <f t="shared" ca="1" si="1262"/>
        <v>0</v>
      </c>
      <c r="AL96" s="41">
        <f t="shared" ca="1" si="1262"/>
        <v>0</v>
      </c>
      <c r="AM96" s="402">
        <f t="shared" ref="AM96:BH96" ca="1" si="1263">+AM25</f>
        <v>202</v>
      </c>
      <c r="AN96" s="41">
        <f t="shared" ca="1" si="1263"/>
        <v>0</v>
      </c>
      <c r="AO96" s="41">
        <f t="shared" ca="1" si="1263"/>
        <v>0</v>
      </c>
      <c r="AP96" s="41">
        <f t="shared" ca="1" si="1263"/>
        <v>0</v>
      </c>
      <c r="AQ96" s="41">
        <f t="shared" ca="1" si="1263"/>
        <v>0</v>
      </c>
      <c r="AR96" s="41">
        <f t="shared" ca="1" si="1263"/>
        <v>0</v>
      </c>
      <c r="AS96" s="41">
        <f t="shared" ca="1" si="1263"/>
        <v>0</v>
      </c>
      <c r="AT96" s="402">
        <f t="shared" ca="1" si="1263"/>
        <v>35</v>
      </c>
      <c r="AU96" s="41">
        <f t="shared" ca="1" si="1263"/>
        <v>0</v>
      </c>
      <c r="AV96" s="41">
        <f t="shared" ca="1" si="1263"/>
        <v>0</v>
      </c>
      <c r="AW96" s="41">
        <f t="shared" ca="1" si="1263"/>
        <v>0</v>
      </c>
      <c r="AX96" s="41">
        <f t="shared" ca="1" si="1263"/>
        <v>0</v>
      </c>
      <c r="AY96" s="41">
        <f t="shared" ca="1" si="1263"/>
        <v>0</v>
      </c>
      <c r="AZ96" s="41">
        <f t="shared" ca="1" si="1263"/>
        <v>0</v>
      </c>
      <c r="BA96" s="402">
        <f t="shared" ca="1" si="1263"/>
        <v>17</v>
      </c>
      <c r="BB96" s="41">
        <f t="shared" ca="1" si="1263"/>
        <v>0</v>
      </c>
      <c r="BC96" s="41">
        <f t="shared" ca="1" si="1263"/>
        <v>0</v>
      </c>
      <c r="BD96" s="41">
        <f t="shared" ca="1" si="1263"/>
        <v>0</v>
      </c>
      <c r="BE96" s="41">
        <f t="shared" ca="1" si="1263"/>
        <v>0</v>
      </c>
      <c r="BF96" s="41">
        <f t="shared" ca="1" si="1263"/>
        <v>0</v>
      </c>
      <c r="BG96" s="41">
        <f t="shared" ca="1" si="1263"/>
        <v>0</v>
      </c>
      <c r="BH96" s="402">
        <f t="shared" ca="1" si="1263"/>
        <v>-100</v>
      </c>
      <c r="BI96" s="41">
        <f t="shared" ref="BI96:BN96" ca="1" si="1264">+BI25</f>
        <v>0</v>
      </c>
      <c r="BJ96" s="41">
        <f t="shared" ca="1" si="1264"/>
        <v>0</v>
      </c>
      <c r="BK96" s="41">
        <f t="shared" ca="1" si="1264"/>
        <v>0</v>
      </c>
      <c r="BL96" s="41">
        <f t="shared" ca="1" si="1264"/>
        <v>0</v>
      </c>
      <c r="BM96" s="41">
        <f t="shared" ca="1" si="1264"/>
        <v>0</v>
      </c>
      <c r="BN96" s="41">
        <f t="shared" ca="1" si="1264"/>
        <v>0</v>
      </c>
      <c r="BO96" s="402">
        <f t="shared" ref="BO96:BU96" ca="1" si="1265">+BO25</f>
        <v>0</v>
      </c>
      <c r="BP96" s="41">
        <f t="shared" ca="1" si="1265"/>
        <v>0</v>
      </c>
      <c r="BQ96" s="41">
        <f t="shared" ca="1" si="1265"/>
        <v>0</v>
      </c>
      <c r="BR96" s="41">
        <f t="shared" ca="1" si="1265"/>
        <v>0</v>
      </c>
      <c r="BS96" s="41">
        <f t="shared" ca="1" si="1265"/>
        <v>0</v>
      </c>
      <c r="BT96" s="41">
        <f t="shared" ca="1" si="1265"/>
        <v>0</v>
      </c>
      <c r="BU96" s="41">
        <f t="shared" ca="1" si="1265"/>
        <v>0</v>
      </c>
      <c r="BV96" s="402">
        <f t="shared" ref="BV96" ca="1" si="1266">+BV25</f>
        <v>0</v>
      </c>
    </row>
    <row r="97" spans="1:74" x14ac:dyDescent="0.2">
      <c r="A97" s="386" t="s">
        <v>472</v>
      </c>
      <c r="D97" s="403">
        <f ca="1">+D95+D96</f>
        <v>0</v>
      </c>
      <c r="E97" s="169">
        <f t="shared" ref="E97:J97" ca="1" si="1267">+E95+E96</f>
        <v>0</v>
      </c>
      <c r="F97" s="169">
        <f t="shared" ca="1" si="1267"/>
        <v>0</v>
      </c>
      <c r="G97" s="169">
        <f t="shared" ca="1" si="1267"/>
        <v>0</v>
      </c>
      <c r="H97" s="169">
        <f t="shared" ca="1" si="1267"/>
        <v>0</v>
      </c>
      <c r="I97" s="169">
        <f t="shared" ca="1" si="1267"/>
        <v>0</v>
      </c>
      <c r="J97" s="169">
        <f t="shared" ca="1" si="1267"/>
        <v>0</v>
      </c>
      <c r="K97" s="403">
        <f t="shared" ref="K97:AL97" ca="1" si="1268">+K95+K96</f>
        <v>0</v>
      </c>
      <c r="L97" s="169">
        <f t="shared" ca="1" si="1268"/>
        <v>0</v>
      </c>
      <c r="M97" s="169">
        <f t="shared" ca="1" si="1268"/>
        <v>0</v>
      </c>
      <c r="N97" s="169">
        <f t="shared" ca="1" si="1268"/>
        <v>0</v>
      </c>
      <c r="O97" s="169">
        <f t="shared" ca="1" si="1268"/>
        <v>0</v>
      </c>
      <c r="P97" s="169">
        <f t="shared" ca="1" si="1268"/>
        <v>0</v>
      </c>
      <c r="Q97" s="169">
        <f t="shared" ca="1" si="1268"/>
        <v>0</v>
      </c>
      <c r="R97" s="403">
        <f t="shared" ca="1" si="1268"/>
        <v>0</v>
      </c>
      <c r="S97" s="169">
        <f t="shared" ca="1" si="1268"/>
        <v>0</v>
      </c>
      <c r="T97" s="169">
        <f t="shared" ca="1" si="1268"/>
        <v>0</v>
      </c>
      <c r="U97" s="169">
        <f t="shared" ca="1" si="1268"/>
        <v>0</v>
      </c>
      <c r="V97" s="169">
        <f t="shared" ca="1" si="1268"/>
        <v>0</v>
      </c>
      <c r="W97" s="169">
        <f t="shared" ca="1" si="1268"/>
        <v>0</v>
      </c>
      <c r="X97" s="169">
        <f t="shared" ca="1" si="1268"/>
        <v>0</v>
      </c>
      <c r="Y97" s="403">
        <f t="shared" ca="1" si="1268"/>
        <v>0</v>
      </c>
      <c r="Z97" s="169">
        <f t="shared" ca="1" si="1268"/>
        <v>0</v>
      </c>
      <c r="AA97" s="169">
        <f t="shared" ca="1" si="1268"/>
        <v>0</v>
      </c>
      <c r="AB97" s="169">
        <f t="shared" ca="1" si="1268"/>
        <v>0</v>
      </c>
      <c r="AC97" s="169">
        <f t="shared" ca="1" si="1268"/>
        <v>0</v>
      </c>
      <c r="AD97" s="169">
        <f t="shared" ca="1" si="1268"/>
        <v>0</v>
      </c>
      <c r="AE97" s="169">
        <f t="shared" ca="1" si="1268"/>
        <v>0</v>
      </c>
      <c r="AF97" s="403">
        <f t="shared" ca="1" si="1268"/>
        <v>1533</v>
      </c>
      <c r="AG97" s="169">
        <f t="shared" ca="1" si="1268"/>
        <v>0</v>
      </c>
      <c r="AH97" s="169">
        <f t="shared" ca="1" si="1268"/>
        <v>0</v>
      </c>
      <c r="AI97" s="169">
        <f t="shared" ca="1" si="1268"/>
        <v>0</v>
      </c>
      <c r="AJ97" s="169">
        <f t="shared" ca="1" si="1268"/>
        <v>0</v>
      </c>
      <c r="AK97" s="169">
        <f t="shared" ca="1" si="1268"/>
        <v>0</v>
      </c>
      <c r="AL97" s="169">
        <f t="shared" ca="1" si="1268"/>
        <v>0</v>
      </c>
      <c r="AM97" s="403">
        <f t="shared" ref="AM97:BN97" ca="1" si="1269">+AM95+AM96</f>
        <v>2155</v>
      </c>
      <c r="AN97" s="169">
        <f t="shared" ca="1" si="1269"/>
        <v>0</v>
      </c>
      <c r="AO97" s="169">
        <f t="shared" ca="1" si="1269"/>
        <v>0</v>
      </c>
      <c r="AP97" s="169">
        <f t="shared" ca="1" si="1269"/>
        <v>0</v>
      </c>
      <c r="AQ97" s="169">
        <f t="shared" ca="1" si="1269"/>
        <v>0</v>
      </c>
      <c r="AR97" s="169">
        <f t="shared" ca="1" si="1269"/>
        <v>0</v>
      </c>
      <c r="AS97" s="169">
        <f t="shared" ca="1" si="1269"/>
        <v>0</v>
      </c>
      <c r="AT97" s="403">
        <f t="shared" ca="1" si="1269"/>
        <v>2227</v>
      </c>
      <c r="AU97" s="169">
        <f t="shared" ref="AU97:AZ97" ca="1" si="1270">+AU95+AU96</f>
        <v>0</v>
      </c>
      <c r="AV97" s="169">
        <f t="shared" ca="1" si="1270"/>
        <v>0</v>
      </c>
      <c r="AW97" s="169">
        <f t="shared" ca="1" si="1270"/>
        <v>0</v>
      </c>
      <c r="AX97" s="169">
        <f t="shared" ca="1" si="1270"/>
        <v>0</v>
      </c>
      <c r="AY97" s="169">
        <f t="shared" ca="1" si="1270"/>
        <v>0</v>
      </c>
      <c r="AZ97" s="169">
        <f t="shared" ca="1" si="1270"/>
        <v>0</v>
      </c>
      <c r="BA97" s="403">
        <f t="shared" ca="1" si="1269"/>
        <v>2020</v>
      </c>
      <c r="BB97" s="169">
        <f t="shared" ref="BB97:BG97" ca="1" si="1271">+BB95+BB96</f>
        <v>0</v>
      </c>
      <c r="BC97" s="169">
        <f t="shared" ca="1" si="1271"/>
        <v>0</v>
      </c>
      <c r="BD97" s="169">
        <f t="shared" ca="1" si="1271"/>
        <v>0</v>
      </c>
      <c r="BE97" s="169">
        <f t="shared" ca="1" si="1271"/>
        <v>0</v>
      </c>
      <c r="BF97" s="169">
        <f t="shared" ca="1" si="1271"/>
        <v>0</v>
      </c>
      <c r="BG97" s="169">
        <f t="shared" ca="1" si="1271"/>
        <v>0</v>
      </c>
      <c r="BH97" s="403">
        <f t="shared" ca="1" si="1269"/>
        <v>1628</v>
      </c>
      <c r="BI97" s="169">
        <f t="shared" ca="1" si="1269"/>
        <v>0</v>
      </c>
      <c r="BJ97" s="169">
        <f t="shared" ca="1" si="1269"/>
        <v>0</v>
      </c>
      <c r="BK97" s="169">
        <f t="shared" ca="1" si="1269"/>
        <v>0</v>
      </c>
      <c r="BL97" s="169">
        <f t="shared" ca="1" si="1269"/>
        <v>0</v>
      </c>
      <c r="BM97" s="169">
        <f t="shared" ca="1" si="1269"/>
        <v>0</v>
      </c>
      <c r="BN97" s="169">
        <f t="shared" ca="1" si="1269"/>
        <v>0</v>
      </c>
      <c r="BO97" s="403">
        <f t="shared" ref="BO97:BU97" ca="1" si="1272">+BO95+BO96</f>
        <v>0</v>
      </c>
      <c r="BP97" s="169">
        <f t="shared" ca="1" si="1272"/>
        <v>0</v>
      </c>
      <c r="BQ97" s="169">
        <f t="shared" ca="1" si="1272"/>
        <v>0</v>
      </c>
      <c r="BR97" s="169">
        <f t="shared" ca="1" si="1272"/>
        <v>0</v>
      </c>
      <c r="BS97" s="169">
        <f t="shared" ca="1" si="1272"/>
        <v>0</v>
      </c>
      <c r="BT97" s="169">
        <f t="shared" ca="1" si="1272"/>
        <v>0</v>
      </c>
      <c r="BU97" s="169">
        <f t="shared" ca="1" si="1272"/>
        <v>0</v>
      </c>
      <c r="BV97" s="403">
        <f t="shared" ref="BV97" ca="1" si="1273">+BV95+BV96</f>
        <v>0</v>
      </c>
    </row>
    <row r="98" spans="1:74" x14ac:dyDescent="0.2">
      <c r="A98" s="44" t="s">
        <v>473</v>
      </c>
      <c r="D98" s="402">
        <f ca="1">+IF(D90=0,'P&amp;L'!D64,Cashflow!D90)</f>
        <v>0</v>
      </c>
      <c r="E98" s="41">
        <f ca="1">+IF(E90=0,'P&amp;L'!E64,Cashflow!E90)</f>
        <v>0</v>
      </c>
      <c r="F98" s="41">
        <f ca="1">+IF(F90=0,'P&amp;L'!F64,Cashflow!F90)</f>
        <v>0</v>
      </c>
      <c r="G98" s="41">
        <f ca="1">+IF(G90=0,'P&amp;L'!G64,Cashflow!G90)</f>
        <v>0</v>
      </c>
      <c r="H98" s="41">
        <f ca="1">+IF(H90=0,'P&amp;L'!H64,Cashflow!H90)</f>
        <v>0</v>
      </c>
      <c r="I98" s="41">
        <f ca="1">+IF(I90=0,'P&amp;L'!I64,Cashflow!I90)</f>
        <v>0</v>
      </c>
      <c r="J98" s="41">
        <f ca="1">+IF(J90=0,'P&amp;L'!J64,Cashflow!J90)</f>
        <v>0</v>
      </c>
      <c r="K98" s="402">
        <f ca="1">+IF(K90=0,'P&amp;L'!K64,Cashflow!K90)</f>
        <v>0</v>
      </c>
      <c r="L98" s="41">
        <f ca="1">+IF(L90=0,'P&amp;L'!L64,Cashflow!L90)</f>
        <v>0</v>
      </c>
      <c r="M98" s="41">
        <f ca="1">+IF(M90=0,'P&amp;L'!M64,Cashflow!M90)</f>
        <v>0</v>
      </c>
      <c r="N98" s="41">
        <f ca="1">+IF(N90=0,'P&amp;L'!N64,Cashflow!N90)</f>
        <v>0</v>
      </c>
      <c r="O98" s="41">
        <f ca="1">+IF(O90=0,'P&amp;L'!O64,Cashflow!O90)</f>
        <v>0</v>
      </c>
      <c r="P98" s="41">
        <f ca="1">+IF(P90=0,'P&amp;L'!P64,Cashflow!P90)</f>
        <v>0</v>
      </c>
      <c r="Q98" s="41">
        <f ca="1">+IF(Q90=0,'P&amp;L'!Q64,Cashflow!Q90)</f>
        <v>0</v>
      </c>
      <c r="R98" s="402">
        <f ca="1">+IF(R90=0,'P&amp;L'!R64,Cashflow!R90)</f>
        <v>0</v>
      </c>
      <c r="S98" s="41">
        <f ca="1">+IF(S90=0,'P&amp;L'!S64,Cashflow!S90)</f>
        <v>0</v>
      </c>
      <c r="T98" s="41">
        <f ca="1">+IF(T90=0,'P&amp;L'!T64,Cashflow!T90)</f>
        <v>0</v>
      </c>
      <c r="U98" s="41">
        <f ca="1">+IF(U90=0,'P&amp;L'!U64,Cashflow!U90)</f>
        <v>0</v>
      </c>
      <c r="V98" s="41">
        <f ca="1">+IF(V90=0,'P&amp;L'!V64,Cashflow!V90)</f>
        <v>0</v>
      </c>
      <c r="W98" s="41">
        <f ca="1">+IF(W90=0,'P&amp;L'!W64,Cashflow!W90)</f>
        <v>0</v>
      </c>
      <c r="X98" s="41">
        <f ca="1">+IF(X90=0,'P&amp;L'!X64,Cashflow!X90)</f>
        <v>0</v>
      </c>
      <c r="Y98" s="402">
        <f ca="1">+IF(Y90=0,'P&amp;L'!Y64,Cashflow!Y90)</f>
        <v>0</v>
      </c>
      <c r="Z98" s="41">
        <f ca="1">+IF(Z90=0,'P&amp;L'!Z64,Cashflow!Z90)</f>
        <v>0</v>
      </c>
      <c r="AA98" s="41">
        <f ca="1">+IF(AA90=0,'P&amp;L'!AA64,Cashflow!AA90)</f>
        <v>0</v>
      </c>
      <c r="AB98" s="41">
        <f ca="1">+IF(AB90=0,'P&amp;L'!AB64,Cashflow!AB90)</f>
        <v>0</v>
      </c>
      <c r="AC98" s="41">
        <f ca="1">+IF(AC90=0,'P&amp;L'!AC64,Cashflow!AC90)</f>
        <v>0</v>
      </c>
      <c r="AD98" s="41">
        <f ca="1">+IF(AD90=0,'P&amp;L'!AD64,Cashflow!AD90)</f>
        <v>0</v>
      </c>
      <c r="AE98" s="41">
        <f ca="1">+IF(AE90=0,'P&amp;L'!AE64,Cashflow!AE90)</f>
        <v>0</v>
      </c>
      <c r="AF98" s="402">
        <f ca="1">+IF(AF90=0,'P&amp;L'!AF64,Cashflow!AF90)</f>
        <v>-314</v>
      </c>
      <c r="AG98" s="41">
        <f ca="1">+IF(AG90=0,'P&amp;L'!AG64,Cashflow!AG90)</f>
        <v>0</v>
      </c>
      <c r="AH98" s="41">
        <f ca="1">+IF(AH90=0,'P&amp;L'!AH64,Cashflow!AH90)</f>
        <v>0</v>
      </c>
      <c r="AI98" s="41">
        <f ca="1">+IF(AI90=0,'P&amp;L'!AI64,Cashflow!AI90)</f>
        <v>0</v>
      </c>
      <c r="AJ98" s="41">
        <f ca="1">+IF(AJ90=0,'P&amp;L'!AJ64,Cashflow!AJ90)</f>
        <v>0</v>
      </c>
      <c r="AK98" s="41">
        <f ca="1">+IF(AK90=0,'P&amp;L'!AK64,Cashflow!AK90)</f>
        <v>0</v>
      </c>
      <c r="AL98" s="41">
        <f ca="1">+IF(AL90=0,'P&amp;L'!AL64,Cashflow!AL90)</f>
        <v>0</v>
      </c>
      <c r="AM98" s="402">
        <f ca="1">+IF(AM90=0,'P&amp;L'!AM64,Cashflow!AM90)</f>
        <v>-324</v>
      </c>
      <c r="AN98" s="41">
        <f ca="1">+IF(AN90=0,'P&amp;L'!AN64,Cashflow!AN90)</f>
        <v>0</v>
      </c>
      <c r="AO98" s="41">
        <f ca="1">+IF(AO90=0,'P&amp;L'!AO64,Cashflow!AO90)</f>
        <v>0</v>
      </c>
      <c r="AP98" s="41">
        <f ca="1">+IF(AP90=0,'P&amp;L'!AP64,Cashflow!AP90)</f>
        <v>0</v>
      </c>
      <c r="AQ98" s="41">
        <f ca="1">+IF(AQ90=0,'P&amp;L'!AQ64,Cashflow!AQ90)</f>
        <v>0</v>
      </c>
      <c r="AR98" s="41">
        <f ca="1">+IF(AR90=0,'P&amp;L'!AR64,Cashflow!AR90)</f>
        <v>0</v>
      </c>
      <c r="AS98" s="41">
        <f ca="1">+IF(AS90=0,'P&amp;L'!AS64,Cashflow!AS90)</f>
        <v>0</v>
      </c>
      <c r="AT98" s="402">
        <f ca="1">+IF(AT90=0,'P&amp;L'!AT64,Cashflow!AT90)</f>
        <v>-334</v>
      </c>
      <c r="AU98" s="41">
        <f ca="1">+IF(AU90=0,'P&amp;L'!AU64,Cashflow!AU90)</f>
        <v>0</v>
      </c>
      <c r="AV98" s="41">
        <f ca="1">+IF(AV90=0,'P&amp;L'!AV64,Cashflow!AV90)</f>
        <v>0</v>
      </c>
      <c r="AW98" s="41">
        <f ca="1">+IF(AW90=0,'P&amp;L'!AW64,Cashflow!AW90)</f>
        <v>0</v>
      </c>
      <c r="AX98" s="41">
        <f ca="1">+IF(AX90=0,'P&amp;L'!AX64,Cashflow!AX90)</f>
        <v>0</v>
      </c>
      <c r="AY98" s="41">
        <f ca="1">+IF(AY90=0,'P&amp;L'!AY64,Cashflow!AY90)</f>
        <v>0</v>
      </c>
      <c r="AZ98" s="41">
        <f ca="1">+IF(AZ90=0,'P&amp;L'!AZ64,Cashflow!AZ90)</f>
        <v>0</v>
      </c>
      <c r="BA98" s="402">
        <f ca="1">+IF(BA90=0,'P&amp;L'!BA64,Cashflow!BA90)</f>
        <v>-394</v>
      </c>
      <c r="BB98" s="41">
        <f ca="1">+IF(BB90=0,'P&amp;L'!BB64,Cashflow!BB90)</f>
        <v>0</v>
      </c>
      <c r="BC98" s="41">
        <f ca="1">+IF(BC90=0,'P&amp;L'!BC64,Cashflow!BC90)</f>
        <v>0</v>
      </c>
      <c r="BD98" s="41">
        <f ca="1">+IF(BD90=0,'P&amp;L'!BD64,Cashflow!BD90)</f>
        <v>0</v>
      </c>
      <c r="BE98" s="41">
        <f ca="1">+IF(BE90=0,'P&amp;L'!BE64,Cashflow!BE90)</f>
        <v>0</v>
      </c>
      <c r="BF98" s="41">
        <f ca="1">+IF(BF90=0,'P&amp;L'!BF64,Cashflow!BF90)</f>
        <v>0</v>
      </c>
      <c r="BG98" s="41">
        <f ca="1">+IF(BG90=0,'P&amp;L'!BG64,Cashflow!BG90)</f>
        <v>0</v>
      </c>
      <c r="BH98" s="402">
        <f ca="1">+IF(BH90=0,'P&amp;L'!BH64,Cashflow!BH90)</f>
        <v>-406</v>
      </c>
      <c r="BI98" s="41">
        <f ca="1">+IF(BI90=0,'P&amp;L'!BI64,Cashflow!BI90)</f>
        <v>0</v>
      </c>
      <c r="BJ98" s="41">
        <f ca="1">+IF(BJ90=0,'P&amp;L'!BJ64,Cashflow!BJ90)</f>
        <v>0</v>
      </c>
      <c r="BK98" s="41">
        <f ca="1">+IF(BK90=0,'P&amp;L'!BK64,Cashflow!BK90)</f>
        <v>0</v>
      </c>
      <c r="BL98" s="41">
        <f ca="1">+IF(BL90=0,'P&amp;L'!BL64,Cashflow!BL90)</f>
        <v>0</v>
      </c>
      <c r="BM98" s="41">
        <f ca="1">+IF(BM90=0,'P&amp;L'!BM64,Cashflow!BM90)</f>
        <v>0</v>
      </c>
      <c r="BN98" s="41">
        <f ca="1">+IF(BN90=0,'P&amp;L'!BN64,Cashflow!BN90)</f>
        <v>0</v>
      </c>
      <c r="BO98" s="402">
        <f ca="1">+IF(BO90=0,'P&amp;L'!BO64,Cashflow!BO90)</f>
        <v>0</v>
      </c>
      <c r="BP98" s="41">
        <f ca="1">+IF(BP90=0,'P&amp;L'!BP64,Cashflow!BP90)</f>
        <v>0</v>
      </c>
      <c r="BQ98" s="41">
        <f ca="1">+IF(BQ90=0,'P&amp;L'!BQ64,Cashflow!BQ90)</f>
        <v>0</v>
      </c>
      <c r="BR98" s="41">
        <f ca="1">+IF(BR90=0,'P&amp;L'!BR64,Cashflow!BR90)</f>
        <v>0</v>
      </c>
      <c r="BS98" s="41">
        <f ca="1">+IF(BS90=0,'P&amp;L'!BS64,Cashflow!BS90)</f>
        <v>0</v>
      </c>
      <c r="BT98" s="41">
        <f ca="1">+IF(BT90=0,'P&amp;L'!BT64,Cashflow!BT90)</f>
        <v>0</v>
      </c>
      <c r="BU98" s="41">
        <f ca="1">+IF(BU90=0,'P&amp;L'!BU64,Cashflow!BU90)</f>
        <v>0</v>
      </c>
      <c r="BV98" s="402">
        <f ca="1">+IF(BV90=0,'P&amp;L'!BV64,Cashflow!BV90)</f>
        <v>0</v>
      </c>
    </row>
    <row r="99" spans="1:74" x14ac:dyDescent="0.2">
      <c r="A99" s="44" t="s">
        <v>474</v>
      </c>
      <c r="D99" s="402">
        <f ca="1">+D91</f>
        <v>0</v>
      </c>
      <c r="E99" s="41">
        <f t="shared" ref="E99:J99" ca="1" si="1274">+E91</f>
        <v>0</v>
      </c>
      <c r="F99" s="41">
        <f t="shared" ca="1" si="1274"/>
        <v>0</v>
      </c>
      <c r="G99" s="41">
        <f t="shared" ca="1" si="1274"/>
        <v>0</v>
      </c>
      <c r="H99" s="41">
        <f t="shared" ca="1" si="1274"/>
        <v>0</v>
      </c>
      <c r="I99" s="41">
        <f t="shared" ca="1" si="1274"/>
        <v>0</v>
      </c>
      <c r="J99" s="41">
        <f t="shared" ca="1" si="1274"/>
        <v>0</v>
      </c>
      <c r="K99" s="402">
        <f t="shared" ref="K99:AL99" ca="1" si="1275">+K91</f>
        <v>0</v>
      </c>
      <c r="L99" s="41">
        <f t="shared" ca="1" si="1275"/>
        <v>0</v>
      </c>
      <c r="M99" s="41">
        <f t="shared" ca="1" si="1275"/>
        <v>0</v>
      </c>
      <c r="N99" s="41">
        <f t="shared" ca="1" si="1275"/>
        <v>0</v>
      </c>
      <c r="O99" s="41">
        <f t="shared" ca="1" si="1275"/>
        <v>0</v>
      </c>
      <c r="P99" s="41">
        <f t="shared" ca="1" si="1275"/>
        <v>0</v>
      </c>
      <c r="Q99" s="41">
        <f t="shared" ca="1" si="1275"/>
        <v>0</v>
      </c>
      <c r="R99" s="402">
        <f t="shared" ca="1" si="1275"/>
        <v>0</v>
      </c>
      <c r="S99" s="41">
        <f t="shared" ca="1" si="1275"/>
        <v>0</v>
      </c>
      <c r="T99" s="41">
        <f t="shared" ca="1" si="1275"/>
        <v>0</v>
      </c>
      <c r="U99" s="41">
        <f t="shared" ca="1" si="1275"/>
        <v>0</v>
      </c>
      <c r="V99" s="41">
        <f t="shared" ca="1" si="1275"/>
        <v>0</v>
      </c>
      <c r="W99" s="41">
        <f t="shared" ca="1" si="1275"/>
        <v>0</v>
      </c>
      <c r="X99" s="41">
        <f t="shared" ca="1" si="1275"/>
        <v>0</v>
      </c>
      <c r="Y99" s="402">
        <f t="shared" ca="1" si="1275"/>
        <v>0</v>
      </c>
      <c r="Z99" s="41">
        <f t="shared" ca="1" si="1275"/>
        <v>0</v>
      </c>
      <c r="AA99" s="41">
        <f t="shared" ca="1" si="1275"/>
        <v>0</v>
      </c>
      <c r="AB99" s="41">
        <f t="shared" ca="1" si="1275"/>
        <v>0</v>
      </c>
      <c r="AC99" s="41">
        <f t="shared" ca="1" si="1275"/>
        <v>0</v>
      </c>
      <c r="AD99" s="41">
        <f t="shared" ca="1" si="1275"/>
        <v>0</v>
      </c>
      <c r="AE99" s="41">
        <f t="shared" ca="1" si="1275"/>
        <v>0</v>
      </c>
      <c r="AF99" s="402">
        <f t="shared" ca="1" si="1275"/>
        <v>0</v>
      </c>
      <c r="AG99" s="41">
        <f t="shared" ca="1" si="1275"/>
        <v>0</v>
      </c>
      <c r="AH99" s="41">
        <f t="shared" ca="1" si="1275"/>
        <v>0</v>
      </c>
      <c r="AI99" s="41">
        <f t="shared" ca="1" si="1275"/>
        <v>0</v>
      </c>
      <c r="AJ99" s="41">
        <f t="shared" ca="1" si="1275"/>
        <v>0</v>
      </c>
      <c r="AK99" s="41">
        <f t="shared" ca="1" si="1275"/>
        <v>0</v>
      </c>
      <c r="AL99" s="41">
        <f t="shared" ca="1" si="1275"/>
        <v>0</v>
      </c>
      <c r="AM99" s="402">
        <f t="shared" ref="AM99:BN99" ca="1" si="1276">+AM91</f>
        <v>0</v>
      </c>
      <c r="AN99" s="41">
        <f t="shared" ca="1" si="1276"/>
        <v>0</v>
      </c>
      <c r="AO99" s="41">
        <f t="shared" ca="1" si="1276"/>
        <v>0</v>
      </c>
      <c r="AP99" s="41">
        <f t="shared" ca="1" si="1276"/>
        <v>0</v>
      </c>
      <c r="AQ99" s="41">
        <f t="shared" ca="1" si="1276"/>
        <v>0</v>
      </c>
      <c r="AR99" s="41">
        <f t="shared" ca="1" si="1276"/>
        <v>0</v>
      </c>
      <c r="AS99" s="41">
        <f t="shared" ca="1" si="1276"/>
        <v>0</v>
      </c>
      <c r="AT99" s="402">
        <f t="shared" ca="1" si="1276"/>
        <v>0</v>
      </c>
      <c r="AU99" s="41">
        <f t="shared" ref="AU99:AZ99" ca="1" si="1277">+AU91</f>
        <v>0</v>
      </c>
      <c r="AV99" s="41">
        <f t="shared" ca="1" si="1277"/>
        <v>0</v>
      </c>
      <c r="AW99" s="41">
        <f t="shared" ca="1" si="1277"/>
        <v>0</v>
      </c>
      <c r="AX99" s="41">
        <f t="shared" ca="1" si="1277"/>
        <v>0</v>
      </c>
      <c r="AY99" s="41">
        <f t="shared" ca="1" si="1277"/>
        <v>0</v>
      </c>
      <c r="AZ99" s="41">
        <f t="shared" ca="1" si="1277"/>
        <v>0</v>
      </c>
      <c r="BA99" s="402">
        <f t="shared" ca="1" si="1276"/>
        <v>0</v>
      </c>
      <c r="BB99" s="41">
        <f t="shared" ref="BB99:BG99" ca="1" si="1278">+BB91</f>
        <v>0</v>
      </c>
      <c r="BC99" s="41">
        <f t="shared" ca="1" si="1278"/>
        <v>0</v>
      </c>
      <c r="BD99" s="41">
        <f t="shared" ca="1" si="1278"/>
        <v>0</v>
      </c>
      <c r="BE99" s="41">
        <f t="shared" ca="1" si="1278"/>
        <v>0</v>
      </c>
      <c r="BF99" s="41">
        <f t="shared" ca="1" si="1278"/>
        <v>0</v>
      </c>
      <c r="BG99" s="41">
        <f t="shared" ca="1" si="1278"/>
        <v>0</v>
      </c>
      <c r="BH99" s="402">
        <f t="shared" ca="1" si="1276"/>
        <v>0</v>
      </c>
      <c r="BI99" s="41">
        <f t="shared" ca="1" si="1276"/>
        <v>0</v>
      </c>
      <c r="BJ99" s="41">
        <f t="shared" ca="1" si="1276"/>
        <v>0</v>
      </c>
      <c r="BK99" s="41">
        <f t="shared" ca="1" si="1276"/>
        <v>0</v>
      </c>
      <c r="BL99" s="41">
        <f t="shared" ca="1" si="1276"/>
        <v>0</v>
      </c>
      <c r="BM99" s="41">
        <f t="shared" ca="1" si="1276"/>
        <v>0</v>
      </c>
      <c r="BN99" s="41">
        <f t="shared" ca="1" si="1276"/>
        <v>0</v>
      </c>
      <c r="BO99" s="402">
        <f t="shared" ref="BO99:BU99" ca="1" si="1279">+BO91</f>
        <v>0</v>
      </c>
      <c r="BP99" s="41">
        <f t="shared" ca="1" si="1279"/>
        <v>0</v>
      </c>
      <c r="BQ99" s="41">
        <f t="shared" ca="1" si="1279"/>
        <v>0</v>
      </c>
      <c r="BR99" s="41">
        <f t="shared" ca="1" si="1279"/>
        <v>0</v>
      </c>
      <c r="BS99" s="41">
        <f t="shared" ca="1" si="1279"/>
        <v>0</v>
      </c>
      <c r="BT99" s="41">
        <f t="shared" ca="1" si="1279"/>
        <v>0</v>
      </c>
      <c r="BU99" s="41">
        <f t="shared" ca="1" si="1279"/>
        <v>0</v>
      </c>
      <c r="BV99" s="402">
        <f t="shared" ref="BV99" ca="1" si="1280">+BV91</f>
        <v>0</v>
      </c>
    </row>
    <row r="100" spans="1:74" x14ac:dyDescent="0.2">
      <c r="A100" s="386" t="s">
        <v>475</v>
      </c>
      <c r="D100" s="403">
        <f ca="1">+D97+D98+D99</f>
        <v>0</v>
      </c>
      <c r="E100" s="169">
        <f t="shared" ref="E100:J100" ca="1" si="1281">+E97+E98+E99</f>
        <v>0</v>
      </c>
      <c r="F100" s="169">
        <f t="shared" ca="1" si="1281"/>
        <v>0</v>
      </c>
      <c r="G100" s="169">
        <f t="shared" ca="1" si="1281"/>
        <v>0</v>
      </c>
      <c r="H100" s="169">
        <f t="shared" ca="1" si="1281"/>
        <v>0</v>
      </c>
      <c r="I100" s="169">
        <f t="shared" ca="1" si="1281"/>
        <v>0</v>
      </c>
      <c r="J100" s="169">
        <f t="shared" ca="1" si="1281"/>
        <v>0</v>
      </c>
      <c r="K100" s="403">
        <f t="shared" ref="K100:AL100" ca="1" si="1282">+K97+K98+K99</f>
        <v>0</v>
      </c>
      <c r="L100" s="169">
        <f t="shared" ca="1" si="1282"/>
        <v>0</v>
      </c>
      <c r="M100" s="169">
        <f t="shared" ca="1" si="1282"/>
        <v>0</v>
      </c>
      <c r="N100" s="169">
        <f t="shared" ca="1" si="1282"/>
        <v>0</v>
      </c>
      <c r="O100" s="169">
        <f t="shared" ca="1" si="1282"/>
        <v>0</v>
      </c>
      <c r="P100" s="169">
        <f t="shared" ca="1" si="1282"/>
        <v>0</v>
      </c>
      <c r="Q100" s="169">
        <f t="shared" ca="1" si="1282"/>
        <v>0</v>
      </c>
      <c r="R100" s="403">
        <f t="shared" ca="1" si="1282"/>
        <v>0</v>
      </c>
      <c r="S100" s="169">
        <f t="shared" ca="1" si="1282"/>
        <v>0</v>
      </c>
      <c r="T100" s="169">
        <f t="shared" ca="1" si="1282"/>
        <v>0</v>
      </c>
      <c r="U100" s="169">
        <f t="shared" ca="1" si="1282"/>
        <v>0</v>
      </c>
      <c r="V100" s="169">
        <f t="shared" ca="1" si="1282"/>
        <v>0</v>
      </c>
      <c r="W100" s="169">
        <f t="shared" ca="1" si="1282"/>
        <v>0</v>
      </c>
      <c r="X100" s="169">
        <f t="shared" ca="1" si="1282"/>
        <v>0</v>
      </c>
      <c r="Y100" s="403">
        <f t="shared" ca="1" si="1282"/>
        <v>0</v>
      </c>
      <c r="Z100" s="169">
        <f t="shared" ca="1" si="1282"/>
        <v>0</v>
      </c>
      <c r="AA100" s="169">
        <f t="shared" ca="1" si="1282"/>
        <v>0</v>
      </c>
      <c r="AB100" s="169">
        <f t="shared" ca="1" si="1282"/>
        <v>0</v>
      </c>
      <c r="AC100" s="169">
        <f t="shared" ca="1" si="1282"/>
        <v>0</v>
      </c>
      <c r="AD100" s="169">
        <f t="shared" ca="1" si="1282"/>
        <v>0</v>
      </c>
      <c r="AE100" s="169">
        <f t="shared" ca="1" si="1282"/>
        <v>0</v>
      </c>
      <c r="AF100" s="403">
        <f t="shared" ca="1" si="1282"/>
        <v>1219</v>
      </c>
      <c r="AG100" s="169">
        <f t="shared" ca="1" si="1282"/>
        <v>0</v>
      </c>
      <c r="AH100" s="169">
        <f t="shared" ca="1" si="1282"/>
        <v>0</v>
      </c>
      <c r="AI100" s="169">
        <f t="shared" ca="1" si="1282"/>
        <v>0</v>
      </c>
      <c r="AJ100" s="169">
        <f t="shared" ca="1" si="1282"/>
        <v>0</v>
      </c>
      <c r="AK100" s="169">
        <f t="shared" ca="1" si="1282"/>
        <v>0</v>
      </c>
      <c r="AL100" s="169">
        <f t="shared" ca="1" si="1282"/>
        <v>0</v>
      </c>
      <c r="AM100" s="403">
        <f t="shared" ref="AM100:BN100" ca="1" si="1283">+AM97+AM98+AM99</f>
        <v>1831</v>
      </c>
      <c r="AN100" s="169">
        <f t="shared" ca="1" si="1283"/>
        <v>0</v>
      </c>
      <c r="AO100" s="169">
        <f t="shared" ca="1" si="1283"/>
        <v>0</v>
      </c>
      <c r="AP100" s="169">
        <f t="shared" ca="1" si="1283"/>
        <v>0</v>
      </c>
      <c r="AQ100" s="169">
        <f t="shared" ca="1" si="1283"/>
        <v>0</v>
      </c>
      <c r="AR100" s="169">
        <f t="shared" ca="1" si="1283"/>
        <v>0</v>
      </c>
      <c r="AS100" s="169">
        <f t="shared" ca="1" si="1283"/>
        <v>0</v>
      </c>
      <c r="AT100" s="403">
        <f t="shared" ca="1" si="1283"/>
        <v>1893</v>
      </c>
      <c r="AU100" s="169">
        <f t="shared" ref="AU100:AZ100" ca="1" si="1284">+AU97+AU98+AU99</f>
        <v>0</v>
      </c>
      <c r="AV100" s="169">
        <f t="shared" ca="1" si="1284"/>
        <v>0</v>
      </c>
      <c r="AW100" s="169">
        <f t="shared" ca="1" si="1284"/>
        <v>0</v>
      </c>
      <c r="AX100" s="169">
        <f t="shared" ca="1" si="1284"/>
        <v>0</v>
      </c>
      <c r="AY100" s="169">
        <f t="shared" ca="1" si="1284"/>
        <v>0</v>
      </c>
      <c r="AZ100" s="169">
        <f t="shared" ca="1" si="1284"/>
        <v>0</v>
      </c>
      <c r="BA100" s="403">
        <f t="shared" ca="1" si="1283"/>
        <v>1626</v>
      </c>
      <c r="BB100" s="169">
        <f t="shared" ref="BB100:BG100" ca="1" si="1285">+BB97+BB98+BB99</f>
        <v>0</v>
      </c>
      <c r="BC100" s="169">
        <f t="shared" ca="1" si="1285"/>
        <v>0</v>
      </c>
      <c r="BD100" s="169">
        <f t="shared" ca="1" si="1285"/>
        <v>0</v>
      </c>
      <c r="BE100" s="169">
        <f t="shared" ca="1" si="1285"/>
        <v>0</v>
      </c>
      <c r="BF100" s="169">
        <f t="shared" ca="1" si="1285"/>
        <v>0</v>
      </c>
      <c r="BG100" s="169">
        <f t="shared" ca="1" si="1285"/>
        <v>0</v>
      </c>
      <c r="BH100" s="403">
        <f t="shared" ca="1" si="1283"/>
        <v>1222</v>
      </c>
      <c r="BI100" s="169">
        <f t="shared" ca="1" si="1283"/>
        <v>0</v>
      </c>
      <c r="BJ100" s="169">
        <f t="shared" ca="1" si="1283"/>
        <v>0</v>
      </c>
      <c r="BK100" s="169">
        <f t="shared" ca="1" si="1283"/>
        <v>0</v>
      </c>
      <c r="BL100" s="169">
        <f t="shared" ca="1" si="1283"/>
        <v>0</v>
      </c>
      <c r="BM100" s="169">
        <f t="shared" ca="1" si="1283"/>
        <v>0</v>
      </c>
      <c r="BN100" s="169">
        <f t="shared" ca="1" si="1283"/>
        <v>0</v>
      </c>
      <c r="BO100" s="403">
        <f t="shared" ref="BO100:BU100" ca="1" si="1286">+BO97+BO98+BO99</f>
        <v>0</v>
      </c>
      <c r="BP100" s="169">
        <f t="shared" ca="1" si="1286"/>
        <v>0</v>
      </c>
      <c r="BQ100" s="169">
        <f t="shared" ca="1" si="1286"/>
        <v>0</v>
      </c>
      <c r="BR100" s="169">
        <f t="shared" ca="1" si="1286"/>
        <v>0</v>
      </c>
      <c r="BS100" s="169">
        <f t="shared" ca="1" si="1286"/>
        <v>0</v>
      </c>
      <c r="BT100" s="169">
        <f t="shared" ca="1" si="1286"/>
        <v>0</v>
      </c>
      <c r="BU100" s="169">
        <f t="shared" ca="1" si="1286"/>
        <v>0</v>
      </c>
      <c r="BV100" s="403">
        <f t="shared" ref="BV100" ca="1" si="1287">+BV97+BV98+BV99</f>
        <v>0</v>
      </c>
    </row>
    <row r="101" spans="1:74" x14ac:dyDescent="0.2">
      <c r="A101" s="44" t="s">
        <v>476</v>
      </c>
      <c r="D101" s="402">
        <f t="shared" ref="D101:AL101" ca="1" si="1288">+D33</f>
        <v>0</v>
      </c>
      <c r="E101" s="41">
        <f t="shared" ca="1" si="1288"/>
        <v>0</v>
      </c>
      <c r="F101" s="41">
        <f t="shared" ca="1" si="1288"/>
        <v>0</v>
      </c>
      <c r="G101" s="41">
        <f t="shared" ca="1" si="1288"/>
        <v>0</v>
      </c>
      <c r="H101" s="41">
        <f t="shared" ca="1" si="1288"/>
        <v>0</v>
      </c>
      <c r="I101" s="41">
        <f t="shared" ca="1" si="1288"/>
        <v>0</v>
      </c>
      <c r="J101" s="41">
        <f t="shared" ca="1" si="1288"/>
        <v>0</v>
      </c>
      <c r="K101" s="402">
        <f t="shared" ca="1" si="1288"/>
        <v>0</v>
      </c>
      <c r="L101" s="41">
        <f t="shared" ca="1" si="1288"/>
        <v>0</v>
      </c>
      <c r="M101" s="41">
        <f t="shared" ca="1" si="1288"/>
        <v>0</v>
      </c>
      <c r="N101" s="41">
        <f t="shared" ca="1" si="1288"/>
        <v>0</v>
      </c>
      <c r="O101" s="41">
        <f t="shared" ca="1" si="1288"/>
        <v>0</v>
      </c>
      <c r="P101" s="41">
        <f t="shared" ca="1" si="1288"/>
        <v>0</v>
      </c>
      <c r="Q101" s="41">
        <f t="shared" ca="1" si="1288"/>
        <v>0</v>
      </c>
      <c r="R101" s="402">
        <f t="shared" ca="1" si="1288"/>
        <v>0</v>
      </c>
      <c r="S101" s="41">
        <f t="shared" ca="1" si="1288"/>
        <v>0</v>
      </c>
      <c r="T101" s="41">
        <f t="shared" ca="1" si="1288"/>
        <v>0</v>
      </c>
      <c r="U101" s="41">
        <f t="shared" ca="1" si="1288"/>
        <v>0</v>
      </c>
      <c r="V101" s="41">
        <f t="shared" ca="1" si="1288"/>
        <v>0</v>
      </c>
      <c r="W101" s="41">
        <f t="shared" ca="1" si="1288"/>
        <v>0</v>
      </c>
      <c r="X101" s="41">
        <f t="shared" ca="1" si="1288"/>
        <v>0</v>
      </c>
      <c r="Y101" s="402">
        <f t="shared" ca="1" si="1288"/>
        <v>0</v>
      </c>
      <c r="Z101" s="41">
        <f t="shared" ca="1" si="1288"/>
        <v>0</v>
      </c>
      <c r="AA101" s="41">
        <f t="shared" ca="1" si="1288"/>
        <v>0</v>
      </c>
      <c r="AB101" s="41">
        <f t="shared" ca="1" si="1288"/>
        <v>0</v>
      </c>
      <c r="AC101" s="41">
        <f t="shared" ca="1" si="1288"/>
        <v>0</v>
      </c>
      <c r="AD101" s="41">
        <f t="shared" ca="1" si="1288"/>
        <v>0</v>
      </c>
      <c r="AE101" s="41">
        <f t="shared" ca="1" si="1288"/>
        <v>0</v>
      </c>
      <c r="AF101" s="402">
        <f t="shared" ca="1" si="1288"/>
        <v>0</v>
      </c>
      <c r="AG101" s="41">
        <f t="shared" ca="1" si="1288"/>
        <v>0</v>
      </c>
      <c r="AH101" s="41">
        <f t="shared" ca="1" si="1288"/>
        <v>0</v>
      </c>
      <c r="AI101" s="41">
        <f t="shared" ca="1" si="1288"/>
        <v>0</v>
      </c>
      <c r="AJ101" s="41">
        <f t="shared" ca="1" si="1288"/>
        <v>0</v>
      </c>
      <c r="AK101" s="41">
        <f t="shared" ca="1" si="1288"/>
        <v>0</v>
      </c>
      <c r="AL101" s="41">
        <f t="shared" ca="1" si="1288"/>
        <v>0</v>
      </c>
      <c r="AM101" s="402">
        <f t="shared" ref="AM101:BH101" ca="1" si="1289">+AM33</f>
        <v>0</v>
      </c>
      <c r="AN101" s="41">
        <f t="shared" ca="1" si="1289"/>
        <v>0</v>
      </c>
      <c r="AO101" s="41">
        <f t="shared" ca="1" si="1289"/>
        <v>0</v>
      </c>
      <c r="AP101" s="41">
        <f t="shared" ca="1" si="1289"/>
        <v>0</v>
      </c>
      <c r="AQ101" s="41">
        <f t="shared" ca="1" si="1289"/>
        <v>0</v>
      </c>
      <c r="AR101" s="41">
        <f t="shared" ca="1" si="1289"/>
        <v>0</v>
      </c>
      <c r="AS101" s="41">
        <f t="shared" ca="1" si="1289"/>
        <v>0</v>
      </c>
      <c r="AT101" s="402">
        <f t="shared" ca="1" si="1289"/>
        <v>-727</v>
      </c>
      <c r="AU101" s="41">
        <f t="shared" ca="1" si="1289"/>
        <v>0</v>
      </c>
      <c r="AV101" s="41">
        <f t="shared" ca="1" si="1289"/>
        <v>0</v>
      </c>
      <c r="AW101" s="41">
        <f t="shared" ca="1" si="1289"/>
        <v>0</v>
      </c>
      <c r="AX101" s="41">
        <f t="shared" ca="1" si="1289"/>
        <v>0</v>
      </c>
      <c r="AY101" s="41">
        <f t="shared" ca="1" si="1289"/>
        <v>0</v>
      </c>
      <c r="AZ101" s="41">
        <f t="shared" ca="1" si="1289"/>
        <v>0</v>
      </c>
      <c r="BA101" s="402">
        <f t="shared" ca="1" si="1289"/>
        <v>-990</v>
      </c>
      <c r="BB101" s="41">
        <f t="shared" ca="1" si="1289"/>
        <v>0</v>
      </c>
      <c r="BC101" s="41">
        <f t="shared" ca="1" si="1289"/>
        <v>0</v>
      </c>
      <c r="BD101" s="41">
        <f t="shared" ca="1" si="1289"/>
        <v>0</v>
      </c>
      <c r="BE101" s="41">
        <f t="shared" ca="1" si="1289"/>
        <v>0</v>
      </c>
      <c r="BF101" s="41">
        <f t="shared" ca="1" si="1289"/>
        <v>0</v>
      </c>
      <c r="BG101" s="41">
        <f t="shared" ca="1" si="1289"/>
        <v>0</v>
      </c>
      <c r="BH101" s="402">
        <f t="shared" ca="1" si="1289"/>
        <v>-707</v>
      </c>
      <c r="BI101" s="41">
        <f t="shared" ref="BI101:BN101" ca="1" si="1290">+BI33</f>
        <v>0</v>
      </c>
      <c r="BJ101" s="41">
        <f t="shared" ca="1" si="1290"/>
        <v>0</v>
      </c>
      <c r="BK101" s="41">
        <f t="shared" ca="1" si="1290"/>
        <v>0</v>
      </c>
      <c r="BL101" s="41">
        <f t="shared" ca="1" si="1290"/>
        <v>0</v>
      </c>
      <c r="BM101" s="41">
        <f t="shared" ca="1" si="1290"/>
        <v>0</v>
      </c>
      <c r="BN101" s="41">
        <f t="shared" ca="1" si="1290"/>
        <v>0</v>
      </c>
      <c r="BO101" s="402">
        <f t="shared" ref="BO101:BU101" ca="1" si="1291">+BO33</f>
        <v>0</v>
      </c>
      <c r="BP101" s="41">
        <f t="shared" ca="1" si="1291"/>
        <v>0</v>
      </c>
      <c r="BQ101" s="41">
        <f t="shared" ca="1" si="1291"/>
        <v>0</v>
      </c>
      <c r="BR101" s="41">
        <f t="shared" ca="1" si="1291"/>
        <v>0</v>
      </c>
      <c r="BS101" s="41">
        <f t="shared" ca="1" si="1291"/>
        <v>0</v>
      </c>
      <c r="BT101" s="41">
        <f t="shared" ca="1" si="1291"/>
        <v>0</v>
      </c>
      <c r="BU101" s="41">
        <f t="shared" ca="1" si="1291"/>
        <v>0</v>
      </c>
      <c r="BV101" s="402">
        <f t="shared" ref="BV101" ca="1" si="1292">+BV33</f>
        <v>0</v>
      </c>
    </row>
    <row r="102" spans="1:74" x14ac:dyDescent="0.2">
      <c r="A102" s="44" t="s">
        <v>477</v>
      </c>
      <c r="D102" s="402">
        <f ca="1">+D50</f>
        <v>0</v>
      </c>
      <c r="E102" s="41">
        <f t="shared" ref="E102:J102" ca="1" si="1293">+E50</f>
        <v>0</v>
      </c>
      <c r="F102" s="41">
        <f t="shared" ca="1" si="1293"/>
        <v>0</v>
      </c>
      <c r="G102" s="41">
        <f t="shared" ca="1" si="1293"/>
        <v>0</v>
      </c>
      <c r="H102" s="41">
        <f t="shared" ca="1" si="1293"/>
        <v>0</v>
      </c>
      <c r="I102" s="41">
        <f t="shared" ca="1" si="1293"/>
        <v>0</v>
      </c>
      <c r="J102" s="41">
        <f t="shared" ca="1" si="1293"/>
        <v>0</v>
      </c>
      <c r="K102" s="402">
        <f t="shared" ref="K102:AL102" ca="1" si="1294">+K50</f>
        <v>0</v>
      </c>
      <c r="L102" s="41">
        <f t="shared" ca="1" si="1294"/>
        <v>0</v>
      </c>
      <c r="M102" s="41">
        <f t="shared" ca="1" si="1294"/>
        <v>0</v>
      </c>
      <c r="N102" s="41">
        <f t="shared" ca="1" si="1294"/>
        <v>0</v>
      </c>
      <c r="O102" s="41">
        <f t="shared" ca="1" si="1294"/>
        <v>0</v>
      </c>
      <c r="P102" s="41">
        <f t="shared" ca="1" si="1294"/>
        <v>0</v>
      </c>
      <c r="Q102" s="41">
        <f t="shared" ca="1" si="1294"/>
        <v>0</v>
      </c>
      <c r="R102" s="402">
        <f t="shared" ca="1" si="1294"/>
        <v>0</v>
      </c>
      <c r="S102" s="41">
        <f t="shared" ca="1" si="1294"/>
        <v>0</v>
      </c>
      <c r="T102" s="41">
        <f t="shared" ca="1" si="1294"/>
        <v>0</v>
      </c>
      <c r="U102" s="41">
        <f t="shared" ca="1" si="1294"/>
        <v>0</v>
      </c>
      <c r="V102" s="41">
        <f t="shared" ca="1" si="1294"/>
        <v>0</v>
      </c>
      <c r="W102" s="41">
        <f t="shared" ca="1" si="1294"/>
        <v>0</v>
      </c>
      <c r="X102" s="41">
        <f t="shared" ca="1" si="1294"/>
        <v>0</v>
      </c>
      <c r="Y102" s="402">
        <f t="shared" ca="1" si="1294"/>
        <v>0</v>
      </c>
      <c r="Z102" s="41">
        <f t="shared" ca="1" si="1294"/>
        <v>0</v>
      </c>
      <c r="AA102" s="41">
        <f t="shared" ca="1" si="1294"/>
        <v>0</v>
      </c>
      <c r="AB102" s="41">
        <f t="shared" ca="1" si="1294"/>
        <v>0</v>
      </c>
      <c r="AC102" s="41">
        <f t="shared" ca="1" si="1294"/>
        <v>0</v>
      </c>
      <c r="AD102" s="41">
        <f t="shared" ca="1" si="1294"/>
        <v>0</v>
      </c>
      <c r="AE102" s="41">
        <f t="shared" ca="1" si="1294"/>
        <v>0</v>
      </c>
      <c r="AF102" s="402">
        <f t="shared" ca="1" si="1294"/>
        <v>0</v>
      </c>
      <c r="AG102" s="41">
        <f t="shared" ca="1" si="1294"/>
        <v>0</v>
      </c>
      <c r="AH102" s="41">
        <f t="shared" ca="1" si="1294"/>
        <v>0</v>
      </c>
      <c r="AI102" s="41">
        <f t="shared" ca="1" si="1294"/>
        <v>0</v>
      </c>
      <c r="AJ102" s="41">
        <f t="shared" ca="1" si="1294"/>
        <v>0</v>
      </c>
      <c r="AK102" s="41">
        <f t="shared" ca="1" si="1294"/>
        <v>0</v>
      </c>
      <c r="AL102" s="41">
        <f t="shared" ca="1" si="1294"/>
        <v>0</v>
      </c>
      <c r="AM102" s="402">
        <f t="shared" ref="AM102:BN102" ca="1" si="1295">+AM50</f>
        <v>0</v>
      </c>
      <c r="AN102" s="41">
        <f t="shared" ca="1" si="1295"/>
        <v>0</v>
      </c>
      <c r="AO102" s="41">
        <f t="shared" ca="1" si="1295"/>
        <v>0</v>
      </c>
      <c r="AP102" s="41">
        <f t="shared" ca="1" si="1295"/>
        <v>0</v>
      </c>
      <c r="AQ102" s="41">
        <f t="shared" ca="1" si="1295"/>
        <v>0</v>
      </c>
      <c r="AR102" s="41">
        <f t="shared" ca="1" si="1295"/>
        <v>0</v>
      </c>
      <c r="AS102" s="41">
        <f t="shared" ca="1" si="1295"/>
        <v>0</v>
      </c>
      <c r="AT102" s="402">
        <f t="shared" ca="1" si="1295"/>
        <v>-1171</v>
      </c>
      <c r="AU102" s="41">
        <f t="shared" ref="AU102:AZ102" ca="1" si="1296">+AU50</f>
        <v>0</v>
      </c>
      <c r="AV102" s="41">
        <f t="shared" ca="1" si="1296"/>
        <v>0</v>
      </c>
      <c r="AW102" s="41">
        <f t="shared" ca="1" si="1296"/>
        <v>0</v>
      </c>
      <c r="AX102" s="41">
        <f t="shared" ca="1" si="1296"/>
        <v>0</v>
      </c>
      <c r="AY102" s="41">
        <f t="shared" ca="1" si="1296"/>
        <v>0</v>
      </c>
      <c r="AZ102" s="41">
        <f t="shared" ca="1" si="1296"/>
        <v>0</v>
      </c>
      <c r="BA102" s="402">
        <f t="shared" ca="1" si="1295"/>
        <v>-1268</v>
      </c>
      <c r="BB102" s="41">
        <f t="shared" ref="BB102:BG102" ca="1" si="1297">+BB50</f>
        <v>0</v>
      </c>
      <c r="BC102" s="41">
        <f t="shared" ca="1" si="1297"/>
        <v>0</v>
      </c>
      <c r="BD102" s="41">
        <f t="shared" ca="1" si="1297"/>
        <v>0</v>
      </c>
      <c r="BE102" s="41">
        <f t="shared" ca="1" si="1297"/>
        <v>0</v>
      </c>
      <c r="BF102" s="41">
        <f t="shared" ca="1" si="1297"/>
        <v>0</v>
      </c>
      <c r="BG102" s="41">
        <f t="shared" ca="1" si="1297"/>
        <v>0</v>
      </c>
      <c r="BH102" s="402">
        <f t="shared" ca="1" si="1295"/>
        <v>-686</v>
      </c>
      <c r="BI102" s="41">
        <f t="shared" ca="1" si="1295"/>
        <v>0</v>
      </c>
      <c r="BJ102" s="41">
        <f t="shared" ca="1" si="1295"/>
        <v>0</v>
      </c>
      <c r="BK102" s="41">
        <f t="shared" ca="1" si="1295"/>
        <v>0</v>
      </c>
      <c r="BL102" s="41">
        <f t="shared" ca="1" si="1295"/>
        <v>0</v>
      </c>
      <c r="BM102" s="41">
        <f t="shared" ca="1" si="1295"/>
        <v>0</v>
      </c>
      <c r="BN102" s="41">
        <f t="shared" ca="1" si="1295"/>
        <v>0</v>
      </c>
      <c r="BO102" s="402">
        <f t="shared" ref="BO102:BU102" ca="1" si="1298">+BO50</f>
        <v>0</v>
      </c>
      <c r="BP102" s="41">
        <f t="shared" ca="1" si="1298"/>
        <v>0</v>
      </c>
      <c r="BQ102" s="41">
        <f t="shared" ca="1" si="1298"/>
        <v>0</v>
      </c>
      <c r="BR102" s="41">
        <f t="shared" ca="1" si="1298"/>
        <v>0</v>
      </c>
      <c r="BS102" s="41">
        <f t="shared" ca="1" si="1298"/>
        <v>0</v>
      </c>
      <c r="BT102" s="41">
        <f t="shared" ca="1" si="1298"/>
        <v>0</v>
      </c>
      <c r="BU102" s="41">
        <f t="shared" ca="1" si="1298"/>
        <v>0</v>
      </c>
      <c r="BV102" s="402">
        <f t="shared" ref="BV102" ca="1" si="1299">+BV50</f>
        <v>0</v>
      </c>
    </row>
    <row r="103" spans="1:74" x14ac:dyDescent="0.2">
      <c r="A103" s="44" t="s">
        <v>478</v>
      </c>
      <c r="D103" s="402">
        <f ca="1">+D58</f>
        <v>0</v>
      </c>
      <c r="E103" s="41">
        <f t="shared" ref="E103:J103" ca="1" si="1300">+E58</f>
        <v>0</v>
      </c>
      <c r="F103" s="41">
        <f t="shared" ca="1" si="1300"/>
        <v>0</v>
      </c>
      <c r="G103" s="41">
        <f t="shared" ca="1" si="1300"/>
        <v>0</v>
      </c>
      <c r="H103" s="41">
        <f t="shared" ca="1" si="1300"/>
        <v>0</v>
      </c>
      <c r="I103" s="41">
        <f t="shared" ca="1" si="1300"/>
        <v>0</v>
      </c>
      <c r="J103" s="41">
        <f t="shared" ca="1" si="1300"/>
        <v>0</v>
      </c>
      <c r="K103" s="402">
        <f t="shared" ref="K103:AL103" ca="1" si="1301">+K58</f>
        <v>0</v>
      </c>
      <c r="L103" s="41">
        <f t="shared" ca="1" si="1301"/>
        <v>0</v>
      </c>
      <c r="M103" s="41">
        <f t="shared" ca="1" si="1301"/>
        <v>0</v>
      </c>
      <c r="N103" s="41">
        <f t="shared" ca="1" si="1301"/>
        <v>0</v>
      </c>
      <c r="O103" s="41">
        <f t="shared" ca="1" si="1301"/>
        <v>0</v>
      </c>
      <c r="P103" s="41">
        <f t="shared" ca="1" si="1301"/>
        <v>0</v>
      </c>
      <c r="Q103" s="41">
        <f t="shared" ca="1" si="1301"/>
        <v>0</v>
      </c>
      <c r="R103" s="402">
        <f t="shared" ca="1" si="1301"/>
        <v>0</v>
      </c>
      <c r="S103" s="41">
        <f t="shared" ca="1" si="1301"/>
        <v>0</v>
      </c>
      <c r="T103" s="41">
        <f t="shared" ca="1" si="1301"/>
        <v>0</v>
      </c>
      <c r="U103" s="41">
        <f t="shared" ca="1" si="1301"/>
        <v>0</v>
      </c>
      <c r="V103" s="41">
        <f t="shared" ca="1" si="1301"/>
        <v>0</v>
      </c>
      <c r="W103" s="41">
        <f t="shared" ca="1" si="1301"/>
        <v>0</v>
      </c>
      <c r="X103" s="41">
        <f t="shared" ca="1" si="1301"/>
        <v>0</v>
      </c>
      <c r="Y103" s="402">
        <f t="shared" ca="1" si="1301"/>
        <v>0</v>
      </c>
      <c r="Z103" s="41">
        <f t="shared" ca="1" si="1301"/>
        <v>0</v>
      </c>
      <c r="AA103" s="41">
        <f t="shared" ca="1" si="1301"/>
        <v>0</v>
      </c>
      <c r="AB103" s="41">
        <f t="shared" ca="1" si="1301"/>
        <v>0</v>
      </c>
      <c r="AC103" s="41">
        <f t="shared" ca="1" si="1301"/>
        <v>0</v>
      </c>
      <c r="AD103" s="41">
        <f t="shared" ca="1" si="1301"/>
        <v>0</v>
      </c>
      <c r="AE103" s="41">
        <f t="shared" ca="1" si="1301"/>
        <v>0</v>
      </c>
      <c r="AF103" s="402">
        <f t="shared" ca="1" si="1301"/>
        <v>0</v>
      </c>
      <c r="AG103" s="41">
        <f t="shared" ca="1" si="1301"/>
        <v>0</v>
      </c>
      <c r="AH103" s="41">
        <f t="shared" ca="1" si="1301"/>
        <v>0</v>
      </c>
      <c r="AI103" s="41">
        <f t="shared" ca="1" si="1301"/>
        <v>0</v>
      </c>
      <c r="AJ103" s="41">
        <f t="shared" ca="1" si="1301"/>
        <v>0</v>
      </c>
      <c r="AK103" s="41">
        <f t="shared" ca="1" si="1301"/>
        <v>0</v>
      </c>
      <c r="AL103" s="41">
        <f t="shared" ca="1" si="1301"/>
        <v>0</v>
      </c>
      <c r="AM103" s="402">
        <f t="shared" ref="AM103:BN103" ca="1" si="1302">+AM58</f>
        <v>0</v>
      </c>
      <c r="AN103" s="41">
        <f t="shared" ca="1" si="1302"/>
        <v>0</v>
      </c>
      <c r="AO103" s="41">
        <f t="shared" ca="1" si="1302"/>
        <v>0</v>
      </c>
      <c r="AP103" s="41">
        <f t="shared" ca="1" si="1302"/>
        <v>0</v>
      </c>
      <c r="AQ103" s="41">
        <f t="shared" ca="1" si="1302"/>
        <v>0</v>
      </c>
      <c r="AR103" s="41">
        <f t="shared" ca="1" si="1302"/>
        <v>0</v>
      </c>
      <c r="AS103" s="41">
        <f t="shared" ca="1" si="1302"/>
        <v>0</v>
      </c>
      <c r="AT103" s="402">
        <f t="shared" ca="1" si="1302"/>
        <v>-483</v>
      </c>
      <c r="AU103" s="41">
        <f t="shared" ref="AU103:AZ103" ca="1" si="1303">+AU58</f>
        <v>0</v>
      </c>
      <c r="AV103" s="41">
        <f t="shared" ca="1" si="1303"/>
        <v>0</v>
      </c>
      <c r="AW103" s="41">
        <f t="shared" ca="1" si="1303"/>
        <v>0</v>
      </c>
      <c r="AX103" s="41">
        <f t="shared" ca="1" si="1303"/>
        <v>0</v>
      </c>
      <c r="AY103" s="41">
        <f t="shared" ca="1" si="1303"/>
        <v>0</v>
      </c>
      <c r="AZ103" s="41">
        <f t="shared" ca="1" si="1303"/>
        <v>0</v>
      </c>
      <c r="BA103" s="402">
        <f t="shared" ca="1" si="1302"/>
        <v>-435</v>
      </c>
      <c r="BB103" s="41">
        <f t="shared" ref="BB103:BG103" ca="1" si="1304">+BB58</f>
        <v>0</v>
      </c>
      <c r="BC103" s="41">
        <f t="shared" ca="1" si="1304"/>
        <v>0</v>
      </c>
      <c r="BD103" s="41">
        <f t="shared" ca="1" si="1304"/>
        <v>0</v>
      </c>
      <c r="BE103" s="41">
        <f t="shared" ca="1" si="1304"/>
        <v>0</v>
      </c>
      <c r="BF103" s="41">
        <f t="shared" ca="1" si="1304"/>
        <v>0</v>
      </c>
      <c r="BG103" s="41">
        <f t="shared" ca="1" si="1304"/>
        <v>0</v>
      </c>
      <c r="BH103" s="402">
        <f t="shared" ca="1" si="1302"/>
        <v>-446</v>
      </c>
      <c r="BI103" s="41">
        <f t="shared" ca="1" si="1302"/>
        <v>0</v>
      </c>
      <c r="BJ103" s="41">
        <f t="shared" ca="1" si="1302"/>
        <v>0</v>
      </c>
      <c r="BK103" s="41">
        <f t="shared" ca="1" si="1302"/>
        <v>0</v>
      </c>
      <c r="BL103" s="41">
        <f t="shared" ca="1" si="1302"/>
        <v>0</v>
      </c>
      <c r="BM103" s="41">
        <f t="shared" ca="1" si="1302"/>
        <v>0</v>
      </c>
      <c r="BN103" s="41">
        <f t="shared" ca="1" si="1302"/>
        <v>0</v>
      </c>
      <c r="BO103" s="402">
        <f t="shared" ref="BO103:BU103" ca="1" si="1305">+BO58</f>
        <v>0</v>
      </c>
      <c r="BP103" s="41">
        <f t="shared" ca="1" si="1305"/>
        <v>0</v>
      </c>
      <c r="BQ103" s="41">
        <f t="shared" ca="1" si="1305"/>
        <v>0</v>
      </c>
      <c r="BR103" s="41">
        <f t="shared" ca="1" si="1305"/>
        <v>0</v>
      </c>
      <c r="BS103" s="41">
        <f t="shared" ca="1" si="1305"/>
        <v>0</v>
      </c>
      <c r="BT103" s="41">
        <f t="shared" ca="1" si="1305"/>
        <v>0</v>
      </c>
      <c r="BU103" s="41">
        <f t="shared" ca="1" si="1305"/>
        <v>0</v>
      </c>
      <c r="BV103" s="402">
        <f t="shared" ref="BV103" ca="1" si="1306">+BV58</f>
        <v>0</v>
      </c>
    </row>
    <row r="104" spans="1:74" x14ac:dyDescent="0.2">
      <c r="A104" s="386" t="s">
        <v>479</v>
      </c>
      <c r="D104" s="403">
        <f ca="1">+D100+D101+D102+D103</f>
        <v>0</v>
      </c>
      <c r="E104" s="169">
        <f t="shared" ref="E104:J104" ca="1" si="1307">+E100+E101+E102+E103</f>
        <v>0</v>
      </c>
      <c r="F104" s="169">
        <f t="shared" ca="1" si="1307"/>
        <v>0</v>
      </c>
      <c r="G104" s="169">
        <f t="shared" ca="1" si="1307"/>
        <v>0</v>
      </c>
      <c r="H104" s="169">
        <f t="shared" ca="1" si="1307"/>
        <v>0</v>
      </c>
      <c r="I104" s="169">
        <f t="shared" ca="1" si="1307"/>
        <v>0</v>
      </c>
      <c r="J104" s="169">
        <f t="shared" ca="1" si="1307"/>
        <v>0</v>
      </c>
      <c r="K104" s="403">
        <f t="shared" ref="K104:AL104" ca="1" si="1308">+K100+K101+K102+K103</f>
        <v>0</v>
      </c>
      <c r="L104" s="169">
        <f t="shared" ca="1" si="1308"/>
        <v>0</v>
      </c>
      <c r="M104" s="169">
        <f t="shared" ca="1" si="1308"/>
        <v>0</v>
      </c>
      <c r="N104" s="169">
        <f t="shared" ca="1" si="1308"/>
        <v>0</v>
      </c>
      <c r="O104" s="169">
        <f t="shared" ca="1" si="1308"/>
        <v>0</v>
      </c>
      <c r="P104" s="169">
        <f t="shared" ca="1" si="1308"/>
        <v>0</v>
      </c>
      <c r="Q104" s="169">
        <f t="shared" ca="1" si="1308"/>
        <v>0</v>
      </c>
      <c r="R104" s="403">
        <f t="shared" ca="1" si="1308"/>
        <v>0</v>
      </c>
      <c r="S104" s="169">
        <f t="shared" ca="1" si="1308"/>
        <v>0</v>
      </c>
      <c r="T104" s="169">
        <f t="shared" ca="1" si="1308"/>
        <v>0</v>
      </c>
      <c r="U104" s="169">
        <f t="shared" ca="1" si="1308"/>
        <v>0</v>
      </c>
      <c r="V104" s="169">
        <f t="shared" ca="1" si="1308"/>
        <v>0</v>
      </c>
      <c r="W104" s="169">
        <f t="shared" ca="1" si="1308"/>
        <v>0</v>
      </c>
      <c r="X104" s="169">
        <f t="shared" ca="1" si="1308"/>
        <v>0</v>
      </c>
      <c r="Y104" s="403">
        <f t="shared" ca="1" si="1308"/>
        <v>0</v>
      </c>
      <c r="Z104" s="169">
        <f t="shared" ca="1" si="1308"/>
        <v>0</v>
      </c>
      <c r="AA104" s="169">
        <f t="shared" ca="1" si="1308"/>
        <v>0</v>
      </c>
      <c r="AB104" s="169">
        <f t="shared" ca="1" si="1308"/>
        <v>0</v>
      </c>
      <c r="AC104" s="169">
        <f t="shared" ca="1" si="1308"/>
        <v>0</v>
      </c>
      <c r="AD104" s="169">
        <f t="shared" ca="1" si="1308"/>
        <v>0</v>
      </c>
      <c r="AE104" s="169">
        <f t="shared" ca="1" si="1308"/>
        <v>0</v>
      </c>
      <c r="AF104" s="403">
        <f t="shared" ca="1" si="1308"/>
        <v>1219</v>
      </c>
      <c r="AG104" s="169">
        <f t="shared" ca="1" si="1308"/>
        <v>0</v>
      </c>
      <c r="AH104" s="169">
        <f t="shared" ca="1" si="1308"/>
        <v>0</v>
      </c>
      <c r="AI104" s="169">
        <f t="shared" ca="1" si="1308"/>
        <v>0</v>
      </c>
      <c r="AJ104" s="169">
        <f t="shared" ca="1" si="1308"/>
        <v>0</v>
      </c>
      <c r="AK104" s="169">
        <f t="shared" ca="1" si="1308"/>
        <v>0</v>
      </c>
      <c r="AL104" s="169">
        <f t="shared" ca="1" si="1308"/>
        <v>0</v>
      </c>
      <c r="AM104" s="403">
        <f t="shared" ref="AM104:BN104" ca="1" si="1309">+AM100+AM101+AM102+AM103</f>
        <v>1831</v>
      </c>
      <c r="AN104" s="169">
        <f t="shared" ca="1" si="1309"/>
        <v>0</v>
      </c>
      <c r="AO104" s="169">
        <f t="shared" ca="1" si="1309"/>
        <v>0</v>
      </c>
      <c r="AP104" s="169">
        <f t="shared" ca="1" si="1309"/>
        <v>0</v>
      </c>
      <c r="AQ104" s="169">
        <f t="shared" ca="1" si="1309"/>
        <v>0</v>
      </c>
      <c r="AR104" s="169">
        <f t="shared" ca="1" si="1309"/>
        <v>0</v>
      </c>
      <c r="AS104" s="169">
        <f t="shared" ca="1" si="1309"/>
        <v>0</v>
      </c>
      <c r="AT104" s="403">
        <f t="shared" ca="1" si="1309"/>
        <v>-488</v>
      </c>
      <c r="AU104" s="169">
        <f t="shared" ref="AU104:AZ104" ca="1" si="1310">+AU100+AU101+AU102+AU103</f>
        <v>0</v>
      </c>
      <c r="AV104" s="169">
        <f t="shared" ca="1" si="1310"/>
        <v>0</v>
      </c>
      <c r="AW104" s="169">
        <f t="shared" ca="1" si="1310"/>
        <v>0</v>
      </c>
      <c r="AX104" s="169">
        <f t="shared" ca="1" si="1310"/>
        <v>0</v>
      </c>
      <c r="AY104" s="169">
        <f t="shared" ca="1" si="1310"/>
        <v>0</v>
      </c>
      <c r="AZ104" s="169">
        <f t="shared" ca="1" si="1310"/>
        <v>0</v>
      </c>
      <c r="BA104" s="403">
        <f t="shared" ca="1" si="1309"/>
        <v>-1067</v>
      </c>
      <c r="BB104" s="169">
        <f t="shared" ref="BB104:BG104" ca="1" si="1311">+BB100+BB101+BB102+BB103</f>
        <v>0</v>
      </c>
      <c r="BC104" s="169">
        <f t="shared" ca="1" si="1311"/>
        <v>0</v>
      </c>
      <c r="BD104" s="169">
        <f t="shared" ca="1" si="1311"/>
        <v>0</v>
      </c>
      <c r="BE104" s="169">
        <f t="shared" ca="1" si="1311"/>
        <v>0</v>
      </c>
      <c r="BF104" s="169">
        <f t="shared" ca="1" si="1311"/>
        <v>0</v>
      </c>
      <c r="BG104" s="169">
        <f t="shared" ca="1" si="1311"/>
        <v>0</v>
      </c>
      <c r="BH104" s="403">
        <f t="shared" ca="1" si="1309"/>
        <v>-617</v>
      </c>
      <c r="BI104" s="169">
        <f t="shared" ca="1" si="1309"/>
        <v>0</v>
      </c>
      <c r="BJ104" s="169">
        <f t="shared" ca="1" si="1309"/>
        <v>0</v>
      </c>
      <c r="BK104" s="169">
        <f t="shared" ca="1" si="1309"/>
        <v>0</v>
      </c>
      <c r="BL104" s="169">
        <f t="shared" ca="1" si="1309"/>
        <v>0</v>
      </c>
      <c r="BM104" s="169">
        <f t="shared" ca="1" si="1309"/>
        <v>0</v>
      </c>
      <c r="BN104" s="169">
        <f t="shared" ca="1" si="1309"/>
        <v>0</v>
      </c>
      <c r="BO104" s="403">
        <f t="shared" ref="BO104:BU104" ca="1" si="1312">+BO100+BO101+BO102+BO103</f>
        <v>0</v>
      </c>
      <c r="BP104" s="169">
        <f t="shared" ca="1" si="1312"/>
        <v>0</v>
      </c>
      <c r="BQ104" s="169">
        <f t="shared" ca="1" si="1312"/>
        <v>0</v>
      </c>
      <c r="BR104" s="169">
        <f t="shared" ca="1" si="1312"/>
        <v>0</v>
      </c>
      <c r="BS104" s="169">
        <f t="shared" ca="1" si="1312"/>
        <v>0</v>
      </c>
      <c r="BT104" s="169">
        <f t="shared" ca="1" si="1312"/>
        <v>0</v>
      </c>
      <c r="BU104" s="169">
        <f t="shared" ca="1" si="1312"/>
        <v>0</v>
      </c>
      <c r="BV104" s="403">
        <f t="shared" ref="BV104" ca="1" si="1313">+BV100+BV101+BV102+BV103</f>
        <v>0</v>
      </c>
    </row>
    <row r="105" spans="1:74" x14ac:dyDescent="0.2">
      <c r="A105" s="228" t="s">
        <v>481</v>
      </c>
      <c r="D105" s="407"/>
      <c r="E105" s="229" t="e">
        <f t="shared" ref="E105" ca="1" si="1314">IF(MIN(E104,#REF!)&lt;=0,"NM",E104/#REF!-1)</f>
        <v>#REF!</v>
      </c>
      <c r="F105" s="230" t="e">
        <f t="shared" ref="F105" ca="1" si="1315">IF(MIN(F104,#REF!)&lt;=0,"NM",F104/#REF!-1)</f>
        <v>#REF!</v>
      </c>
      <c r="G105" s="229" t="e">
        <f t="shared" ref="G105" ca="1" si="1316">IF(MIN(G104,#REF!)&lt;=0,"NM",G104/#REF!-1)</f>
        <v>#REF!</v>
      </c>
      <c r="H105" s="230" t="str">
        <f t="shared" ref="H105" ca="1" si="1317">IF(MIN(H104,A104)&lt;=0,"NM",H104/A104-1)</f>
        <v>NM</v>
      </c>
      <c r="I105" s="230" t="str">
        <f t="shared" ref="I105" ca="1" si="1318">IF(MIN(I104,B104)&lt;=0,"NM",I104/B104-1)</f>
        <v>NM</v>
      </c>
      <c r="J105" s="230" t="str">
        <f t="shared" ref="J105" ca="1" si="1319">IF(MIN(J104,C104)&lt;=0,"NM",J104/C104-1)</f>
        <v>NM</v>
      </c>
      <c r="K105" s="407" t="str">
        <f t="shared" ref="K105" ca="1" si="1320">IF(MIN(K104,D104)&lt;=0,"NM",K104/D104-1)</f>
        <v>NM</v>
      </c>
      <c r="L105" s="229" t="str">
        <f t="shared" ref="L105" ca="1" si="1321">IF(MIN(L104,E104)&lt;=0,"NM",L104/E104-1)</f>
        <v>NM</v>
      </c>
      <c r="M105" s="230" t="str">
        <f t="shared" ref="M105" ca="1" si="1322">IF(MIN(M104,F104)&lt;=0,"NM",M104/F104-1)</f>
        <v>NM</v>
      </c>
      <c r="N105" s="229" t="str">
        <f t="shared" ref="N105" ca="1" si="1323">IF(MIN(N104,G104)&lt;=0,"NM",N104/G104-1)</f>
        <v>NM</v>
      </c>
      <c r="O105" s="230" t="str">
        <f t="shared" ref="O105" ca="1" si="1324">IF(MIN(O104,H104)&lt;=0,"NM",O104/H104-1)</f>
        <v>NM</v>
      </c>
      <c r="P105" s="230" t="str">
        <f t="shared" ref="P105" ca="1" si="1325">IF(MIN(P104,I104)&lt;=0,"NM",P104/I104-1)</f>
        <v>NM</v>
      </c>
      <c r="Q105" s="230" t="str">
        <f t="shared" ref="Q105" ca="1" si="1326">IF(MIN(Q104,J104)&lt;=0,"NM",Q104/J104-1)</f>
        <v>NM</v>
      </c>
      <c r="R105" s="407" t="str">
        <f t="shared" ref="R105" ca="1" si="1327">IF(MIN(R104,K104)&lt;=0,"NM",R104/K104-1)</f>
        <v>NM</v>
      </c>
      <c r="S105" s="229" t="str">
        <f t="shared" ref="S105" ca="1" si="1328">IF(MIN(S104,L104)&lt;=0,"NM",S104/L104-1)</f>
        <v>NM</v>
      </c>
      <c r="T105" s="230" t="str">
        <f t="shared" ref="T105" ca="1" si="1329">IF(MIN(T104,M104)&lt;=0,"NM",T104/M104-1)</f>
        <v>NM</v>
      </c>
      <c r="U105" s="229" t="str">
        <f t="shared" ref="U105" ca="1" si="1330">IF(MIN(U104,N104)&lt;=0,"NM",U104/N104-1)</f>
        <v>NM</v>
      </c>
      <c r="V105" s="230" t="str">
        <f t="shared" ref="V105" ca="1" si="1331">IF(MIN(V104,O104)&lt;=0,"NM",V104/O104-1)</f>
        <v>NM</v>
      </c>
      <c r="W105" s="230" t="str">
        <f t="shared" ref="W105" ca="1" si="1332">IF(MIN(W104,P104)&lt;=0,"NM",W104/P104-1)</f>
        <v>NM</v>
      </c>
      <c r="X105" s="230" t="str">
        <f t="shared" ref="X105" ca="1" si="1333">IF(MIN(X104,Q104)&lt;=0,"NM",X104/Q104-1)</f>
        <v>NM</v>
      </c>
      <c r="Y105" s="407" t="str">
        <f t="shared" ref="Y105" ca="1" si="1334">IF(MIN(Y104,R104)&lt;=0,"NM",Y104/R104-1)</f>
        <v>NM</v>
      </c>
      <c r="Z105" s="229" t="str">
        <f t="shared" ref="Z105" ca="1" si="1335">IF(MIN(Z104,S104)&lt;=0,"NM",Z104/S104-1)</f>
        <v>NM</v>
      </c>
      <c r="AA105" s="230" t="str">
        <f t="shared" ref="AA105" ca="1" si="1336">IF(MIN(AA104,T104)&lt;=0,"NM",AA104/T104-1)</f>
        <v>NM</v>
      </c>
      <c r="AB105" s="229" t="str">
        <f t="shared" ref="AB105" ca="1" si="1337">IF(MIN(AB104,U104)&lt;=0,"NM",AB104/U104-1)</f>
        <v>NM</v>
      </c>
      <c r="AC105" s="230" t="str">
        <f t="shared" ref="AC105" ca="1" si="1338">IF(MIN(AC104,V104)&lt;=0,"NM",AC104/V104-1)</f>
        <v>NM</v>
      </c>
      <c r="AD105" s="230" t="str">
        <f t="shared" ref="AD105" ca="1" si="1339">IF(MIN(AD104,W104)&lt;=0,"NM",AD104/W104-1)</f>
        <v>NM</v>
      </c>
      <c r="AE105" s="230" t="str">
        <f t="shared" ref="AE105" ca="1" si="1340">IF(MIN(AE104,X104)&lt;=0,"NM",AE104/X104-1)</f>
        <v>NM</v>
      </c>
      <c r="AF105" s="407" t="str">
        <f t="shared" ref="AF105" ca="1" si="1341">IF(MIN(AF104,Y104)&lt;=0,"NM",AF104/Y104-1)</f>
        <v>NM</v>
      </c>
      <c r="AG105" s="229" t="str">
        <f t="shared" ref="AG105" ca="1" si="1342">IF(MIN(AG104,Z104)&lt;=0,"NM",AG104/Z104-1)</f>
        <v>NM</v>
      </c>
      <c r="AH105" s="230" t="str">
        <f t="shared" ref="AH105" ca="1" si="1343">IF(MIN(AH104,AA104)&lt;=0,"NM",AH104/AA104-1)</f>
        <v>NM</v>
      </c>
      <c r="AI105" s="229" t="str">
        <f t="shared" ref="AI105" ca="1" si="1344">IF(MIN(AI104,AB104)&lt;=0,"NM",AI104/AB104-1)</f>
        <v>NM</v>
      </c>
      <c r="AJ105" s="230" t="str">
        <f t="shared" ref="AJ105" ca="1" si="1345">IF(MIN(AJ104,AC104)&lt;=0,"NM",AJ104/AC104-1)</f>
        <v>NM</v>
      </c>
      <c r="AK105" s="230" t="str">
        <f t="shared" ref="AK105" ca="1" si="1346">IF(MIN(AK104,AD104)&lt;=0,"NM",AK104/AD104-1)</f>
        <v>NM</v>
      </c>
      <c r="AL105" s="230" t="str">
        <f t="shared" ref="AL105" ca="1" si="1347">IF(MIN(AL104,AE104)&lt;=0,"NM",AL104/AE104-1)</f>
        <v>NM</v>
      </c>
      <c r="AM105" s="407">
        <f t="shared" ref="AM105:BH105" ca="1" si="1348">IF(MIN(AM104,AF104)&lt;=0,"NM",AM104/AF104-1)</f>
        <v>0.50205086136177202</v>
      </c>
      <c r="AN105" s="229" t="str">
        <f t="shared" ref="AN105" ca="1" si="1349">IF(MIN(AN104,AG104)&lt;=0,"NM",AN104/AG104-1)</f>
        <v>NM</v>
      </c>
      <c r="AO105" s="230" t="str">
        <f t="shared" ref="AO105" ca="1" si="1350">IF(MIN(AO104,AH104)&lt;=0,"NM",AO104/AH104-1)</f>
        <v>NM</v>
      </c>
      <c r="AP105" s="229" t="str">
        <f t="shared" ref="AP105" ca="1" si="1351">IF(MIN(AP104,AI104)&lt;=0,"NM",AP104/AI104-1)</f>
        <v>NM</v>
      </c>
      <c r="AQ105" s="230" t="str">
        <f t="shared" ref="AQ105" ca="1" si="1352">IF(MIN(AQ104,AJ104)&lt;=0,"NM",AQ104/AJ104-1)</f>
        <v>NM</v>
      </c>
      <c r="AR105" s="230" t="str">
        <f t="shared" ref="AR105" ca="1" si="1353">IF(MIN(AR104,AK104)&lt;=0,"NM",AR104/AK104-1)</f>
        <v>NM</v>
      </c>
      <c r="AS105" s="230" t="str">
        <f t="shared" ref="AS105" ca="1" si="1354">IF(MIN(AS104,AL104)&lt;=0,"NM",AS104/AL104-1)</f>
        <v>NM</v>
      </c>
      <c r="AT105" s="407" t="str">
        <f t="shared" ca="1" si="1348"/>
        <v>NM</v>
      </c>
      <c r="AU105" s="229" t="str">
        <f t="shared" ref="AU105" ca="1" si="1355">IF(MIN(AU104,AN104)&lt;=0,"NM",AU104/AN104-1)</f>
        <v>NM</v>
      </c>
      <c r="AV105" s="230" t="str">
        <f t="shared" ref="AV105" ca="1" si="1356">IF(MIN(AV104,AO104)&lt;=0,"NM",AV104/AO104-1)</f>
        <v>NM</v>
      </c>
      <c r="AW105" s="229" t="str">
        <f t="shared" ref="AW105" ca="1" si="1357">IF(MIN(AW104,AP104)&lt;=0,"NM",AW104/AP104-1)</f>
        <v>NM</v>
      </c>
      <c r="AX105" s="230" t="str">
        <f t="shared" ref="AX105" ca="1" si="1358">IF(MIN(AX104,AQ104)&lt;=0,"NM",AX104/AQ104-1)</f>
        <v>NM</v>
      </c>
      <c r="AY105" s="230" t="str">
        <f t="shared" ref="AY105" ca="1" si="1359">IF(MIN(AY104,AR104)&lt;=0,"NM",AY104/AR104-1)</f>
        <v>NM</v>
      </c>
      <c r="AZ105" s="230" t="str">
        <f t="shared" ref="AZ105" ca="1" si="1360">IF(MIN(AZ104,AS104)&lt;=0,"NM",AZ104/AS104-1)</f>
        <v>NM</v>
      </c>
      <c r="BA105" s="407" t="str">
        <f t="shared" ca="1" si="1348"/>
        <v>NM</v>
      </c>
      <c r="BB105" s="229" t="str">
        <f t="shared" ref="BB105" ca="1" si="1361">IF(MIN(BB104,AU104)&lt;=0,"NM",BB104/AU104-1)</f>
        <v>NM</v>
      </c>
      <c r="BC105" s="230" t="str">
        <f t="shared" ref="BC105" ca="1" si="1362">IF(MIN(BC104,AV104)&lt;=0,"NM",BC104/AV104-1)</f>
        <v>NM</v>
      </c>
      <c r="BD105" s="229" t="str">
        <f t="shared" ref="BD105" ca="1" si="1363">IF(MIN(BD104,AW104)&lt;=0,"NM",BD104/AW104-1)</f>
        <v>NM</v>
      </c>
      <c r="BE105" s="230" t="str">
        <f t="shared" ref="BE105" ca="1" si="1364">IF(MIN(BE104,AX104)&lt;=0,"NM",BE104/AX104-1)</f>
        <v>NM</v>
      </c>
      <c r="BF105" s="230" t="str">
        <f t="shared" ref="BF105" ca="1" si="1365">IF(MIN(BF104,AY104)&lt;=0,"NM",BF104/AY104-1)</f>
        <v>NM</v>
      </c>
      <c r="BG105" s="230" t="str">
        <f t="shared" ref="BG105" ca="1" si="1366">IF(MIN(BG104,AZ104)&lt;=0,"NM",BG104/AZ104-1)</f>
        <v>NM</v>
      </c>
      <c r="BH105" s="407" t="str">
        <f t="shared" ca="1" si="1348"/>
        <v>NM</v>
      </c>
      <c r="BI105" s="229" t="str">
        <f t="shared" ref="BI105" ca="1" si="1367">IF(MIN(BI104,BB104)&lt;=0,"NM",BI104/BB104-1)</f>
        <v>NM</v>
      </c>
      <c r="BJ105" s="230" t="str">
        <f t="shared" ref="BJ105" ca="1" si="1368">IF(MIN(BJ104,BC104)&lt;=0,"NM",BJ104/BC104-1)</f>
        <v>NM</v>
      </c>
      <c r="BK105" s="229" t="str">
        <f t="shared" ref="BK105" ca="1" si="1369">IF(MIN(BK104,BD104)&lt;=0,"NM",BK104/BD104-1)</f>
        <v>NM</v>
      </c>
      <c r="BL105" s="230" t="str">
        <f t="shared" ref="BL105" ca="1" si="1370">IF(MIN(BL104,BE104)&lt;=0,"NM",BL104/BE104-1)</f>
        <v>NM</v>
      </c>
      <c r="BM105" s="230" t="str">
        <f t="shared" ref="BM105" ca="1" si="1371">IF(MIN(BM104,BF104)&lt;=0,"NM",BM104/BF104-1)</f>
        <v>NM</v>
      </c>
      <c r="BN105" s="230" t="str">
        <f t="shared" ref="BN105" ca="1" si="1372">IF(MIN(BN104,BG104)&lt;=0,"NM",BN104/BG104-1)</f>
        <v>NM</v>
      </c>
      <c r="BO105" s="407" t="str">
        <f t="shared" ref="BO105" ca="1" si="1373">IF(MIN(BO104,BH104)&lt;=0,"NM",BO104/BH104-1)</f>
        <v>NM</v>
      </c>
      <c r="BP105" s="229" t="str">
        <f t="shared" ref="BP105" ca="1" si="1374">IF(MIN(BP104,BI104)&lt;=0,"NM",BP104/BI104-1)</f>
        <v>NM</v>
      </c>
      <c r="BQ105" s="230" t="str">
        <f t="shared" ref="BQ105" ca="1" si="1375">IF(MIN(BQ104,BJ104)&lt;=0,"NM",BQ104/BJ104-1)</f>
        <v>NM</v>
      </c>
      <c r="BR105" s="229" t="str">
        <f t="shared" ref="BR105" ca="1" si="1376">IF(MIN(BR104,BK104)&lt;=0,"NM",BR104/BK104-1)</f>
        <v>NM</v>
      </c>
      <c r="BS105" s="230" t="str">
        <f t="shared" ref="BS105" ca="1" si="1377">IF(MIN(BS104,BL104)&lt;=0,"NM",BS104/BL104-1)</f>
        <v>NM</v>
      </c>
      <c r="BT105" s="230" t="str">
        <f t="shared" ref="BT105" ca="1" si="1378">IF(MIN(BT104,BM104)&lt;=0,"NM",BT104/BM104-1)</f>
        <v>NM</v>
      </c>
      <c r="BU105" s="230" t="str">
        <f t="shared" ref="BU105" ca="1" si="1379">IF(MIN(BU104,BN104)&lt;=0,"NM",BU104/BN104-1)</f>
        <v>NM</v>
      </c>
      <c r="BV105" s="407" t="str">
        <f t="shared" ref="BV105" ca="1" si="1380">IF(MIN(BV104,BO104)&lt;=0,"NM",BV104/BO104-1)</f>
        <v>NM</v>
      </c>
    </row>
    <row r="106" spans="1:74" x14ac:dyDescent="0.2">
      <c r="A106" s="405" t="s">
        <v>482</v>
      </c>
      <c r="D106" s="408"/>
      <c r="E106" s="409" t="str">
        <f ca="1">IFERROR(+E104+C104+A104+#REF!,"NM")</f>
        <v>NM</v>
      </c>
      <c r="F106" s="409" t="str">
        <f ca="1">IFERROR(F104+D104+B104+A104,"NM")</f>
        <v>NM</v>
      </c>
      <c r="G106" s="409" t="str">
        <f ca="1">IFERROR(F104+E104+C104+A104,"NM")</f>
        <v>NM</v>
      </c>
      <c r="H106" s="409">
        <f ca="1">IFERROR(H104+F104+D104+C104,"NM")</f>
        <v>0</v>
      </c>
      <c r="I106" s="409">
        <f ca="1">IFERROR(H104+F104+E104+C104,"NM")</f>
        <v>0</v>
      </c>
      <c r="J106" s="409">
        <f ca="1">IFERROR(J104+H104+F104+E104,"NM")</f>
        <v>0</v>
      </c>
      <c r="K106" s="408">
        <f ca="1">IFERROR(K104,"NM")</f>
        <v>0</v>
      </c>
      <c r="L106" s="409">
        <f ca="1">IFERROR(+L104+J104+H104+F104,"NM")</f>
        <v>0</v>
      </c>
      <c r="M106" s="409">
        <f ca="1">IFERROR(M104+K104+I104+H104,"NM")</f>
        <v>0</v>
      </c>
      <c r="N106" s="409">
        <f ca="1">IFERROR(M104+L104+J104+H104,"NM")</f>
        <v>0</v>
      </c>
      <c r="O106" s="409">
        <f ca="1">IFERROR(O104+M104+K104+J104,"NM")</f>
        <v>0</v>
      </c>
      <c r="P106" s="409">
        <f ca="1">IFERROR(O104+M104+L104+J104,"NM")</f>
        <v>0</v>
      </c>
      <c r="Q106" s="409">
        <f ca="1">IFERROR(Q104+O104+M104+L104,"NM")</f>
        <v>0</v>
      </c>
      <c r="R106" s="408">
        <f ca="1">IFERROR(R104,"NM")</f>
        <v>0</v>
      </c>
      <c r="S106" s="409">
        <f ca="1">IFERROR(+S104+Q104+O104+M104,"NM")</f>
        <v>0</v>
      </c>
      <c r="T106" s="409">
        <f ca="1">IFERROR(T104+R104+P104+O104,"NM")</f>
        <v>0</v>
      </c>
      <c r="U106" s="409">
        <f ca="1">IFERROR(T104+S104+Q104+O104,"NM")</f>
        <v>0</v>
      </c>
      <c r="V106" s="409">
        <f ca="1">IFERROR(V104+T104+R104+Q104,"NM")</f>
        <v>0</v>
      </c>
      <c r="W106" s="409">
        <f ca="1">IFERROR(V104+T104+S104+Q104,"NM")</f>
        <v>0</v>
      </c>
      <c r="X106" s="409">
        <f ca="1">IFERROR(X104+V104+T104+S104,"NM")</f>
        <v>0</v>
      </c>
      <c r="Y106" s="408">
        <f ca="1">IFERROR(Y104,"NM")</f>
        <v>0</v>
      </c>
      <c r="Z106" s="409">
        <f ca="1">IFERROR(+Z104+X104+V104+T104,"NM")</f>
        <v>0</v>
      </c>
      <c r="AA106" s="409">
        <f ca="1">IFERROR(AA104+Y104+W104+V104,"NM")</f>
        <v>0</v>
      </c>
      <c r="AB106" s="409">
        <f ca="1">IFERROR(AA104+Z104+X104+V104,"NM")</f>
        <v>0</v>
      </c>
      <c r="AC106" s="409">
        <f ca="1">IFERROR(AC104+AA104+Y104+X104,"NM")</f>
        <v>0</v>
      </c>
      <c r="AD106" s="409">
        <f ca="1">IFERROR(AC104+AA104+Z104+X104,"NM")</f>
        <v>0</v>
      </c>
      <c r="AE106" s="409">
        <f ca="1">IFERROR(AE104+AC104+AA104+Z104,"NM")</f>
        <v>0</v>
      </c>
      <c r="AF106" s="408">
        <f ca="1">IFERROR(AF104,"NM")</f>
        <v>1219</v>
      </c>
      <c r="AG106" s="409">
        <f ca="1">IFERROR(+AG104+AE104+AC104+AA104,"NM")</f>
        <v>0</v>
      </c>
      <c r="AH106" s="409">
        <f ca="1">IFERROR(AH104+AF104+AD104+AC104,"NM")</f>
        <v>1219</v>
      </c>
      <c r="AI106" s="409">
        <f ca="1">IFERROR(AH104+AG104+AE104+AC104,"NM")</f>
        <v>0</v>
      </c>
      <c r="AJ106" s="409">
        <f ca="1">IFERROR(AJ104+AH104+AF104+AE104,"NM")</f>
        <v>1219</v>
      </c>
      <c r="AK106" s="409">
        <f ca="1">IFERROR(AJ104+AH104+AG104+AE104,"NM")</f>
        <v>0</v>
      </c>
      <c r="AL106" s="409">
        <f ca="1">IFERROR(AL104+AJ104+AH104+AG104,"NM")</f>
        <v>0</v>
      </c>
      <c r="AM106" s="408">
        <f ca="1">IFERROR(AM104,"NM")</f>
        <v>1831</v>
      </c>
      <c r="AN106" s="409">
        <f ca="1">IFERROR(+AN104+AL104+AJ104+AH104,"NM")</f>
        <v>0</v>
      </c>
      <c r="AO106" s="409">
        <f ca="1">IFERROR(AO104+AM104+AK104+AJ104,"NM")</f>
        <v>1831</v>
      </c>
      <c r="AP106" s="409">
        <f ca="1">IFERROR(AO104+AN104+AL104+AJ104,"NM")</f>
        <v>0</v>
      </c>
      <c r="AQ106" s="409">
        <f ca="1">IFERROR(AQ104+AO104+AM104+AL104,"NM")</f>
        <v>1831</v>
      </c>
      <c r="AR106" s="409">
        <f ca="1">IFERROR(AQ104+AO104+AN104+AL104,"NM")</f>
        <v>0</v>
      </c>
      <c r="AS106" s="409">
        <f ca="1">IFERROR(AS104+AQ104+AO104+AN104,"NM")</f>
        <v>0</v>
      </c>
      <c r="AT106" s="408">
        <f ca="1">IFERROR(AT104,"NM")</f>
        <v>-488</v>
      </c>
      <c r="AU106" s="409">
        <f ca="1">IFERROR(+AU104+AS104+AQ104+AO104,"NM")</f>
        <v>0</v>
      </c>
      <c r="AV106" s="409">
        <f ca="1">IFERROR(AV104+AT104+AR104+AQ104,"NM")</f>
        <v>-488</v>
      </c>
      <c r="AW106" s="409">
        <f ca="1">IFERROR(AV104+AU104+AS104+AQ104,"NM")</f>
        <v>0</v>
      </c>
      <c r="AX106" s="409">
        <f ca="1">IFERROR(AX104+AV104+AT104+AS104,"NM")</f>
        <v>-488</v>
      </c>
      <c r="AY106" s="409">
        <f ca="1">IFERROR(AX104+AV104+AU104+AS104,"NM")</f>
        <v>0</v>
      </c>
      <c r="AZ106" s="409">
        <f ca="1">IFERROR(AZ104+AX104+AV104+AU104,"NM")</f>
        <v>0</v>
      </c>
      <c r="BA106" s="408">
        <f ca="1">IFERROR(BA104,"NM")</f>
        <v>-1067</v>
      </c>
      <c r="BB106" s="409">
        <f ca="1">IFERROR(+BB104+AZ104+AX104+AV104,"NM")</f>
        <v>0</v>
      </c>
      <c r="BC106" s="409">
        <f ca="1">IFERROR(BC104+BA104+AY104+AX104,"NM")</f>
        <v>-1067</v>
      </c>
      <c r="BD106" s="409">
        <f ca="1">IFERROR(BC104+BB104+AZ104+AX104,"NM")</f>
        <v>0</v>
      </c>
      <c r="BE106" s="409">
        <f ca="1">IFERROR(BE104+BC104+BA104+AZ104,"NM")</f>
        <v>-1067</v>
      </c>
      <c r="BF106" s="409">
        <f ca="1">IFERROR(BE104+BC104+BB104+AZ104,"NM")</f>
        <v>0</v>
      </c>
      <c r="BG106" s="409">
        <f ca="1">IFERROR(BG104+BE104+BC104+BB104,"NM")</f>
        <v>0</v>
      </c>
      <c r="BH106" s="408">
        <f ca="1">IFERROR(BH104,"NM")</f>
        <v>-617</v>
      </c>
      <c r="BI106" s="409">
        <f ca="1">IFERROR(+BI104+BG104+BE104+BC104,"NM")</f>
        <v>0</v>
      </c>
      <c r="BJ106" s="409">
        <f ca="1">IFERROR(BJ104+BH104+BF104+BE104,"NM")</f>
        <v>-617</v>
      </c>
      <c r="BK106" s="409">
        <f ca="1">IFERROR(BJ104+BI104+BG104+BE104,"NM")</f>
        <v>0</v>
      </c>
      <c r="BL106" s="409">
        <f ca="1">IFERROR(BL104+BJ104+BH104+BG104,"NM")</f>
        <v>-617</v>
      </c>
      <c r="BM106" s="409">
        <f ca="1">IFERROR(BL104+BJ104+BI104+BG104,"NM")</f>
        <v>0</v>
      </c>
      <c r="BN106" s="409">
        <f ca="1">IFERROR(BN104+BL104+BJ104+BI104,"NM")</f>
        <v>0</v>
      </c>
      <c r="BO106" s="408">
        <f ca="1">IFERROR(BO104,"NM")</f>
        <v>0</v>
      </c>
      <c r="BP106" s="409">
        <f ca="1">IFERROR(+BP104+BN104+BL104+BJ104,"NM")</f>
        <v>0</v>
      </c>
      <c r="BQ106" s="409">
        <f ca="1">IFERROR(BQ104+BO104+BM104+BL104,"NM")</f>
        <v>0</v>
      </c>
      <c r="BR106" s="409">
        <f ca="1">IFERROR(BQ104+BP104+BN104+BL104,"NM")</f>
        <v>0</v>
      </c>
      <c r="BS106" s="409">
        <f ca="1">IFERROR(BS104+BQ104+BO104+BN104,"NM")</f>
        <v>0</v>
      </c>
      <c r="BT106" s="409">
        <f ca="1">IFERROR(BS104+BQ104+BP104+BN104,"NM")</f>
        <v>0</v>
      </c>
      <c r="BU106" s="409">
        <f ca="1">IFERROR(BU104+BS104+BQ104+BP104,"NM")</f>
        <v>0</v>
      </c>
      <c r="BV106" s="408">
        <f ca="1">IFERROR(BV104,"NM")</f>
        <v>0</v>
      </c>
    </row>
    <row r="107" spans="1:74" x14ac:dyDescent="0.2">
      <c r="A107" s="406" t="s">
        <v>483</v>
      </c>
      <c r="D107" s="410"/>
      <c r="E107" s="411" t="e">
        <f t="shared" ref="E107" ca="1" si="1381">IF(MIN(E106,#REF!)&lt;=0,"NM",E106/#REF!-1)</f>
        <v>#REF!</v>
      </c>
      <c r="F107" s="412" t="e">
        <f t="shared" ref="F107" ca="1" si="1382">IF(MIN(F106,#REF!)&lt;=0,"NM",F106/#REF!-1)</f>
        <v>#REF!</v>
      </c>
      <c r="G107" s="411" t="e">
        <f t="shared" ref="G107" ca="1" si="1383">IF(MIN(G106,#REF!)&lt;=0,"NM",G106/#REF!-1)</f>
        <v>#REF!</v>
      </c>
      <c r="H107" s="412" t="str">
        <f t="shared" ref="H107" ca="1" si="1384">IF(MIN(H106,A106)&lt;=0,"NM",H106/A106-1)</f>
        <v>NM</v>
      </c>
      <c r="I107" s="412" t="str">
        <f t="shared" ref="I107" ca="1" si="1385">IF(MIN(I106,B106)&lt;=0,"NM",I106/B106-1)</f>
        <v>NM</v>
      </c>
      <c r="J107" s="412" t="str">
        <f t="shared" ref="J107" ca="1" si="1386">IF(MIN(J106,C106)&lt;=0,"NM",J106/C106-1)</f>
        <v>NM</v>
      </c>
      <c r="K107" s="410" t="str">
        <f t="shared" ref="K107" ca="1" si="1387">IF(MIN(K106,D106)&lt;=0,"NM",K106/D106-1)</f>
        <v>NM</v>
      </c>
      <c r="L107" s="411" t="str">
        <f t="shared" ref="L107" ca="1" si="1388">IF(MIN(L106,E106)&lt;=0,"NM",L106/E106-1)</f>
        <v>NM</v>
      </c>
      <c r="M107" s="412" t="str">
        <f t="shared" ref="M107" ca="1" si="1389">IF(MIN(M106,F106)&lt;=0,"NM",M106/F106-1)</f>
        <v>NM</v>
      </c>
      <c r="N107" s="411" t="str">
        <f t="shared" ref="N107" ca="1" si="1390">IF(MIN(N106,G106)&lt;=0,"NM",N106/G106-1)</f>
        <v>NM</v>
      </c>
      <c r="O107" s="412" t="str">
        <f t="shared" ref="O107" ca="1" si="1391">IF(MIN(O106,H106)&lt;=0,"NM",O106/H106-1)</f>
        <v>NM</v>
      </c>
      <c r="P107" s="412" t="str">
        <f t="shared" ref="P107" ca="1" si="1392">IF(MIN(P106,I106)&lt;=0,"NM",P106/I106-1)</f>
        <v>NM</v>
      </c>
      <c r="Q107" s="412" t="str">
        <f t="shared" ref="Q107" ca="1" si="1393">IF(MIN(Q106,J106)&lt;=0,"NM",Q106/J106-1)</f>
        <v>NM</v>
      </c>
      <c r="R107" s="410" t="str">
        <f t="shared" ref="R107" ca="1" si="1394">IF(MIN(R106,K106)&lt;=0,"NM",R106/K106-1)</f>
        <v>NM</v>
      </c>
      <c r="S107" s="411" t="str">
        <f t="shared" ref="S107" ca="1" si="1395">IF(MIN(S106,L106)&lt;=0,"NM",S106/L106-1)</f>
        <v>NM</v>
      </c>
      <c r="T107" s="412" t="str">
        <f t="shared" ref="T107" ca="1" si="1396">IF(MIN(T106,M106)&lt;=0,"NM",T106/M106-1)</f>
        <v>NM</v>
      </c>
      <c r="U107" s="411" t="str">
        <f t="shared" ref="U107" ca="1" si="1397">IF(MIN(U106,N106)&lt;=0,"NM",U106/N106-1)</f>
        <v>NM</v>
      </c>
      <c r="V107" s="412" t="str">
        <f t="shared" ref="V107" ca="1" si="1398">IF(MIN(V106,O106)&lt;=0,"NM",V106/O106-1)</f>
        <v>NM</v>
      </c>
      <c r="W107" s="412" t="str">
        <f t="shared" ref="W107" ca="1" si="1399">IF(MIN(W106,P106)&lt;=0,"NM",W106/P106-1)</f>
        <v>NM</v>
      </c>
      <c r="X107" s="412" t="str">
        <f t="shared" ref="X107" ca="1" si="1400">IF(MIN(X106,Q106)&lt;=0,"NM",X106/Q106-1)</f>
        <v>NM</v>
      </c>
      <c r="Y107" s="410" t="str">
        <f t="shared" ref="Y107" ca="1" si="1401">IF(MIN(Y106,R106)&lt;=0,"NM",Y106/R106-1)</f>
        <v>NM</v>
      </c>
      <c r="Z107" s="411" t="str">
        <f t="shared" ref="Z107" ca="1" si="1402">IF(MIN(Z106,S106)&lt;=0,"NM",Z106/S106-1)</f>
        <v>NM</v>
      </c>
      <c r="AA107" s="412" t="str">
        <f t="shared" ref="AA107" ca="1" si="1403">IF(MIN(AA106,T106)&lt;=0,"NM",AA106/T106-1)</f>
        <v>NM</v>
      </c>
      <c r="AB107" s="411" t="str">
        <f t="shared" ref="AB107" ca="1" si="1404">IF(MIN(AB106,U106)&lt;=0,"NM",AB106/U106-1)</f>
        <v>NM</v>
      </c>
      <c r="AC107" s="412" t="str">
        <f t="shared" ref="AC107" ca="1" si="1405">IF(MIN(AC106,V106)&lt;=0,"NM",AC106/V106-1)</f>
        <v>NM</v>
      </c>
      <c r="AD107" s="412" t="str">
        <f t="shared" ref="AD107" ca="1" si="1406">IF(MIN(AD106,W106)&lt;=0,"NM",AD106/W106-1)</f>
        <v>NM</v>
      </c>
      <c r="AE107" s="412" t="str">
        <f t="shared" ref="AE107" ca="1" si="1407">IF(MIN(AE106,X106)&lt;=0,"NM",AE106/X106-1)</f>
        <v>NM</v>
      </c>
      <c r="AF107" s="410" t="str">
        <f t="shared" ref="AF107" ca="1" si="1408">IF(MIN(AF106,Y106)&lt;=0,"NM",AF106/Y106-1)</f>
        <v>NM</v>
      </c>
      <c r="AG107" s="411" t="str">
        <f t="shared" ref="AG107" ca="1" si="1409">IF(MIN(AG106,Z106)&lt;=0,"NM",AG106/Z106-1)</f>
        <v>NM</v>
      </c>
      <c r="AH107" s="412" t="str">
        <f t="shared" ref="AH107" ca="1" si="1410">IF(MIN(AH106,AA106)&lt;=0,"NM",AH106/AA106-1)</f>
        <v>NM</v>
      </c>
      <c r="AI107" s="411" t="str">
        <f t="shared" ref="AI107" ca="1" si="1411">IF(MIN(AI106,AB106)&lt;=0,"NM",AI106/AB106-1)</f>
        <v>NM</v>
      </c>
      <c r="AJ107" s="412" t="str">
        <f t="shared" ref="AJ107" ca="1" si="1412">IF(MIN(AJ106,AC106)&lt;=0,"NM",AJ106/AC106-1)</f>
        <v>NM</v>
      </c>
      <c r="AK107" s="412" t="str">
        <f t="shared" ref="AK107" ca="1" si="1413">IF(MIN(AK106,AD106)&lt;=0,"NM",AK106/AD106-1)</f>
        <v>NM</v>
      </c>
      <c r="AL107" s="412" t="str">
        <f t="shared" ref="AL107" ca="1" si="1414">IF(MIN(AL106,AE106)&lt;=0,"NM",AL106/AE106-1)</f>
        <v>NM</v>
      </c>
      <c r="AM107" s="410">
        <f t="shared" ref="AM107" ca="1" si="1415">IF(MIN(AM106,AF106)&lt;=0,"NM",AM106/AF106-1)</f>
        <v>0.50205086136177202</v>
      </c>
      <c r="AN107" s="411" t="str">
        <f t="shared" ref="AN107" ca="1" si="1416">IF(MIN(AN106,AG106)&lt;=0,"NM",AN106/AG106-1)</f>
        <v>NM</v>
      </c>
      <c r="AO107" s="412">
        <f t="shared" ref="AO107" ca="1" si="1417">IF(MIN(AO106,AH106)&lt;=0,"NM",AO106/AH106-1)</f>
        <v>0.50205086136177202</v>
      </c>
      <c r="AP107" s="411" t="str">
        <f t="shared" ref="AP107" ca="1" si="1418">IF(MIN(AP106,AI106)&lt;=0,"NM",AP106/AI106-1)</f>
        <v>NM</v>
      </c>
      <c r="AQ107" s="412">
        <f t="shared" ref="AQ107" ca="1" si="1419">IF(MIN(AQ106,AJ106)&lt;=0,"NM",AQ106/AJ106-1)</f>
        <v>0.50205086136177202</v>
      </c>
      <c r="AR107" s="412" t="str">
        <f t="shared" ref="AR107" ca="1" si="1420">IF(MIN(AR106,AK106)&lt;=0,"NM",AR106/AK106-1)</f>
        <v>NM</v>
      </c>
      <c r="AS107" s="412" t="str">
        <f t="shared" ref="AS107" ca="1" si="1421">IF(MIN(AS106,AL106)&lt;=0,"NM",AS106/AL106-1)</f>
        <v>NM</v>
      </c>
      <c r="AT107" s="410" t="str">
        <f t="shared" ref="AT107" ca="1" si="1422">IF(MIN(AT106,AM106)&lt;=0,"NM",AT106/AM106-1)</f>
        <v>NM</v>
      </c>
      <c r="AU107" s="411" t="str">
        <f t="shared" ref="AU107" ca="1" si="1423">IF(MIN(AU106,AN106)&lt;=0,"NM",AU106/AN106-1)</f>
        <v>NM</v>
      </c>
      <c r="AV107" s="412" t="str">
        <f t="shared" ref="AV107" ca="1" si="1424">IF(MIN(AV106,AO106)&lt;=0,"NM",AV106/AO106-1)</f>
        <v>NM</v>
      </c>
      <c r="AW107" s="411" t="str">
        <f t="shared" ref="AW107" ca="1" si="1425">IF(MIN(AW106,AP106)&lt;=0,"NM",AW106/AP106-1)</f>
        <v>NM</v>
      </c>
      <c r="AX107" s="412" t="str">
        <f t="shared" ref="AX107" ca="1" si="1426">IF(MIN(AX106,AQ106)&lt;=0,"NM",AX106/AQ106-1)</f>
        <v>NM</v>
      </c>
      <c r="AY107" s="412" t="str">
        <f t="shared" ref="AY107" ca="1" si="1427">IF(MIN(AY106,AR106)&lt;=0,"NM",AY106/AR106-1)</f>
        <v>NM</v>
      </c>
      <c r="AZ107" s="412" t="str">
        <f t="shared" ref="AZ107" ca="1" si="1428">IF(MIN(AZ106,AS106)&lt;=0,"NM",AZ106/AS106-1)</f>
        <v>NM</v>
      </c>
      <c r="BA107" s="410" t="str">
        <f t="shared" ref="BA107" ca="1" si="1429">IF(MIN(BA106,AT106)&lt;=0,"NM",BA106/AT106-1)</f>
        <v>NM</v>
      </c>
      <c r="BB107" s="411" t="str">
        <f t="shared" ref="BB107" ca="1" si="1430">IF(MIN(BB106,AU106)&lt;=0,"NM",BB106/AU106-1)</f>
        <v>NM</v>
      </c>
      <c r="BC107" s="412" t="str">
        <f t="shared" ref="BC107" ca="1" si="1431">IF(MIN(BC106,AV106)&lt;=0,"NM",BC106/AV106-1)</f>
        <v>NM</v>
      </c>
      <c r="BD107" s="411" t="str">
        <f t="shared" ref="BD107" ca="1" si="1432">IF(MIN(BD106,AW106)&lt;=0,"NM",BD106/AW106-1)</f>
        <v>NM</v>
      </c>
      <c r="BE107" s="412" t="str">
        <f t="shared" ref="BE107" ca="1" si="1433">IF(MIN(BE106,AX106)&lt;=0,"NM",BE106/AX106-1)</f>
        <v>NM</v>
      </c>
      <c r="BF107" s="412" t="str">
        <f t="shared" ref="BF107" ca="1" si="1434">IF(MIN(BF106,AY106)&lt;=0,"NM",BF106/AY106-1)</f>
        <v>NM</v>
      </c>
      <c r="BG107" s="412" t="str">
        <f t="shared" ref="BG107" ca="1" si="1435">IF(MIN(BG106,AZ106)&lt;=0,"NM",BG106/AZ106-1)</f>
        <v>NM</v>
      </c>
      <c r="BH107" s="410" t="str">
        <f t="shared" ref="BH107" ca="1" si="1436">IF(MIN(BH106,BA106)&lt;=0,"NM",BH106/BA106-1)</f>
        <v>NM</v>
      </c>
      <c r="BI107" s="411" t="str">
        <f t="shared" ref="BI107" ca="1" si="1437">IF(MIN(BI106,BB106)&lt;=0,"NM",BI106/BB106-1)</f>
        <v>NM</v>
      </c>
      <c r="BJ107" s="412" t="str">
        <f t="shared" ref="BJ107" ca="1" si="1438">IF(MIN(BJ106,BC106)&lt;=0,"NM",BJ106/BC106-1)</f>
        <v>NM</v>
      </c>
      <c r="BK107" s="411" t="str">
        <f t="shared" ref="BK107" ca="1" si="1439">IF(MIN(BK106,BD106)&lt;=0,"NM",BK106/BD106-1)</f>
        <v>NM</v>
      </c>
      <c r="BL107" s="412" t="str">
        <f t="shared" ref="BL107" ca="1" si="1440">IF(MIN(BL106,BE106)&lt;=0,"NM",BL106/BE106-1)</f>
        <v>NM</v>
      </c>
      <c r="BM107" s="412" t="str">
        <f t="shared" ref="BM107" ca="1" si="1441">IF(MIN(BM106,BF106)&lt;=0,"NM",BM106/BF106-1)</f>
        <v>NM</v>
      </c>
      <c r="BN107" s="412" t="str">
        <f t="shared" ref="BN107" ca="1" si="1442">IF(MIN(BN106,BG106)&lt;=0,"NM",BN106/BG106-1)</f>
        <v>NM</v>
      </c>
      <c r="BO107" s="410" t="str">
        <f t="shared" ref="BO107" ca="1" si="1443">IF(MIN(BO106,BH106)&lt;=0,"NM",BO106/BH106-1)</f>
        <v>NM</v>
      </c>
      <c r="BP107" s="411" t="str">
        <f t="shared" ref="BP107" ca="1" si="1444">IF(MIN(BP106,BI106)&lt;=0,"NM",BP106/BI106-1)</f>
        <v>NM</v>
      </c>
      <c r="BQ107" s="412" t="str">
        <f t="shared" ref="BQ107" ca="1" si="1445">IF(MIN(BQ106,BJ106)&lt;=0,"NM",BQ106/BJ106-1)</f>
        <v>NM</v>
      </c>
      <c r="BR107" s="411" t="str">
        <f t="shared" ref="BR107" ca="1" si="1446">IF(MIN(BR106,BK106)&lt;=0,"NM",BR106/BK106-1)</f>
        <v>NM</v>
      </c>
      <c r="BS107" s="412" t="str">
        <f t="shared" ref="BS107" ca="1" si="1447">IF(MIN(BS106,BL106)&lt;=0,"NM",BS106/BL106-1)</f>
        <v>NM</v>
      </c>
      <c r="BT107" s="412" t="str">
        <f t="shared" ref="BT107" ca="1" si="1448">IF(MIN(BT106,BM106)&lt;=0,"NM",BT106/BM106-1)</f>
        <v>NM</v>
      </c>
      <c r="BU107" s="412" t="str">
        <f t="shared" ref="BU107" ca="1" si="1449">IF(MIN(BU106,BN106)&lt;=0,"NM",BU106/BN106-1)</f>
        <v>NM</v>
      </c>
      <c r="BV107" s="410" t="str">
        <f t="shared" ref="BV107" ca="1" si="1450">IF(MIN(BV106,BO106)&lt;=0,"NM",BV106/BO106-1)</f>
        <v>NM</v>
      </c>
    </row>
    <row r="109" spans="1:74" x14ac:dyDescent="0.2">
      <c r="A109" s="167" t="s">
        <v>497</v>
      </c>
      <c r="D109" s="435" t="str">
        <f t="shared" ref="D109:AT109" ca="1" si="1451">IFERROR(+D6/-D101,"-")</f>
        <v>-</v>
      </c>
      <c r="E109" s="438" t="str">
        <f t="shared" ca="1" si="1451"/>
        <v>-</v>
      </c>
      <c r="F109" s="438" t="str">
        <f t="shared" ca="1" si="1451"/>
        <v>-</v>
      </c>
      <c r="G109" s="438" t="str">
        <f t="shared" ca="1" si="1451"/>
        <v>-</v>
      </c>
      <c r="H109" s="438" t="str">
        <f t="shared" ca="1" si="1451"/>
        <v>-</v>
      </c>
      <c r="I109" s="438" t="str">
        <f t="shared" ca="1" si="1451"/>
        <v>-</v>
      </c>
      <c r="J109" s="438" t="str">
        <f t="shared" ca="1" si="1451"/>
        <v>-</v>
      </c>
      <c r="K109" s="435" t="str">
        <f t="shared" ca="1" si="1451"/>
        <v>-</v>
      </c>
      <c r="L109" s="438" t="str">
        <f t="shared" ca="1" si="1451"/>
        <v>-</v>
      </c>
      <c r="M109" s="438" t="str">
        <f t="shared" ca="1" si="1451"/>
        <v>-</v>
      </c>
      <c r="N109" s="438" t="str">
        <f t="shared" ca="1" si="1451"/>
        <v>-</v>
      </c>
      <c r="O109" s="438" t="str">
        <f t="shared" ca="1" si="1451"/>
        <v>-</v>
      </c>
      <c r="P109" s="438" t="str">
        <f t="shared" ca="1" si="1451"/>
        <v>-</v>
      </c>
      <c r="Q109" s="438" t="str">
        <f t="shared" ca="1" si="1451"/>
        <v>-</v>
      </c>
      <c r="R109" s="435" t="str">
        <f t="shared" ca="1" si="1451"/>
        <v>-</v>
      </c>
      <c r="S109" s="438" t="str">
        <f t="shared" ca="1" si="1451"/>
        <v>-</v>
      </c>
      <c r="T109" s="438" t="str">
        <f t="shared" ca="1" si="1451"/>
        <v>-</v>
      </c>
      <c r="U109" s="438" t="str">
        <f t="shared" ca="1" si="1451"/>
        <v>-</v>
      </c>
      <c r="V109" s="438" t="str">
        <f t="shared" ca="1" si="1451"/>
        <v>-</v>
      </c>
      <c r="W109" s="438" t="str">
        <f t="shared" ca="1" si="1451"/>
        <v>-</v>
      </c>
      <c r="X109" s="438" t="str">
        <f t="shared" ca="1" si="1451"/>
        <v>-</v>
      </c>
      <c r="Y109" s="435" t="str">
        <f t="shared" ca="1" si="1451"/>
        <v>-</v>
      </c>
      <c r="Z109" s="438" t="str">
        <f t="shared" ca="1" si="1451"/>
        <v>-</v>
      </c>
      <c r="AA109" s="438" t="str">
        <f t="shared" ca="1" si="1451"/>
        <v>-</v>
      </c>
      <c r="AB109" s="438" t="str">
        <f t="shared" ca="1" si="1451"/>
        <v>-</v>
      </c>
      <c r="AC109" s="438" t="str">
        <f t="shared" ca="1" si="1451"/>
        <v>-</v>
      </c>
      <c r="AD109" s="438" t="str">
        <f t="shared" ca="1" si="1451"/>
        <v>-</v>
      </c>
      <c r="AE109" s="438" t="str">
        <f t="shared" ca="1" si="1451"/>
        <v>-</v>
      </c>
      <c r="AF109" s="435" t="str">
        <f t="shared" ca="1" si="1451"/>
        <v>-</v>
      </c>
      <c r="AG109" s="438" t="str">
        <f t="shared" ca="1" si="1451"/>
        <v>-</v>
      </c>
      <c r="AH109" s="438" t="str">
        <f t="shared" ca="1" si="1451"/>
        <v>-</v>
      </c>
      <c r="AI109" s="438" t="str">
        <f t="shared" ca="1" si="1451"/>
        <v>-</v>
      </c>
      <c r="AJ109" s="438" t="str">
        <f t="shared" ca="1" si="1451"/>
        <v>-</v>
      </c>
      <c r="AK109" s="438" t="str">
        <f t="shared" ca="1" si="1451"/>
        <v>-</v>
      </c>
      <c r="AL109" s="438" t="str">
        <f t="shared" ca="1" si="1451"/>
        <v>-</v>
      </c>
      <c r="AM109" s="435" t="str">
        <f t="shared" ca="1" si="1451"/>
        <v>-</v>
      </c>
      <c r="AN109" s="438" t="str">
        <f t="shared" ca="1" si="1451"/>
        <v>-</v>
      </c>
      <c r="AO109" s="438" t="str">
        <f t="shared" ca="1" si="1451"/>
        <v>-</v>
      </c>
      <c r="AP109" s="438" t="str">
        <f t="shared" ca="1" si="1451"/>
        <v>-</v>
      </c>
      <c r="AQ109" s="438" t="str">
        <f t="shared" ca="1" si="1451"/>
        <v>-</v>
      </c>
      <c r="AR109" s="438" t="str">
        <f t="shared" ca="1" si="1451"/>
        <v>-</v>
      </c>
      <c r="AS109" s="438" t="str">
        <f t="shared" ca="1" si="1451"/>
        <v>-</v>
      </c>
      <c r="AT109" s="435">
        <f t="shared" ca="1" si="1451"/>
        <v>0.5708390646492435</v>
      </c>
      <c r="AU109" s="438" t="str">
        <f t="shared" ref="AU109:BU109" ca="1" si="1452">IFERROR(+AU6/-AU101,"-")</f>
        <v>-</v>
      </c>
      <c r="AV109" s="438" t="str">
        <f t="shared" ca="1" si="1452"/>
        <v>-</v>
      </c>
      <c r="AW109" s="438" t="str">
        <f t="shared" ca="1" si="1452"/>
        <v>-</v>
      </c>
      <c r="AX109" s="438" t="str">
        <f t="shared" ca="1" si="1452"/>
        <v>-</v>
      </c>
      <c r="AY109" s="438" t="str">
        <f t="shared" ca="1" si="1452"/>
        <v>-</v>
      </c>
      <c r="AZ109" s="438" t="str">
        <f t="shared" ca="1" si="1452"/>
        <v>-</v>
      </c>
      <c r="BA109" s="435">
        <f ca="1">IFERROR(+BA6/-BA101,"-")</f>
        <v>0.47676767676767678</v>
      </c>
      <c r="BB109" s="438" t="str">
        <f t="shared" ca="1" si="1452"/>
        <v>-</v>
      </c>
      <c r="BC109" s="438" t="str">
        <f t="shared" ca="1" si="1452"/>
        <v>-</v>
      </c>
      <c r="BD109" s="438" t="str">
        <f t="shared" ca="1" si="1452"/>
        <v>-</v>
      </c>
      <c r="BE109" s="438" t="str">
        <f t="shared" ca="1" si="1452"/>
        <v>-</v>
      </c>
      <c r="BF109" s="438" t="str">
        <f t="shared" ca="1" si="1452"/>
        <v>-</v>
      </c>
      <c r="BG109" s="438" t="str">
        <f t="shared" ca="1" si="1452"/>
        <v>-</v>
      </c>
      <c r="BH109" s="435">
        <f t="shared" ref="BH109:BV109" ca="1" si="1453">IFERROR(+BH6/-BH101,"-")</f>
        <v>0.7411598302687411</v>
      </c>
      <c r="BI109" s="438" t="str">
        <f t="shared" ca="1" si="1452"/>
        <v>-</v>
      </c>
      <c r="BJ109" s="438" t="str">
        <f t="shared" ca="1" si="1452"/>
        <v>-</v>
      </c>
      <c r="BK109" s="438" t="str">
        <f t="shared" ca="1" si="1452"/>
        <v>-</v>
      </c>
      <c r="BL109" s="438" t="str">
        <f t="shared" ca="1" si="1452"/>
        <v>-</v>
      </c>
      <c r="BM109" s="438" t="str">
        <f t="shared" ca="1" si="1452"/>
        <v>-</v>
      </c>
      <c r="BN109" s="438" t="str">
        <f t="shared" ca="1" si="1452"/>
        <v>-</v>
      </c>
      <c r="BO109" s="435" t="str">
        <f t="shared" ca="1" si="1453"/>
        <v>-</v>
      </c>
      <c r="BP109" s="438" t="str">
        <f t="shared" ca="1" si="1452"/>
        <v>-</v>
      </c>
      <c r="BQ109" s="438" t="str">
        <f t="shared" ca="1" si="1452"/>
        <v>-</v>
      </c>
      <c r="BR109" s="438" t="str">
        <f t="shared" ca="1" si="1452"/>
        <v>-</v>
      </c>
      <c r="BS109" s="438" t="str">
        <f t="shared" ca="1" si="1452"/>
        <v>-</v>
      </c>
      <c r="BT109" s="438" t="str">
        <f t="shared" ca="1" si="1452"/>
        <v>-</v>
      </c>
      <c r="BU109" s="438" t="str">
        <f t="shared" ca="1" si="1452"/>
        <v>-</v>
      </c>
      <c r="BV109" s="435" t="str">
        <f t="shared" ca="1" si="1453"/>
        <v>-</v>
      </c>
    </row>
  </sheetData>
  <pageMargins left="0.7" right="0.7" top="0.75" bottom="0.75" header="0.3" footer="0.3"/>
  <pageSetup paperSize="9" orientation="portrait" horizontalDpi="4294967292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V215"/>
  <sheetViews>
    <sheetView zoomScale="85" zoomScaleNormal="85" workbookViewId="0">
      <pane xSplit="1" ySplit="9" topLeftCell="B190" activePane="bottomRight" state="frozen"/>
      <selection pane="topRight" activeCell="B1" sqref="B1"/>
      <selection pane="bottomLeft" activeCell="A9" sqref="A9"/>
      <selection pane="bottomRight" activeCell="B10" sqref="B10"/>
    </sheetView>
  </sheetViews>
  <sheetFormatPr defaultRowHeight="15" outlineLevelRow="1" outlineLevelCol="1" x14ac:dyDescent="0.25"/>
  <cols>
    <col min="1" max="1" width="49.42578125" bestFit="1" customWidth="1"/>
    <col min="2" max="2" width="2.7109375" style="99" customWidth="1"/>
    <col min="3" max="3" width="8.7109375" style="99" customWidth="1"/>
    <col min="4" max="4" width="10.7109375" customWidth="1"/>
    <col min="5" max="10" width="10.7109375" hidden="1" customWidth="1" outlineLevel="1"/>
    <col min="11" max="11" width="10.7109375" customWidth="1" collapsed="1"/>
    <col min="12" max="17" width="10.7109375" hidden="1" customWidth="1" outlineLevel="1"/>
    <col min="18" max="18" width="10.7109375" customWidth="1" collapsed="1"/>
    <col min="19" max="24" width="10.7109375" hidden="1" customWidth="1" outlineLevel="1"/>
    <col min="25" max="25" width="10.7109375" customWidth="1" collapsed="1"/>
    <col min="26" max="31" width="10.7109375" hidden="1" customWidth="1" outlineLevel="1"/>
    <col min="32" max="32" width="10.7109375" customWidth="1" collapsed="1"/>
    <col min="33" max="38" width="10.7109375" hidden="1" customWidth="1" outlineLevel="1"/>
    <col min="39" max="39" width="10.7109375" customWidth="1" collapsed="1"/>
    <col min="40" max="45" width="10.7109375" hidden="1" customWidth="1" outlineLevel="1"/>
    <col min="46" max="46" width="10.7109375" customWidth="1" collapsed="1"/>
    <col min="47" max="52" width="10.7109375" hidden="1" customWidth="1" outlineLevel="1"/>
    <col min="53" max="53" width="10.7109375" customWidth="1" collapsed="1"/>
    <col min="54" max="59" width="10.7109375" hidden="1" customWidth="1" outlineLevel="1"/>
    <col min="60" max="60" width="10.7109375" customWidth="1" collapsed="1"/>
    <col min="61" max="66" width="10.7109375" hidden="1" customWidth="1" outlineLevel="1"/>
    <col min="67" max="67" width="10.7109375" customWidth="1" collapsed="1"/>
    <col min="68" max="73" width="10.7109375" hidden="1" customWidth="1" outlineLevel="1"/>
    <col min="74" max="74" width="10.7109375" customWidth="1" collapsed="1"/>
  </cols>
  <sheetData>
    <row r="1" spans="1:74" ht="15.75" thickBot="1" x14ac:dyDescent="0.3">
      <c r="C1" s="100"/>
    </row>
    <row r="2" spans="1:74" ht="15.75" thickBot="1" x14ac:dyDescent="0.3">
      <c r="A2" s="101" t="s">
        <v>250</v>
      </c>
      <c r="B2" s="102"/>
      <c r="C2" s="103">
        <v>2</v>
      </c>
      <c r="D2" s="104" t="str">
        <f ca="1">OFFSET(D1,Case_Number+1,0)</f>
        <v>Base</v>
      </c>
      <c r="E2" s="105"/>
    </row>
    <row r="3" spans="1:74" ht="15.75" thickBot="1" x14ac:dyDescent="0.3">
      <c r="A3" s="106" t="s">
        <v>371</v>
      </c>
      <c r="B3" s="107"/>
      <c r="C3" s="108">
        <v>1</v>
      </c>
      <c r="D3" s="109" t="s">
        <v>251</v>
      </c>
      <c r="E3" s="110"/>
    </row>
    <row r="4" spans="1:74" ht="15.75" thickBot="1" x14ac:dyDescent="0.3">
      <c r="A4" s="111" t="s">
        <v>252</v>
      </c>
      <c r="B4" s="112"/>
      <c r="C4" s="108">
        <v>2</v>
      </c>
      <c r="D4" s="109" t="s">
        <v>253</v>
      </c>
      <c r="E4" s="110"/>
    </row>
    <row r="5" spans="1:74" ht="15.75" thickBot="1" x14ac:dyDescent="0.3">
      <c r="A5" s="113" t="s">
        <v>254</v>
      </c>
      <c r="C5" s="114">
        <v>3</v>
      </c>
      <c r="D5" s="115" t="s">
        <v>255</v>
      </c>
      <c r="E5" s="110"/>
    </row>
    <row r="6" spans="1:74" x14ac:dyDescent="0.25">
      <c r="C6" s="116"/>
      <c r="D6" s="117"/>
      <c r="E6" s="110"/>
    </row>
    <row r="7" spans="1:74" x14ac:dyDescent="0.25">
      <c r="A7" s="118" t="s">
        <v>256</v>
      </c>
      <c r="B7" s="119"/>
      <c r="C7" s="120"/>
    </row>
    <row r="8" spans="1:74" s="123" customFormat="1" ht="14.25" x14ac:dyDescent="0.25">
      <c r="A8" s="121"/>
      <c r="B8" s="122"/>
      <c r="C8" s="121"/>
    </row>
    <row r="9" spans="1:74" s="123" customFormat="1" thickBot="1" x14ac:dyDescent="0.3">
      <c r="A9" s="77" t="s">
        <v>257</v>
      </c>
      <c r="B9" s="77"/>
      <c r="C9" s="77"/>
      <c r="D9" s="77" t="str">
        <f ca="1">+Summary!D2</f>
        <v>2010A</v>
      </c>
      <c r="E9" s="77" t="str">
        <f ca="1">+Summary!E2</f>
        <v>1Q</v>
      </c>
      <c r="F9" s="77" t="str">
        <f ca="1">+Summary!F2</f>
        <v>2Q</v>
      </c>
      <c r="G9" s="77" t="str">
        <f ca="1">+Summary!G2</f>
        <v>1H</v>
      </c>
      <c r="H9" s="77" t="str">
        <f ca="1">+Summary!H2</f>
        <v>3Q</v>
      </c>
      <c r="I9" s="77" t="str">
        <f ca="1">+Summary!I2</f>
        <v>9M</v>
      </c>
      <c r="J9" s="77" t="str">
        <f ca="1">+Summary!J2</f>
        <v>4Q</v>
      </c>
      <c r="K9" s="77" t="str">
        <f ca="1">+Summary!K2</f>
        <v>2011A</v>
      </c>
      <c r="L9" s="77" t="str">
        <f ca="1">+Summary!L2</f>
        <v>1Q</v>
      </c>
      <c r="M9" s="77" t="str">
        <f ca="1">+Summary!M2</f>
        <v>2Q</v>
      </c>
      <c r="N9" s="77" t="str">
        <f ca="1">+Summary!N2</f>
        <v>1H</v>
      </c>
      <c r="O9" s="77" t="str">
        <f ca="1">+Summary!O2</f>
        <v>3Q</v>
      </c>
      <c r="P9" s="77" t="str">
        <f ca="1">+Summary!P2</f>
        <v>9M</v>
      </c>
      <c r="Q9" s="77" t="str">
        <f ca="1">+Summary!Q2</f>
        <v>4Q</v>
      </c>
      <c r="R9" s="77" t="str">
        <f ca="1">+Summary!R2</f>
        <v>2012A</v>
      </c>
      <c r="S9" s="77" t="str">
        <f ca="1">+Summary!S2</f>
        <v>1Q</v>
      </c>
      <c r="T9" s="77" t="str">
        <f ca="1">+Summary!T2</f>
        <v>2Q</v>
      </c>
      <c r="U9" s="77" t="str">
        <f ca="1">+Summary!U2</f>
        <v>1H</v>
      </c>
      <c r="V9" s="77" t="str">
        <f ca="1">+Summary!V2</f>
        <v>3Q</v>
      </c>
      <c r="W9" s="77" t="str">
        <f ca="1">+Summary!W2</f>
        <v>9M</v>
      </c>
      <c r="X9" s="77" t="str">
        <f ca="1">+Summary!X2</f>
        <v>4Q</v>
      </c>
      <c r="Y9" s="77" t="str">
        <f ca="1">+Summary!Y2</f>
        <v>2013A</v>
      </c>
      <c r="Z9" s="77" t="str">
        <f ca="1">+Summary!Z2</f>
        <v>1Q</v>
      </c>
      <c r="AA9" s="77" t="str">
        <f ca="1">+Summary!AA2</f>
        <v>2Q</v>
      </c>
      <c r="AB9" s="77" t="str">
        <f ca="1">+Summary!AB2</f>
        <v>1H</v>
      </c>
      <c r="AC9" s="77" t="str">
        <f ca="1">+Summary!AC2</f>
        <v>3Q</v>
      </c>
      <c r="AD9" s="77" t="str">
        <f ca="1">+Summary!AD2</f>
        <v>9M</v>
      </c>
      <c r="AE9" s="77" t="str">
        <f ca="1">+Summary!AE2</f>
        <v>4Q</v>
      </c>
      <c r="AF9" s="77" t="str">
        <f ca="1">+Summary!AF2</f>
        <v>2014A</v>
      </c>
      <c r="AG9" s="77" t="str">
        <f ca="1">+Summary!AG2</f>
        <v>1Q</v>
      </c>
      <c r="AH9" s="77" t="str">
        <f ca="1">+Summary!AH2</f>
        <v>2Q</v>
      </c>
      <c r="AI9" s="77" t="str">
        <f ca="1">+Summary!AI2</f>
        <v>1H</v>
      </c>
      <c r="AJ9" s="77" t="str">
        <f ca="1">+Summary!AJ2</f>
        <v>3Q</v>
      </c>
      <c r="AK9" s="77" t="str">
        <f ca="1">+Summary!AK2</f>
        <v>9M</v>
      </c>
      <c r="AL9" s="77" t="str">
        <f ca="1">+Summary!AL2</f>
        <v>4Q</v>
      </c>
      <c r="AM9" s="77" t="str">
        <f ca="1">+Summary!AM2</f>
        <v>2015A</v>
      </c>
      <c r="AN9" s="77" t="str">
        <f ca="1">+Summary!AN2</f>
        <v>1Q</v>
      </c>
      <c r="AO9" s="77" t="str">
        <f ca="1">+Summary!AO2</f>
        <v>2Q</v>
      </c>
      <c r="AP9" s="77" t="str">
        <f ca="1">+Summary!AP2</f>
        <v>1H</v>
      </c>
      <c r="AQ9" s="77" t="str">
        <f ca="1">+Summary!AQ2</f>
        <v>3Q</v>
      </c>
      <c r="AR9" s="77" t="str">
        <f ca="1">+Summary!AR2</f>
        <v>9M</v>
      </c>
      <c r="AS9" s="77" t="str">
        <f ca="1">+Summary!AS2</f>
        <v>4Q</v>
      </c>
      <c r="AT9" s="77" t="str">
        <f ca="1">+Summary!AT2</f>
        <v>2016A</v>
      </c>
      <c r="AU9" s="77" t="str">
        <f ca="1">+Summary!AU2</f>
        <v>1Q</v>
      </c>
      <c r="AV9" s="77" t="str">
        <f ca="1">+Summary!AV2</f>
        <v>2Q</v>
      </c>
      <c r="AW9" s="77" t="str">
        <f ca="1">+Summary!AW2</f>
        <v>1H</v>
      </c>
      <c r="AX9" s="77" t="str">
        <f ca="1">+Summary!AX2</f>
        <v>3Q</v>
      </c>
      <c r="AY9" s="77" t="str">
        <f ca="1">+Summary!AY2</f>
        <v>9M</v>
      </c>
      <c r="AZ9" s="77" t="str">
        <f ca="1">+Summary!AZ2</f>
        <v>4Q</v>
      </c>
      <c r="BA9" s="77" t="str">
        <f ca="1">+Summary!BA2</f>
        <v>2017A</v>
      </c>
      <c r="BB9" s="77" t="str">
        <f ca="1">+Summary!BB2</f>
        <v>1QA</v>
      </c>
      <c r="BC9" s="77" t="str">
        <f ca="1">+Summary!BC2</f>
        <v>2QA</v>
      </c>
      <c r="BD9" s="77" t="str">
        <f ca="1">+Summary!BD2</f>
        <v>1HA</v>
      </c>
      <c r="BE9" s="77" t="str">
        <f ca="1">+Summary!BE2</f>
        <v>3QE</v>
      </c>
      <c r="BF9" s="77" t="str">
        <f ca="1">+Summary!BF2</f>
        <v>9ME</v>
      </c>
      <c r="BG9" s="77" t="str">
        <f ca="1">+Summary!BG2</f>
        <v>4QE</v>
      </c>
      <c r="BH9" s="77" t="str">
        <f ca="1">+Summary!BH2</f>
        <v>2018E</v>
      </c>
      <c r="BI9" s="77" t="str">
        <f ca="1">+Summary!BI2</f>
        <v>1Q</v>
      </c>
      <c r="BJ9" s="77" t="str">
        <f ca="1">+Summary!BJ2</f>
        <v>2Q</v>
      </c>
      <c r="BK9" s="77" t="str">
        <f ca="1">+Summary!BK2</f>
        <v>1H</v>
      </c>
      <c r="BL9" s="77" t="str">
        <f ca="1">+Summary!BL2</f>
        <v>3Q</v>
      </c>
      <c r="BM9" s="77" t="str">
        <f ca="1">+Summary!BM2</f>
        <v>9M</v>
      </c>
      <c r="BN9" s="77" t="str">
        <f ca="1">+Summary!BN2</f>
        <v>4Q</v>
      </c>
      <c r="BO9" s="77" t="str">
        <f ca="1">+Summary!BO2</f>
        <v>2019E</v>
      </c>
      <c r="BP9" s="77" t="str">
        <f ca="1">+Summary!BP2</f>
        <v>1Q</v>
      </c>
      <c r="BQ9" s="77" t="str">
        <f ca="1">+Summary!BQ2</f>
        <v>2Q</v>
      </c>
      <c r="BR9" s="77" t="str">
        <f ca="1">+Summary!BR2</f>
        <v>1H</v>
      </c>
      <c r="BS9" s="77" t="str">
        <f ca="1">+Summary!BS2</f>
        <v>3Q</v>
      </c>
      <c r="BT9" s="77" t="str">
        <f ca="1">+Summary!BT2</f>
        <v>9M</v>
      </c>
      <c r="BU9" s="77" t="str">
        <f ca="1">+Summary!BU2</f>
        <v>4Q</v>
      </c>
      <c r="BV9" s="77" t="str">
        <f ca="1">+Summary!BV2</f>
        <v>2020E</v>
      </c>
    </row>
    <row r="10" spans="1:74" ht="15.75" thickBot="1" x14ac:dyDescent="0.3">
      <c r="A10" s="66" t="s">
        <v>258</v>
      </c>
      <c r="B10" s="77"/>
      <c r="C10" s="68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</row>
    <row r="11" spans="1:74" x14ac:dyDescent="0.25">
      <c r="A11" s="20" t="s">
        <v>12</v>
      </c>
      <c r="B11" s="52"/>
      <c r="C11" s="52"/>
      <c r="D11" s="124">
        <f t="shared" ref="D11:AI11" ca="1" si="0">IFERROR(D155,"-")</f>
        <v>0</v>
      </c>
      <c r="E11" s="124">
        <f t="shared" ca="1" si="0"/>
        <v>0</v>
      </c>
      <c r="F11" s="124">
        <f t="shared" ca="1" si="0"/>
        <v>0</v>
      </c>
      <c r="G11" s="124">
        <f t="shared" ca="1" si="0"/>
        <v>0</v>
      </c>
      <c r="H11" s="124">
        <f t="shared" ca="1" si="0"/>
        <v>0</v>
      </c>
      <c r="I11" s="124">
        <f t="shared" ca="1" si="0"/>
        <v>0</v>
      </c>
      <c r="J11" s="124">
        <f t="shared" ca="1" si="0"/>
        <v>0</v>
      </c>
      <c r="K11" s="124">
        <f t="shared" ca="1" si="0"/>
        <v>0</v>
      </c>
      <c r="L11" s="124">
        <f t="shared" ca="1" si="0"/>
        <v>0</v>
      </c>
      <c r="M11" s="124">
        <f t="shared" ca="1" si="0"/>
        <v>0</v>
      </c>
      <c r="N11" s="124">
        <f t="shared" ca="1" si="0"/>
        <v>0</v>
      </c>
      <c r="O11" s="124">
        <f t="shared" ca="1" si="0"/>
        <v>0</v>
      </c>
      <c r="P11" s="124">
        <f t="shared" ca="1" si="0"/>
        <v>0</v>
      </c>
      <c r="Q11" s="124">
        <f t="shared" ca="1" si="0"/>
        <v>0</v>
      </c>
      <c r="R11" s="124">
        <f t="shared" ca="1" si="0"/>
        <v>0</v>
      </c>
      <c r="S11" s="124">
        <f t="shared" ca="1" si="0"/>
        <v>0</v>
      </c>
      <c r="T11" s="124">
        <f t="shared" ca="1" si="0"/>
        <v>0</v>
      </c>
      <c r="U11" s="124">
        <f t="shared" ca="1" si="0"/>
        <v>0</v>
      </c>
      <c r="V11" s="124">
        <f t="shared" ca="1" si="0"/>
        <v>0</v>
      </c>
      <c r="W11" s="124">
        <f t="shared" ca="1" si="0"/>
        <v>0</v>
      </c>
      <c r="X11" s="124">
        <f t="shared" ca="1" si="0"/>
        <v>0</v>
      </c>
      <c r="Y11" s="124">
        <f t="shared" ca="1" si="0"/>
        <v>0</v>
      </c>
      <c r="Z11" s="124">
        <f t="shared" ca="1" si="0"/>
        <v>0</v>
      </c>
      <c r="AA11" s="124">
        <f t="shared" ca="1" si="0"/>
        <v>0</v>
      </c>
      <c r="AB11" s="124">
        <f t="shared" ca="1" si="0"/>
        <v>0</v>
      </c>
      <c r="AC11" s="124">
        <f t="shared" ca="1" si="0"/>
        <v>0</v>
      </c>
      <c r="AD11" s="124">
        <f t="shared" ca="1" si="0"/>
        <v>0</v>
      </c>
      <c r="AE11" s="124">
        <f t="shared" ca="1" si="0"/>
        <v>0</v>
      </c>
      <c r="AF11" s="124">
        <f t="shared" ca="1" si="0"/>
        <v>0</v>
      </c>
      <c r="AG11" s="124">
        <f t="shared" ca="1" si="0"/>
        <v>0</v>
      </c>
      <c r="AH11" s="124">
        <f t="shared" ca="1" si="0"/>
        <v>0</v>
      </c>
      <c r="AI11" s="124">
        <f t="shared" ca="1" si="0"/>
        <v>0</v>
      </c>
      <c r="AJ11" s="124">
        <f t="shared" ref="AJ11:BO11" ca="1" si="1">IFERROR(AJ155,"-")</f>
        <v>0</v>
      </c>
      <c r="AK11" s="124">
        <f t="shared" ca="1" si="1"/>
        <v>0</v>
      </c>
      <c r="AL11" s="124">
        <f t="shared" ca="1" si="1"/>
        <v>0</v>
      </c>
      <c r="AM11" s="124">
        <f t="shared" ca="1" si="1"/>
        <v>0</v>
      </c>
      <c r="AN11" s="124">
        <f t="shared" ca="1" si="1"/>
        <v>0</v>
      </c>
      <c r="AO11" s="124">
        <f t="shared" ca="1" si="1"/>
        <v>0</v>
      </c>
      <c r="AP11" s="124">
        <f t="shared" ca="1" si="1"/>
        <v>0</v>
      </c>
      <c r="AQ11" s="124">
        <f t="shared" ca="1" si="1"/>
        <v>0</v>
      </c>
      <c r="AR11" s="124">
        <f t="shared" ca="1" si="1"/>
        <v>0</v>
      </c>
      <c r="AS11" s="124">
        <f t="shared" ca="1" si="1"/>
        <v>0</v>
      </c>
      <c r="AT11" s="124">
        <f t="shared" ca="1" si="1"/>
        <v>0</v>
      </c>
      <c r="AU11" s="124">
        <f t="shared" ca="1" si="1"/>
        <v>0</v>
      </c>
      <c r="AV11" s="124">
        <f t="shared" ca="1" si="1"/>
        <v>0</v>
      </c>
      <c r="AW11" s="124">
        <f t="shared" ca="1" si="1"/>
        <v>0</v>
      </c>
      <c r="AX11" s="124">
        <f t="shared" ca="1" si="1"/>
        <v>0</v>
      </c>
      <c r="AY11" s="124">
        <f t="shared" ca="1" si="1"/>
        <v>0</v>
      </c>
      <c r="AZ11" s="124">
        <f t="shared" ca="1" si="1"/>
        <v>0</v>
      </c>
      <c r="BA11" s="124">
        <f t="shared" ca="1" si="1"/>
        <v>0</v>
      </c>
      <c r="BB11" s="124">
        <f t="shared" ref="BB11:BG11" ca="1" si="2">IFERROR(BB155,"-")</f>
        <v>0</v>
      </c>
      <c r="BC11" s="124">
        <f t="shared" ca="1" si="2"/>
        <v>0</v>
      </c>
      <c r="BD11" s="124">
        <f t="shared" ca="1" si="2"/>
        <v>0</v>
      </c>
      <c r="BE11" s="124">
        <f t="shared" ca="1" si="2"/>
        <v>0</v>
      </c>
      <c r="BF11" s="124">
        <f t="shared" ca="1" si="2"/>
        <v>0</v>
      </c>
      <c r="BG11" s="124">
        <f t="shared" ca="1" si="2"/>
        <v>0</v>
      </c>
      <c r="BH11" s="124">
        <f t="shared" ca="1" si="1"/>
        <v>890</v>
      </c>
      <c r="BI11" s="124">
        <f t="shared" ca="1" si="1"/>
        <v>0</v>
      </c>
      <c r="BJ11" s="124">
        <f t="shared" ca="1" si="1"/>
        <v>0</v>
      </c>
      <c r="BK11" s="124">
        <f t="shared" ca="1" si="1"/>
        <v>0</v>
      </c>
      <c r="BL11" s="124">
        <f t="shared" ca="1" si="1"/>
        <v>0</v>
      </c>
      <c r="BM11" s="124">
        <f t="shared" ca="1" si="1"/>
        <v>0</v>
      </c>
      <c r="BN11" s="124">
        <f t="shared" ca="1" si="1"/>
        <v>0</v>
      </c>
      <c r="BO11" s="124">
        <f t="shared" ca="1" si="1"/>
        <v>895</v>
      </c>
      <c r="BP11" s="124">
        <f t="shared" ref="BP11:BV11" ca="1" si="3">IFERROR(BP155,"-")</f>
        <v>0</v>
      </c>
      <c r="BQ11" s="124">
        <f t="shared" ca="1" si="3"/>
        <v>0</v>
      </c>
      <c r="BR11" s="124">
        <f t="shared" ca="1" si="3"/>
        <v>0</v>
      </c>
      <c r="BS11" s="124">
        <f t="shared" ca="1" si="3"/>
        <v>0</v>
      </c>
      <c r="BT11" s="124">
        <f t="shared" ca="1" si="3"/>
        <v>0</v>
      </c>
      <c r="BU11" s="124">
        <f t="shared" ca="1" si="3"/>
        <v>0</v>
      </c>
      <c r="BV11" s="124">
        <f t="shared" ca="1" si="3"/>
        <v>892</v>
      </c>
    </row>
    <row r="12" spans="1:74" s="289" customFormat="1" hidden="1" outlineLevel="1" x14ac:dyDescent="0.25">
      <c r="A12" s="286" t="s">
        <v>376</v>
      </c>
      <c r="B12" s="287"/>
      <c r="C12" s="287"/>
      <c r="D12" s="288">
        <f ca="1">IFERROR(D11,"-")</f>
        <v>0</v>
      </c>
      <c r="E12" s="288" t="str">
        <f ca="1">IFERROR(+E11+C11+A11+#REF!,"-")</f>
        <v>-</v>
      </c>
      <c r="F12" s="288" t="str">
        <f ca="1">IFERROR(F11+E11+C11+A11,"-")</f>
        <v>-</v>
      </c>
      <c r="G12" s="288" t="str">
        <f ca="1">IFERROR(F11+E11+C11+A11,"-")</f>
        <v>-</v>
      </c>
      <c r="H12" s="288">
        <f ca="1">IFERROR(H11+F11+E11+C11,"-")</f>
        <v>0</v>
      </c>
      <c r="I12" s="288">
        <f ca="1">IFERROR(H11+F11+E11+C11,"-")</f>
        <v>0</v>
      </c>
      <c r="J12" s="288">
        <f ca="1">IFERROR(J11+H11+F11+E11,"-")</f>
        <v>0</v>
      </c>
      <c r="K12" s="288">
        <f ca="1">IFERROR(K11,"-")</f>
        <v>0</v>
      </c>
      <c r="L12" s="288">
        <f ca="1">IFERROR(+L11+J11+H11+F11,"-")</f>
        <v>0</v>
      </c>
      <c r="M12" s="288">
        <f ca="1">IFERROR(M11+L11+J11+H11,"-")</f>
        <v>0</v>
      </c>
      <c r="N12" s="288">
        <f ca="1">IFERROR(M11+L11+J11+H11,"-")</f>
        <v>0</v>
      </c>
      <c r="O12" s="288">
        <f ca="1">IFERROR(O11+M11+L11+J11,"-")</f>
        <v>0</v>
      </c>
      <c r="P12" s="288">
        <f ca="1">IFERROR(O11+M11+L11+J11,"-")</f>
        <v>0</v>
      </c>
      <c r="Q12" s="288">
        <f ca="1">IFERROR(Q11+O11+M11+L11,"-")</f>
        <v>0</v>
      </c>
      <c r="R12" s="288">
        <f ca="1">IFERROR(R11,"-")</f>
        <v>0</v>
      </c>
      <c r="S12" s="288">
        <f ca="1">IFERROR(+S11+Q11+O11+M11,"-")</f>
        <v>0</v>
      </c>
      <c r="T12" s="288">
        <f ca="1">IFERROR(T11+S11+Q11+O11,"-")</f>
        <v>0</v>
      </c>
      <c r="U12" s="288">
        <f ca="1">IFERROR(T11+S11+Q11+O11,"-")</f>
        <v>0</v>
      </c>
      <c r="V12" s="288">
        <f ca="1">IFERROR(V11+T11+S11+Q11,"-")</f>
        <v>0</v>
      </c>
      <c r="W12" s="288">
        <f ca="1">IFERROR(V11+T11+S11+Q11,"-")</f>
        <v>0</v>
      </c>
      <c r="X12" s="288">
        <f ca="1">IFERROR(X11+V11+T11+S11,"-")</f>
        <v>0</v>
      </c>
      <c r="Y12" s="288">
        <f ca="1">IFERROR(Y11,"-")</f>
        <v>0</v>
      </c>
      <c r="Z12" s="288">
        <f ca="1">IFERROR(+Z11+X11+V11+T11,"-")</f>
        <v>0</v>
      </c>
      <c r="AA12" s="288">
        <f ca="1">IFERROR(AA11+Z11+X11+V11,"-")</f>
        <v>0</v>
      </c>
      <c r="AB12" s="288">
        <f ca="1">IFERROR(AA11+Z11+X11+V11,"-")</f>
        <v>0</v>
      </c>
      <c r="AC12" s="288">
        <f ca="1">IFERROR(AC11+AA11+Z11+X11,"-")</f>
        <v>0</v>
      </c>
      <c r="AD12" s="288">
        <f ca="1">IFERROR(AC11+AA11+Z11+X11,"-")</f>
        <v>0</v>
      </c>
      <c r="AE12" s="288">
        <f ca="1">IFERROR(AE11+AC11+AA11+Z11,"-")</f>
        <v>0</v>
      </c>
      <c r="AF12" s="288">
        <f ca="1">IFERROR(AF11,"-")</f>
        <v>0</v>
      </c>
      <c r="AG12" s="288">
        <f ca="1">IFERROR(+AG11+AE11+AC11+AA11,"-")</f>
        <v>0</v>
      </c>
      <c r="AH12" s="288">
        <f ca="1">IFERROR(AH11+AG11+AE11+AC11,"-")</f>
        <v>0</v>
      </c>
      <c r="AI12" s="288">
        <f ca="1">IFERROR(AH11+AG11+AE11+AC11,"-")</f>
        <v>0</v>
      </c>
      <c r="AJ12" s="288">
        <f ca="1">IFERROR(AJ11+AH11+AG11+AE11,"-")</f>
        <v>0</v>
      </c>
      <c r="AK12" s="288">
        <f ca="1">IFERROR(AJ11+AH11+AG11+AE11,"-")</f>
        <v>0</v>
      </c>
      <c r="AL12" s="288">
        <f ca="1">IFERROR(AL11+AJ11+AH11+AG11,"-")</f>
        <v>0</v>
      </c>
      <c r="AM12" s="288">
        <f ca="1">IFERROR(AM11,"-")</f>
        <v>0</v>
      </c>
      <c r="AN12" s="288">
        <f ca="1">IFERROR(+AN11+AL11+AJ11+AH11,"-")</f>
        <v>0</v>
      </c>
      <c r="AO12" s="288">
        <f ca="1">IFERROR(AO11+AN11+AL11+AJ11,"-")</f>
        <v>0</v>
      </c>
      <c r="AP12" s="288">
        <f ca="1">IFERROR(AO11+AN11+AL11+AJ11,"-")</f>
        <v>0</v>
      </c>
      <c r="AQ12" s="288">
        <f ca="1">IFERROR(AQ11+AO11+AN11+AL11,"-")</f>
        <v>0</v>
      </c>
      <c r="AR12" s="288">
        <f ca="1">IFERROR(AQ11+AO11+AN11+AL11,"-")</f>
        <v>0</v>
      </c>
      <c r="AS12" s="288">
        <f ca="1">IFERROR(AS11+AQ11+AO11+AN11,"-")</f>
        <v>0</v>
      </c>
      <c r="AT12" s="288">
        <f ca="1">IFERROR(AT11,"-")</f>
        <v>0</v>
      </c>
      <c r="AU12" s="288">
        <f ca="1">IFERROR(+AU11+AS11+AQ11+AO11,"-")</f>
        <v>0</v>
      </c>
      <c r="AV12" s="288">
        <f ca="1">IFERROR(AV11+AU11+AS11+AQ11,"-")</f>
        <v>0</v>
      </c>
      <c r="AW12" s="288">
        <f ca="1">IFERROR(AV11+AU11+AS11+AQ11,"-")</f>
        <v>0</v>
      </c>
      <c r="AX12" s="288">
        <f ca="1">IFERROR(AX11+AV11+AU11+AS11,"-")</f>
        <v>0</v>
      </c>
      <c r="AY12" s="288">
        <f ca="1">IFERROR(AX11+AV11+AU11+AS11,"-")</f>
        <v>0</v>
      </c>
      <c r="AZ12" s="288">
        <f ca="1">IFERROR(AZ11+AX11+AV11+AU11,"-")</f>
        <v>0</v>
      </c>
      <c r="BA12" s="288">
        <f ca="1">IFERROR(BA11,"-")</f>
        <v>0</v>
      </c>
      <c r="BB12" s="288">
        <f ca="1">IFERROR(+BB11+AZ11+AX11+AV11,"-")</f>
        <v>0</v>
      </c>
      <c r="BC12" s="288">
        <f ca="1">IFERROR(BC11+BB11+AZ11+AX11,"-")</f>
        <v>0</v>
      </c>
      <c r="BD12" s="288">
        <f ca="1">IFERROR(BC11+BB11+AZ11+AX11,"-")</f>
        <v>0</v>
      </c>
      <c r="BE12" s="288">
        <f ca="1">IFERROR(BE11+BC11+BB11+AZ11,"-")</f>
        <v>0</v>
      </c>
      <c r="BF12" s="288">
        <f ca="1">IFERROR(BE11+BC11+BB11+AZ11,"-")</f>
        <v>0</v>
      </c>
      <c r="BG12" s="288">
        <f ca="1">IFERROR(BG11+BE11+BC11+BB11,"-")</f>
        <v>0</v>
      </c>
      <c r="BH12" s="288">
        <f ca="1">IFERROR(BH11,"-")</f>
        <v>890</v>
      </c>
      <c r="BI12" s="288">
        <f ca="1">IFERROR(+BI11+BG11+BE11+BC11,"-")</f>
        <v>0</v>
      </c>
      <c r="BJ12" s="288">
        <f ca="1">IFERROR(BJ11+BI11+BG11+BE11,"-")</f>
        <v>0</v>
      </c>
      <c r="BK12" s="288">
        <f ca="1">IFERROR(BJ11+BI11+BG11+BE11,"-")</f>
        <v>0</v>
      </c>
      <c r="BL12" s="288">
        <f ca="1">IFERROR(BL11+BJ11+BI11+BG11,"-")</f>
        <v>0</v>
      </c>
      <c r="BM12" s="288">
        <f ca="1">IFERROR(BL11+BJ11+BI11+BG11,"-")</f>
        <v>0</v>
      </c>
      <c r="BN12" s="288">
        <f ca="1">IFERROR(BN11+BL11+BJ11+BI11,"-")</f>
        <v>0</v>
      </c>
      <c r="BO12" s="288">
        <f ca="1">IFERROR(BO11,"-")</f>
        <v>895</v>
      </c>
      <c r="BP12" s="288">
        <f ca="1">IFERROR(+BP11+BN11+BL11+BJ11,"-")</f>
        <v>0</v>
      </c>
      <c r="BQ12" s="288">
        <f ca="1">IFERROR(BQ11+BP11+BN11+BL11,"-")</f>
        <v>0</v>
      </c>
      <c r="BR12" s="288">
        <f ca="1">IFERROR(BQ11+BP11+BN11+BL11,"-")</f>
        <v>0</v>
      </c>
      <c r="BS12" s="288">
        <f ca="1">IFERROR(BS11+BQ11+BP11+BN11,"-")</f>
        <v>0</v>
      </c>
      <c r="BT12" s="288">
        <f ca="1">IFERROR(BS11+BQ11+BP11+BN11,"-")</f>
        <v>0</v>
      </c>
      <c r="BU12" s="288">
        <f ca="1">IFERROR(BU11+BS11+BQ11+BP11,"-")</f>
        <v>0</v>
      </c>
      <c r="BV12" s="288">
        <f ca="1">IFERROR(BV11,"-")</f>
        <v>892</v>
      </c>
    </row>
    <row r="13" spans="1:74" collapsed="1" x14ac:dyDescent="0.25">
      <c r="A13" s="21" t="s">
        <v>259</v>
      </c>
      <c r="B13" s="60"/>
      <c r="C13" s="60"/>
      <c r="D13" s="124">
        <f t="shared" ref="D13:AZ13" ca="1" si="4">+D142</f>
        <v>0</v>
      </c>
      <c r="E13" s="124">
        <f t="shared" ca="1" si="4"/>
        <v>0</v>
      </c>
      <c r="F13" s="124">
        <f t="shared" ca="1" si="4"/>
        <v>0</v>
      </c>
      <c r="G13" s="124">
        <f t="shared" ca="1" si="4"/>
        <v>0</v>
      </c>
      <c r="H13" s="124">
        <f t="shared" ca="1" si="4"/>
        <v>0</v>
      </c>
      <c r="I13" s="124">
        <f t="shared" ca="1" si="4"/>
        <v>0</v>
      </c>
      <c r="J13" s="124">
        <f t="shared" ca="1" si="4"/>
        <v>0</v>
      </c>
      <c r="K13" s="124">
        <f t="shared" ca="1" si="4"/>
        <v>0</v>
      </c>
      <c r="L13" s="124">
        <f t="shared" ca="1" si="4"/>
        <v>0</v>
      </c>
      <c r="M13" s="124">
        <f t="shared" ca="1" si="4"/>
        <v>0</v>
      </c>
      <c r="N13" s="124">
        <f t="shared" ca="1" si="4"/>
        <v>0</v>
      </c>
      <c r="O13" s="124">
        <f t="shared" ca="1" si="4"/>
        <v>0</v>
      </c>
      <c r="P13" s="124">
        <f t="shared" ca="1" si="4"/>
        <v>0</v>
      </c>
      <c r="Q13" s="124">
        <f t="shared" ca="1" si="4"/>
        <v>0</v>
      </c>
      <c r="R13" s="124">
        <f t="shared" ca="1" si="4"/>
        <v>0</v>
      </c>
      <c r="S13" s="124">
        <f t="shared" ca="1" si="4"/>
        <v>0</v>
      </c>
      <c r="T13" s="124">
        <f t="shared" ca="1" si="4"/>
        <v>0</v>
      </c>
      <c r="U13" s="124">
        <f t="shared" ca="1" si="4"/>
        <v>0</v>
      </c>
      <c r="V13" s="124">
        <f t="shared" ca="1" si="4"/>
        <v>0</v>
      </c>
      <c r="W13" s="124">
        <f t="shared" ca="1" si="4"/>
        <v>0</v>
      </c>
      <c r="X13" s="124">
        <f t="shared" ca="1" si="4"/>
        <v>0</v>
      </c>
      <c r="Y13" s="124">
        <f t="shared" ca="1" si="4"/>
        <v>0</v>
      </c>
      <c r="Z13" s="124">
        <f t="shared" ca="1" si="4"/>
        <v>0</v>
      </c>
      <c r="AA13" s="124">
        <f t="shared" ca="1" si="4"/>
        <v>0</v>
      </c>
      <c r="AB13" s="124">
        <f t="shared" ca="1" si="4"/>
        <v>0</v>
      </c>
      <c r="AC13" s="124">
        <f t="shared" ca="1" si="4"/>
        <v>0</v>
      </c>
      <c r="AD13" s="124">
        <f t="shared" ca="1" si="4"/>
        <v>0</v>
      </c>
      <c r="AE13" s="124">
        <f t="shared" ca="1" si="4"/>
        <v>0</v>
      </c>
      <c r="AF13" s="124">
        <f t="shared" ca="1" si="4"/>
        <v>0</v>
      </c>
      <c r="AG13" s="124">
        <f t="shared" ca="1" si="4"/>
        <v>0</v>
      </c>
      <c r="AH13" s="124">
        <f t="shared" ca="1" si="4"/>
        <v>0</v>
      </c>
      <c r="AI13" s="124">
        <f t="shared" ca="1" si="4"/>
        <v>0</v>
      </c>
      <c r="AJ13" s="124">
        <f t="shared" ca="1" si="4"/>
        <v>0</v>
      </c>
      <c r="AK13" s="124">
        <f t="shared" ca="1" si="4"/>
        <v>0</v>
      </c>
      <c r="AL13" s="124">
        <f t="shared" ca="1" si="4"/>
        <v>0</v>
      </c>
      <c r="AM13" s="124">
        <f t="shared" ca="1" si="4"/>
        <v>0</v>
      </c>
      <c r="AN13" s="124">
        <f t="shared" ca="1" si="4"/>
        <v>0</v>
      </c>
      <c r="AO13" s="124">
        <f t="shared" ca="1" si="4"/>
        <v>0</v>
      </c>
      <c r="AP13" s="124">
        <f t="shared" ca="1" si="4"/>
        <v>0</v>
      </c>
      <c r="AQ13" s="124">
        <f t="shared" ca="1" si="4"/>
        <v>0</v>
      </c>
      <c r="AR13" s="124">
        <f t="shared" ca="1" si="4"/>
        <v>0</v>
      </c>
      <c r="AS13" s="124">
        <f t="shared" ca="1" si="4"/>
        <v>0</v>
      </c>
      <c r="AT13" s="124">
        <f t="shared" ca="1" si="4"/>
        <v>0</v>
      </c>
      <c r="AU13" s="124">
        <f t="shared" ca="1" si="4"/>
        <v>0</v>
      </c>
      <c r="AV13" s="124">
        <f t="shared" ca="1" si="4"/>
        <v>0</v>
      </c>
      <c r="AW13" s="124">
        <f t="shared" ca="1" si="4"/>
        <v>0</v>
      </c>
      <c r="AX13" s="124">
        <f t="shared" ca="1" si="4"/>
        <v>0</v>
      </c>
      <c r="AY13" s="124">
        <f t="shared" ca="1" si="4"/>
        <v>0</v>
      </c>
      <c r="AZ13" s="124">
        <f t="shared" ca="1" si="4"/>
        <v>0</v>
      </c>
      <c r="BA13" s="124">
        <f ca="1">+BA142</f>
        <v>0</v>
      </c>
      <c r="BB13" s="124">
        <f t="shared" ref="BB13:BG13" ca="1" si="5">+BB142</f>
        <v>0</v>
      </c>
      <c r="BC13" s="124">
        <f t="shared" ca="1" si="5"/>
        <v>0</v>
      </c>
      <c r="BD13" s="124">
        <f t="shared" ca="1" si="5"/>
        <v>0</v>
      </c>
      <c r="BE13" s="124">
        <f t="shared" ca="1" si="5"/>
        <v>0</v>
      </c>
      <c r="BF13" s="124">
        <f t="shared" ca="1" si="5"/>
        <v>0</v>
      </c>
      <c r="BG13" s="124">
        <f t="shared" ca="1" si="5"/>
        <v>0</v>
      </c>
      <c r="BH13" s="124">
        <f t="shared" ref="BH13:BV13" ca="1" si="6">+BH142</f>
        <v>-90</v>
      </c>
      <c r="BI13" s="124">
        <f t="shared" ca="1" si="6"/>
        <v>0</v>
      </c>
      <c r="BJ13" s="124">
        <f t="shared" ca="1" si="6"/>
        <v>0</v>
      </c>
      <c r="BK13" s="124">
        <f t="shared" ca="1" si="6"/>
        <v>0</v>
      </c>
      <c r="BL13" s="124">
        <f t="shared" ca="1" si="6"/>
        <v>0</v>
      </c>
      <c r="BM13" s="124">
        <f t="shared" ca="1" si="6"/>
        <v>0</v>
      </c>
      <c r="BN13" s="124">
        <f t="shared" ca="1" si="6"/>
        <v>0</v>
      </c>
      <c r="BO13" s="124">
        <f t="shared" ca="1" si="6"/>
        <v>-95</v>
      </c>
      <c r="BP13" s="124">
        <f t="shared" ca="1" si="6"/>
        <v>0</v>
      </c>
      <c r="BQ13" s="124">
        <f t="shared" ca="1" si="6"/>
        <v>0</v>
      </c>
      <c r="BR13" s="124">
        <f t="shared" ca="1" si="6"/>
        <v>0</v>
      </c>
      <c r="BS13" s="124">
        <f t="shared" ca="1" si="6"/>
        <v>0</v>
      </c>
      <c r="BT13" s="124">
        <f t="shared" ca="1" si="6"/>
        <v>0</v>
      </c>
      <c r="BU13" s="124">
        <f t="shared" ca="1" si="6"/>
        <v>0</v>
      </c>
      <c r="BV13" s="124">
        <f t="shared" ca="1" si="6"/>
        <v>-92</v>
      </c>
    </row>
    <row r="14" spans="1:74" s="289" customFormat="1" hidden="1" outlineLevel="1" x14ac:dyDescent="0.25">
      <c r="A14" s="286" t="s">
        <v>375</v>
      </c>
      <c r="B14" s="287"/>
      <c r="C14" s="287"/>
      <c r="D14" s="288">
        <f ca="1">IFERROR(D13,"-")</f>
        <v>0</v>
      </c>
      <c r="E14" s="288" t="str">
        <f ca="1">IFERROR(+E13+C13+A13+#REF!,"-")</f>
        <v>-</v>
      </c>
      <c r="F14" s="288" t="str">
        <f ca="1">IFERROR(F13+E13+C13+A13,"-")</f>
        <v>-</v>
      </c>
      <c r="G14" s="288" t="str">
        <f ca="1">IFERROR(F13+E13+C13+A13,"-")</f>
        <v>-</v>
      </c>
      <c r="H14" s="288">
        <f ca="1">IFERROR(H13+F13+E13+C13,"-")</f>
        <v>0</v>
      </c>
      <c r="I14" s="288">
        <f ca="1">IFERROR(H13+F13+E13+C13,"-")</f>
        <v>0</v>
      </c>
      <c r="J14" s="288">
        <f ca="1">IFERROR(J13+H13+F13+E13,"-")</f>
        <v>0</v>
      </c>
      <c r="K14" s="288">
        <f ca="1">IFERROR(K13,"-")</f>
        <v>0</v>
      </c>
      <c r="L14" s="288">
        <f ca="1">IFERROR(+L13+J13+H13+F13,"-")</f>
        <v>0</v>
      </c>
      <c r="M14" s="288">
        <f ca="1">IFERROR(M13+L13+J13+H13,"-")</f>
        <v>0</v>
      </c>
      <c r="N14" s="288">
        <f ca="1">IFERROR(M13+L13+J13+H13,"-")</f>
        <v>0</v>
      </c>
      <c r="O14" s="288">
        <f ca="1">IFERROR(O13+M13+L13+J13,"-")</f>
        <v>0</v>
      </c>
      <c r="P14" s="288">
        <f ca="1">IFERROR(O13+M13+L13+J13,"-")</f>
        <v>0</v>
      </c>
      <c r="Q14" s="288">
        <f ca="1">IFERROR(Q13+O13+M13+L13,"-")</f>
        <v>0</v>
      </c>
      <c r="R14" s="288">
        <f ca="1">IFERROR(R13,"-")</f>
        <v>0</v>
      </c>
      <c r="S14" s="288">
        <f ca="1">IFERROR(+S13+Q13+O13+M13,"-")</f>
        <v>0</v>
      </c>
      <c r="T14" s="288">
        <f ca="1">IFERROR(T13+S13+Q13+O13,"-")</f>
        <v>0</v>
      </c>
      <c r="U14" s="288">
        <f ca="1">IFERROR(T13+S13+Q13+O13,"-")</f>
        <v>0</v>
      </c>
      <c r="V14" s="288">
        <f ca="1">IFERROR(V13+T13+S13+Q13,"-")</f>
        <v>0</v>
      </c>
      <c r="W14" s="288">
        <f ca="1">IFERROR(V13+T13+S13+Q13,"-")</f>
        <v>0</v>
      </c>
      <c r="X14" s="288">
        <f ca="1">IFERROR(X13+V13+T13+S13,"-")</f>
        <v>0</v>
      </c>
      <c r="Y14" s="288">
        <f ca="1">IFERROR(Y13,"-")</f>
        <v>0</v>
      </c>
      <c r="Z14" s="288">
        <f ca="1">IFERROR(+Z13+X13+V13+T13,"-")</f>
        <v>0</v>
      </c>
      <c r="AA14" s="288">
        <f ca="1">IFERROR(AA13+Z13+X13+V13,"-")</f>
        <v>0</v>
      </c>
      <c r="AB14" s="288">
        <f ca="1">IFERROR(AA13+Z13+X13+V13,"-")</f>
        <v>0</v>
      </c>
      <c r="AC14" s="288">
        <f ca="1">IFERROR(AC13+AA13+Z13+X13,"-")</f>
        <v>0</v>
      </c>
      <c r="AD14" s="288">
        <f ca="1">IFERROR(AC13+AA13+Z13+X13,"-")</f>
        <v>0</v>
      </c>
      <c r="AE14" s="288">
        <f ca="1">IFERROR(AE13+AC13+AA13+Z13,"-")</f>
        <v>0</v>
      </c>
      <c r="AF14" s="288">
        <f ca="1">IFERROR(AF13,"-")</f>
        <v>0</v>
      </c>
      <c r="AG14" s="288">
        <f ca="1">IFERROR(+AG13+AE13+AC13+AA13,"-")</f>
        <v>0</v>
      </c>
      <c r="AH14" s="288">
        <f ca="1">IFERROR(AH13+AG13+AE13+AC13,"-")</f>
        <v>0</v>
      </c>
      <c r="AI14" s="288">
        <f ca="1">IFERROR(AH13+AG13+AE13+AC13,"-")</f>
        <v>0</v>
      </c>
      <c r="AJ14" s="288">
        <f ca="1">IFERROR(AJ13+AH13+AG13+AE13,"-")</f>
        <v>0</v>
      </c>
      <c r="AK14" s="288">
        <f ca="1">IFERROR(AJ13+AH13+AG13+AE13,"-")</f>
        <v>0</v>
      </c>
      <c r="AL14" s="288">
        <f ca="1">IFERROR(AL13+AJ13+AH13+AG13,"-")</f>
        <v>0</v>
      </c>
      <c r="AM14" s="288">
        <f ca="1">IFERROR(AM13,"-")</f>
        <v>0</v>
      </c>
      <c r="AN14" s="288">
        <f ca="1">IFERROR(+AN13+AL13+AJ13+AH13,"-")</f>
        <v>0</v>
      </c>
      <c r="AO14" s="288">
        <f ca="1">IFERROR(AO13+AN13+AL13+AJ13,"-")</f>
        <v>0</v>
      </c>
      <c r="AP14" s="288">
        <f ca="1">IFERROR(AO13+AN13+AL13+AJ13,"-")</f>
        <v>0</v>
      </c>
      <c r="AQ14" s="288">
        <f ca="1">IFERROR(AQ13+AO13+AN13+AL13,"-")</f>
        <v>0</v>
      </c>
      <c r="AR14" s="288">
        <f ca="1">IFERROR(AQ13+AO13+AN13+AL13,"-")</f>
        <v>0</v>
      </c>
      <c r="AS14" s="288">
        <f ca="1">IFERROR(AS13+AQ13+AO13+AN13,"-")</f>
        <v>0</v>
      </c>
      <c r="AT14" s="288">
        <f ca="1">IFERROR(AT13,"-")</f>
        <v>0</v>
      </c>
      <c r="AU14" s="288">
        <f ca="1">IFERROR(+AU13+AS13+AQ13+AO13,"-")</f>
        <v>0</v>
      </c>
      <c r="AV14" s="288">
        <f ca="1">IFERROR(AV13+AU13+AS13+AQ13,"-")</f>
        <v>0</v>
      </c>
      <c r="AW14" s="288">
        <f ca="1">IFERROR(AV13+AU13+AS13+AQ13,"-")</f>
        <v>0</v>
      </c>
      <c r="AX14" s="288">
        <f ca="1">IFERROR(AX13+AV13+AU13+AS13,"-")</f>
        <v>0</v>
      </c>
      <c r="AY14" s="288">
        <f ca="1">IFERROR(AX13+AV13+AU13+AS13,"-")</f>
        <v>0</v>
      </c>
      <c r="AZ14" s="288">
        <f ca="1">IFERROR(AZ13+AX13+AV13+AU13,"-")</f>
        <v>0</v>
      </c>
      <c r="BA14" s="288">
        <f ca="1">IFERROR(BA13,"-")</f>
        <v>0</v>
      </c>
      <c r="BB14" s="288">
        <f ca="1">IFERROR(+BB13+AZ13+AX13+AV13,"-")</f>
        <v>0</v>
      </c>
      <c r="BC14" s="288">
        <f ca="1">IFERROR(BC13+BB13+AZ13+AX13,"-")</f>
        <v>0</v>
      </c>
      <c r="BD14" s="288">
        <f ca="1">IFERROR(BC13+BB13+AZ13+AX13,"-")</f>
        <v>0</v>
      </c>
      <c r="BE14" s="288">
        <f ca="1">IFERROR(BE13+BC13+BB13+AZ13,"-")</f>
        <v>0</v>
      </c>
      <c r="BF14" s="288">
        <f ca="1">IFERROR(BE13+BC13+BB13+AZ13,"-")</f>
        <v>0</v>
      </c>
      <c r="BG14" s="288">
        <f ca="1">IFERROR(BG13+BE13+BC13+BB13,"-")</f>
        <v>0</v>
      </c>
      <c r="BH14" s="288">
        <f ca="1">IFERROR(BH13,"-")</f>
        <v>-90</v>
      </c>
      <c r="BI14" s="288">
        <f ca="1">IFERROR(+BI13+BG13+BE13+BC13,"-")</f>
        <v>0</v>
      </c>
      <c r="BJ14" s="288">
        <f ca="1">IFERROR(BJ13+BI13+BG13+BE13,"-")</f>
        <v>0</v>
      </c>
      <c r="BK14" s="288">
        <f ca="1">IFERROR(BJ13+BI13+BG13+BE13,"-")</f>
        <v>0</v>
      </c>
      <c r="BL14" s="288">
        <f ca="1">IFERROR(BL13+BJ13+BI13+BG13,"-")</f>
        <v>0</v>
      </c>
      <c r="BM14" s="288">
        <f ca="1">IFERROR(BL13+BJ13+BI13+BG13,"-")</f>
        <v>0</v>
      </c>
      <c r="BN14" s="288">
        <f ca="1">IFERROR(BN13+BL13+BJ13+BI13,"-")</f>
        <v>0</v>
      </c>
      <c r="BO14" s="288">
        <f ca="1">IFERROR(BO13,"-")</f>
        <v>-95</v>
      </c>
      <c r="BP14" s="288">
        <f ca="1">IFERROR(+BP13+BN13+BL13+BJ13,"-")</f>
        <v>0</v>
      </c>
      <c r="BQ14" s="288">
        <f ca="1">IFERROR(BQ13+BP13+BN13+BL13,"-")</f>
        <v>0</v>
      </c>
      <c r="BR14" s="288">
        <f ca="1">IFERROR(BQ13+BP13+BN13+BL13,"-")</f>
        <v>0</v>
      </c>
      <c r="BS14" s="288">
        <f ca="1">IFERROR(BS13+BQ13+BP13+BN13,"-")</f>
        <v>0</v>
      </c>
      <c r="BT14" s="288">
        <f ca="1">IFERROR(BS13+BQ13+BP13+BN13,"-")</f>
        <v>0</v>
      </c>
      <c r="BU14" s="288">
        <f ca="1">IFERROR(BU13+BS13+BQ13+BP13,"-")</f>
        <v>0</v>
      </c>
      <c r="BV14" s="288">
        <f ca="1">IFERROR(BV13,"-")</f>
        <v>-92</v>
      </c>
    </row>
    <row r="15" spans="1:74" collapsed="1" x14ac:dyDescent="0.25">
      <c r="A15" s="20" t="s">
        <v>16</v>
      </c>
      <c r="B15" s="52"/>
      <c r="C15" s="52"/>
      <c r="D15" s="124">
        <f t="shared" ref="D15:AI15" ca="1" si="7">IFERROR(D11+D13,"-")</f>
        <v>0</v>
      </c>
      <c r="E15" s="124">
        <f t="shared" ca="1" si="7"/>
        <v>0</v>
      </c>
      <c r="F15" s="124">
        <f t="shared" ca="1" si="7"/>
        <v>0</v>
      </c>
      <c r="G15" s="124">
        <f t="shared" ca="1" si="7"/>
        <v>0</v>
      </c>
      <c r="H15" s="124">
        <f t="shared" ca="1" si="7"/>
        <v>0</v>
      </c>
      <c r="I15" s="124">
        <f t="shared" ca="1" si="7"/>
        <v>0</v>
      </c>
      <c r="J15" s="124">
        <f t="shared" ca="1" si="7"/>
        <v>0</v>
      </c>
      <c r="K15" s="124">
        <f t="shared" ca="1" si="7"/>
        <v>0</v>
      </c>
      <c r="L15" s="124">
        <f t="shared" ca="1" si="7"/>
        <v>0</v>
      </c>
      <c r="M15" s="124">
        <f t="shared" ca="1" si="7"/>
        <v>0</v>
      </c>
      <c r="N15" s="124">
        <f t="shared" ca="1" si="7"/>
        <v>0</v>
      </c>
      <c r="O15" s="124">
        <f t="shared" ca="1" si="7"/>
        <v>0</v>
      </c>
      <c r="P15" s="124">
        <f t="shared" ca="1" si="7"/>
        <v>0</v>
      </c>
      <c r="Q15" s="124">
        <f t="shared" ca="1" si="7"/>
        <v>0</v>
      </c>
      <c r="R15" s="124">
        <f t="shared" ca="1" si="7"/>
        <v>0</v>
      </c>
      <c r="S15" s="124">
        <f t="shared" ca="1" si="7"/>
        <v>0</v>
      </c>
      <c r="T15" s="124">
        <f t="shared" ca="1" si="7"/>
        <v>0</v>
      </c>
      <c r="U15" s="124">
        <f t="shared" ca="1" si="7"/>
        <v>0</v>
      </c>
      <c r="V15" s="124">
        <f t="shared" ca="1" si="7"/>
        <v>0</v>
      </c>
      <c r="W15" s="124">
        <f t="shared" ca="1" si="7"/>
        <v>0</v>
      </c>
      <c r="X15" s="124">
        <f t="shared" ca="1" si="7"/>
        <v>0</v>
      </c>
      <c r="Y15" s="124">
        <f t="shared" ca="1" si="7"/>
        <v>0</v>
      </c>
      <c r="Z15" s="124">
        <f t="shared" ca="1" si="7"/>
        <v>0</v>
      </c>
      <c r="AA15" s="124">
        <f t="shared" ca="1" si="7"/>
        <v>0</v>
      </c>
      <c r="AB15" s="124">
        <f t="shared" ca="1" si="7"/>
        <v>0</v>
      </c>
      <c r="AC15" s="124">
        <f t="shared" ca="1" si="7"/>
        <v>0</v>
      </c>
      <c r="AD15" s="124">
        <f t="shared" ca="1" si="7"/>
        <v>0</v>
      </c>
      <c r="AE15" s="124">
        <f t="shared" ca="1" si="7"/>
        <v>0</v>
      </c>
      <c r="AF15" s="124">
        <f t="shared" ca="1" si="7"/>
        <v>0</v>
      </c>
      <c r="AG15" s="124">
        <f t="shared" ca="1" si="7"/>
        <v>0</v>
      </c>
      <c r="AH15" s="124">
        <f t="shared" ca="1" si="7"/>
        <v>0</v>
      </c>
      <c r="AI15" s="124">
        <f t="shared" ca="1" si="7"/>
        <v>0</v>
      </c>
      <c r="AJ15" s="124">
        <f t="shared" ref="AJ15:BO15" ca="1" si="8">IFERROR(AJ11+AJ13,"-")</f>
        <v>0</v>
      </c>
      <c r="AK15" s="124">
        <f t="shared" ca="1" si="8"/>
        <v>0</v>
      </c>
      <c r="AL15" s="124">
        <f t="shared" ca="1" si="8"/>
        <v>0</v>
      </c>
      <c r="AM15" s="124">
        <f t="shared" ca="1" si="8"/>
        <v>0</v>
      </c>
      <c r="AN15" s="124">
        <f t="shared" ca="1" si="8"/>
        <v>0</v>
      </c>
      <c r="AO15" s="124">
        <f t="shared" ca="1" si="8"/>
        <v>0</v>
      </c>
      <c r="AP15" s="124">
        <f t="shared" ca="1" si="8"/>
        <v>0</v>
      </c>
      <c r="AQ15" s="124">
        <f t="shared" ca="1" si="8"/>
        <v>0</v>
      </c>
      <c r="AR15" s="124">
        <f t="shared" ca="1" si="8"/>
        <v>0</v>
      </c>
      <c r="AS15" s="124">
        <f t="shared" ca="1" si="8"/>
        <v>0</v>
      </c>
      <c r="AT15" s="124">
        <f t="shared" ca="1" si="8"/>
        <v>0</v>
      </c>
      <c r="AU15" s="124">
        <f t="shared" ca="1" si="8"/>
        <v>0</v>
      </c>
      <c r="AV15" s="124">
        <f t="shared" ca="1" si="8"/>
        <v>0</v>
      </c>
      <c r="AW15" s="124">
        <f t="shared" ca="1" si="8"/>
        <v>0</v>
      </c>
      <c r="AX15" s="124">
        <f t="shared" ca="1" si="8"/>
        <v>0</v>
      </c>
      <c r="AY15" s="124">
        <f t="shared" ca="1" si="8"/>
        <v>0</v>
      </c>
      <c r="AZ15" s="124">
        <f t="shared" ca="1" si="8"/>
        <v>0</v>
      </c>
      <c r="BA15" s="124">
        <f t="shared" ca="1" si="8"/>
        <v>0</v>
      </c>
      <c r="BB15" s="124">
        <f t="shared" ref="BB15:BG15" ca="1" si="9">IFERROR(BB11+BB13,"-")</f>
        <v>0</v>
      </c>
      <c r="BC15" s="124">
        <f t="shared" ca="1" si="9"/>
        <v>0</v>
      </c>
      <c r="BD15" s="124">
        <f t="shared" ca="1" si="9"/>
        <v>0</v>
      </c>
      <c r="BE15" s="124">
        <f t="shared" ca="1" si="9"/>
        <v>0</v>
      </c>
      <c r="BF15" s="124">
        <f t="shared" ca="1" si="9"/>
        <v>0</v>
      </c>
      <c r="BG15" s="124">
        <f t="shared" ca="1" si="9"/>
        <v>0</v>
      </c>
      <c r="BH15" s="124">
        <f t="shared" ca="1" si="8"/>
        <v>800</v>
      </c>
      <c r="BI15" s="124">
        <f t="shared" ca="1" si="8"/>
        <v>0</v>
      </c>
      <c r="BJ15" s="124">
        <f t="shared" ca="1" si="8"/>
        <v>0</v>
      </c>
      <c r="BK15" s="124">
        <f t="shared" ca="1" si="8"/>
        <v>0</v>
      </c>
      <c r="BL15" s="124">
        <f t="shared" ca="1" si="8"/>
        <v>0</v>
      </c>
      <c r="BM15" s="124">
        <f t="shared" ca="1" si="8"/>
        <v>0</v>
      </c>
      <c r="BN15" s="124">
        <f t="shared" ca="1" si="8"/>
        <v>0</v>
      </c>
      <c r="BO15" s="124">
        <f t="shared" ca="1" si="8"/>
        <v>800</v>
      </c>
      <c r="BP15" s="124">
        <f t="shared" ref="BP15:BV15" ca="1" si="10">IFERROR(BP11+BP13,"-")</f>
        <v>0</v>
      </c>
      <c r="BQ15" s="124">
        <f t="shared" ca="1" si="10"/>
        <v>0</v>
      </c>
      <c r="BR15" s="124">
        <f t="shared" ca="1" si="10"/>
        <v>0</v>
      </c>
      <c r="BS15" s="124">
        <f t="shared" ca="1" si="10"/>
        <v>0</v>
      </c>
      <c r="BT15" s="124">
        <f t="shared" ca="1" si="10"/>
        <v>0</v>
      </c>
      <c r="BU15" s="124">
        <f t="shared" ca="1" si="10"/>
        <v>0</v>
      </c>
      <c r="BV15" s="124">
        <f t="shared" ca="1" si="10"/>
        <v>800</v>
      </c>
    </row>
    <row r="16" spans="1:74" s="289" customFormat="1" hidden="1" outlineLevel="1" x14ac:dyDescent="0.25">
      <c r="A16" s="286" t="s">
        <v>374</v>
      </c>
      <c r="B16" s="287"/>
      <c r="C16" s="287"/>
      <c r="D16" s="288">
        <f ca="1">IFERROR(D15,"-")</f>
        <v>0</v>
      </c>
      <c r="E16" s="288" t="str">
        <f ca="1">IFERROR(+E15+C15+A15+#REF!,"-")</f>
        <v>-</v>
      </c>
      <c r="F16" s="288" t="str">
        <f ca="1">IFERROR(F15+E15+C15+A15,"-")</f>
        <v>-</v>
      </c>
      <c r="G16" s="288" t="str">
        <f ca="1">IFERROR(F15+E15+C15+A15,"-")</f>
        <v>-</v>
      </c>
      <c r="H16" s="288">
        <f ca="1">IFERROR(H15+F15+E15+C15,"-")</f>
        <v>0</v>
      </c>
      <c r="I16" s="288">
        <f ca="1">IFERROR(H15+F15+E15+C15,"-")</f>
        <v>0</v>
      </c>
      <c r="J16" s="288">
        <f ca="1">IFERROR(J15+H15+F15+E15,"-")</f>
        <v>0</v>
      </c>
      <c r="K16" s="288">
        <f ca="1">IFERROR(K15,"-")</f>
        <v>0</v>
      </c>
      <c r="L16" s="288">
        <f ca="1">IFERROR(+L15+J15+H15+F15,"-")</f>
        <v>0</v>
      </c>
      <c r="M16" s="288">
        <f ca="1">IFERROR(M15+L15+J15+H15,"-")</f>
        <v>0</v>
      </c>
      <c r="N16" s="288">
        <f ca="1">IFERROR(M15+L15+J15+H15,"-")</f>
        <v>0</v>
      </c>
      <c r="O16" s="288">
        <f ca="1">IFERROR(O15+M15+L15+J15,"-")</f>
        <v>0</v>
      </c>
      <c r="P16" s="288">
        <f ca="1">IFERROR(O15+M15+L15+J15,"-")</f>
        <v>0</v>
      </c>
      <c r="Q16" s="288">
        <f ca="1">IFERROR(Q15+O15+M15+L15,"-")</f>
        <v>0</v>
      </c>
      <c r="R16" s="288">
        <f ca="1">IFERROR(R15,"-")</f>
        <v>0</v>
      </c>
      <c r="S16" s="288">
        <f ca="1">IFERROR(+S15+Q15+O15+M15,"-")</f>
        <v>0</v>
      </c>
      <c r="T16" s="288">
        <f ca="1">IFERROR(T15+S15+Q15+O15,"-")</f>
        <v>0</v>
      </c>
      <c r="U16" s="288">
        <f ca="1">IFERROR(T15+S15+Q15+O15,"-")</f>
        <v>0</v>
      </c>
      <c r="V16" s="288">
        <f ca="1">IFERROR(V15+T15+S15+Q15,"-")</f>
        <v>0</v>
      </c>
      <c r="W16" s="288">
        <f ca="1">IFERROR(V15+T15+S15+Q15,"-")</f>
        <v>0</v>
      </c>
      <c r="X16" s="288">
        <f ca="1">IFERROR(X15+V15+T15+S15,"-")</f>
        <v>0</v>
      </c>
      <c r="Y16" s="288">
        <f ca="1">IFERROR(Y15,"-")</f>
        <v>0</v>
      </c>
      <c r="Z16" s="288">
        <f ca="1">IFERROR(+Z15+X15+V15+T15,"-")</f>
        <v>0</v>
      </c>
      <c r="AA16" s="288">
        <f ca="1">IFERROR(AA15+Z15+X15+V15,"-")</f>
        <v>0</v>
      </c>
      <c r="AB16" s="288">
        <f ca="1">IFERROR(AA15+Z15+X15+V15,"-")</f>
        <v>0</v>
      </c>
      <c r="AC16" s="288">
        <f ca="1">IFERROR(AC15+AA15+Z15+X15,"-")</f>
        <v>0</v>
      </c>
      <c r="AD16" s="288">
        <f ca="1">IFERROR(AC15+AA15+Z15+X15,"-")</f>
        <v>0</v>
      </c>
      <c r="AE16" s="288">
        <f ca="1">IFERROR(AE15+AC15+AA15+Z15,"-")</f>
        <v>0</v>
      </c>
      <c r="AF16" s="288">
        <f ca="1">IFERROR(AF15,"-")</f>
        <v>0</v>
      </c>
      <c r="AG16" s="288">
        <f ca="1">IFERROR(+AG15+AE15+AC15+AA15,"-")</f>
        <v>0</v>
      </c>
      <c r="AH16" s="288">
        <f ca="1">IFERROR(AH15+AG15+AE15+AC15,"-")</f>
        <v>0</v>
      </c>
      <c r="AI16" s="288">
        <f ca="1">IFERROR(AH15+AG15+AE15+AC15,"-")</f>
        <v>0</v>
      </c>
      <c r="AJ16" s="288">
        <f ca="1">IFERROR(AJ15+AH15+AG15+AE15,"-")</f>
        <v>0</v>
      </c>
      <c r="AK16" s="288">
        <f ca="1">IFERROR(AJ15+AH15+AG15+AE15,"-")</f>
        <v>0</v>
      </c>
      <c r="AL16" s="288">
        <f ca="1">IFERROR(AL15+AJ15+AH15+AG15,"-")</f>
        <v>0</v>
      </c>
      <c r="AM16" s="288">
        <f ca="1">IFERROR(AM15,"-")</f>
        <v>0</v>
      </c>
      <c r="AN16" s="288">
        <f ca="1">IFERROR(+AN15+AL15+AJ15+AH15,"-")</f>
        <v>0</v>
      </c>
      <c r="AO16" s="288">
        <f ca="1">IFERROR(AO15+AN15+AL15+AJ15,"-")</f>
        <v>0</v>
      </c>
      <c r="AP16" s="288">
        <f ca="1">IFERROR(AO15+AN15+AL15+AJ15,"-")</f>
        <v>0</v>
      </c>
      <c r="AQ16" s="288">
        <f ca="1">IFERROR(AQ15+AO15+AN15+AL15,"-")</f>
        <v>0</v>
      </c>
      <c r="AR16" s="288">
        <f ca="1">IFERROR(AQ15+AO15+AN15+AL15,"-")</f>
        <v>0</v>
      </c>
      <c r="AS16" s="288">
        <f ca="1">IFERROR(AS15+AQ15+AO15+AN15,"-")</f>
        <v>0</v>
      </c>
      <c r="AT16" s="288">
        <f ca="1">IFERROR(AT15,"-")</f>
        <v>0</v>
      </c>
      <c r="AU16" s="288">
        <f ca="1">IFERROR(+AU15+AS15+AQ15+AO15,"-")</f>
        <v>0</v>
      </c>
      <c r="AV16" s="288">
        <f ca="1">IFERROR(AV15+AU15+AS15+AQ15,"-")</f>
        <v>0</v>
      </c>
      <c r="AW16" s="288">
        <f ca="1">IFERROR(AV15+AU15+AS15+AQ15,"-")</f>
        <v>0</v>
      </c>
      <c r="AX16" s="288">
        <f ca="1">IFERROR(AX15+AV15+AU15+AS15,"-")</f>
        <v>0</v>
      </c>
      <c r="AY16" s="288">
        <f ca="1">IFERROR(AX15+AV15+AU15+AS15,"-")</f>
        <v>0</v>
      </c>
      <c r="AZ16" s="288">
        <f ca="1">IFERROR(AZ15+AX15+AV15+AU15,"-")</f>
        <v>0</v>
      </c>
      <c r="BA16" s="288">
        <f ca="1">IFERROR(BA15,"-")</f>
        <v>0</v>
      </c>
      <c r="BB16" s="288">
        <f ca="1">IFERROR(+BB15+AZ15+AX15+AV15,"-")</f>
        <v>0</v>
      </c>
      <c r="BC16" s="288">
        <f ca="1">IFERROR(BC15+BB15+AZ15+AX15,"-")</f>
        <v>0</v>
      </c>
      <c r="BD16" s="288">
        <f ca="1">IFERROR(BC15+BB15+AZ15+AX15,"-")</f>
        <v>0</v>
      </c>
      <c r="BE16" s="288">
        <f ca="1">IFERROR(BE15+BC15+BB15+AZ15,"-")</f>
        <v>0</v>
      </c>
      <c r="BF16" s="288">
        <f ca="1">IFERROR(BE15+BC15+BB15+AZ15,"-")</f>
        <v>0</v>
      </c>
      <c r="BG16" s="288">
        <f ca="1">IFERROR(BG15+BE15+BC15+BB15,"-")</f>
        <v>0</v>
      </c>
      <c r="BH16" s="288">
        <f ca="1">IFERROR(BH15,"-")</f>
        <v>800</v>
      </c>
      <c r="BI16" s="288">
        <f ca="1">IFERROR(+BI15+BG15+BE15+BC15,"-")</f>
        <v>0</v>
      </c>
      <c r="BJ16" s="288">
        <f ca="1">IFERROR(BJ15+BI15+BG15+BE15,"-")</f>
        <v>0</v>
      </c>
      <c r="BK16" s="288">
        <f ca="1">IFERROR(BJ15+BI15+BG15+BE15,"-")</f>
        <v>0</v>
      </c>
      <c r="BL16" s="288">
        <f ca="1">IFERROR(BL15+BJ15+BI15+BG15,"-")</f>
        <v>0</v>
      </c>
      <c r="BM16" s="288">
        <f ca="1">IFERROR(BL15+BJ15+BI15+BG15,"-")</f>
        <v>0</v>
      </c>
      <c r="BN16" s="288">
        <f ca="1">IFERROR(BN15+BL15+BJ15+BI15,"-")</f>
        <v>0</v>
      </c>
      <c r="BO16" s="288">
        <f ca="1">IFERROR(BO15,"-")</f>
        <v>800</v>
      </c>
      <c r="BP16" s="288">
        <f ca="1">IFERROR(+BP15+BN15+BL15+BJ15,"-")</f>
        <v>0</v>
      </c>
      <c r="BQ16" s="288">
        <f ca="1">IFERROR(BQ15+BP15+BN15+BL15,"-")</f>
        <v>0</v>
      </c>
      <c r="BR16" s="288">
        <f ca="1">IFERROR(BQ15+BP15+BN15+BL15,"-")</f>
        <v>0</v>
      </c>
      <c r="BS16" s="288">
        <f ca="1">IFERROR(BS15+BQ15+BP15+BN15,"-")</f>
        <v>0</v>
      </c>
      <c r="BT16" s="288">
        <f ca="1">IFERROR(BS15+BQ15+BP15+BN15,"-")</f>
        <v>0</v>
      </c>
      <c r="BU16" s="288">
        <f ca="1">IFERROR(BU15+BS15+BQ15+BP15,"-")</f>
        <v>0</v>
      </c>
      <c r="BV16" s="288">
        <f ca="1">IFERROR(BV15,"-")</f>
        <v>800</v>
      </c>
    </row>
    <row r="17" spans="1:74" collapsed="1" x14ac:dyDescent="0.25">
      <c r="A17" s="21" t="s">
        <v>392</v>
      </c>
      <c r="B17" s="60"/>
      <c r="C17" s="60"/>
      <c r="D17" s="124" t="str">
        <f t="shared" ref="D17:AI17" ca="1" si="11">IFERROR(D183,"-")</f>
        <v>NM</v>
      </c>
      <c r="E17" s="124">
        <f t="shared" ca="1" si="11"/>
        <v>0</v>
      </c>
      <c r="F17" s="124">
        <f t="shared" ca="1" si="11"/>
        <v>0</v>
      </c>
      <c r="G17" s="124">
        <f t="shared" ca="1" si="11"/>
        <v>0</v>
      </c>
      <c r="H17" s="124">
        <f t="shared" ca="1" si="11"/>
        <v>0</v>
      </c>
      <c r="I17" s="124">
        <f t="shared" ca="1" si="11"/>
        <v>0</v>
      </c>
      <c r="J17" s="124">
        <f t="shared" ca="1" si="11"/>
        <v>0</v>
      </c>
      <c r="K17" s="124">
        <f t="shared" ca="1" si="11"/>
        <v>0</v>
      </c>
      <c r="L17" s="124">
        <f t="shared" ca="1" si="11"/>
        <v>0</v>
      </c>
      <c r="M17" s="124">
        <f t="shared" ca="1" si="11"/>
        <v>0</v>
      </c>
      <c r="N17" s="124">
        <f t="shared" ca="1" si="11"/>
        <v>0</v>
      </c>
      <c r="O17" s="124">
        <f t="shared" ca="1" si="11"/>
        <v>0</v>
      </c>
      <c r="P17" s="124">
        <f t="shared" ca="1" si="11"/>
        <v>0</v>
      </c>
      <c r="Q17" s="124">
        <f t="shared" ca="1" si="11"/>
        <v>0</v>
      </c>
      <c r="R17" s="124">
        <f t="shared" ca="1" si="11"/>
        <v>0</v>
      </c>
      <c r="S17" s="124">
        <f t="shared" ca="1" si="11"/>
        <v>0</v>
      </c>
      <c r="T17" s="124">
        <f t="shared" ca="1" si="11"/>
        <v>0</v>
      </c>
      <c r="U17" s="124">
        <f t="shared" ca="1" si="11"/>
        <v>0</v>
      </c>
      <c r="V17" s="124">
        <f t="shared" ca="1" si="11"/>
        <v>0</v>
      </c>
      <c r="W17" s="124">
        <f t="shared" ca="1" si="11"/>
        <v>0</v>
      </c>
      <c r="X17" s="124">
        <f t="shared" ca="1" si="11"/>
        <v>0</v>
      </c>
      <c r="Y17" s="124">
        <f t="shared" ca="1" si="11"/>
        <v>0</v>
      </c>
      <c r="Z17" s="124">
        <f t="shared" ca="1" si="11"/>
        <v>0</v>
      </c>
      <c r="AA17" s="124">
        <f t="shared" ca="1" si="11"/>
        <v>0</v>
      </c>
      <c r="AB17" s="124">
        <f t="shared" ca="1" si="11"/>
        <v>0</v>
      </c>
      <c r="AC17" s="124">
        <f t="shared" ca="1" si="11"/>
        <v>0</v>
      </c>
      <c r="AD17" s="124">
        <f t="shared" ca="1" si="11"/>
        <v>0</v>
      </c>
      <c r="AE17" s="124">
        <f t="shared" ca="1" si="11"/>
        <v>0</v>
      </c>
      <c r="AF17" s="124">
        <f t="shared" ca="1" si="11"/>
        <v>0</v>
      </c>
      <c r="AG17" s="124">
        <f t="shared" ca="1" si="11"/>
        <v>0</v>
      </c>
      <c r="AH17" s="124">
        <f t="shared" ca="1" si="11"/>
        <v>0</v>
      </c>
      <c r="AI17" s="124">
        <f t="shared" ca="1" si="11"/>
        <v>0</v>
      </c>
      <c r="AJ17" s="124">
        <f t="shared" ref="AJ17:BO17" ca="1" si="12">IFERROR(AJ183,"-")</f>
        <v>0</v>
      </c>
      <c r="AK17" s="124">
        <f t="shared" ca="1" si="12"/>
        <v>0</v>
      </c>
      <c r="AL17" s="124">
        <f t="shared" ca="1" si="12"/>
        <v>0</v>
      </c>
      <c r="AM17" s="124">
        <f t="shared" ca="1" si="12"/>
        <v>0</v>
      </c>
      <c r="AN17" s="124">
        <f t="shared" ca="1" si="12"/>
        <v>0</v>
      </c>
      <c r="AO17" s="124">
        <f t="shared" ca="1" si="12"/>
        <v>0</v>
      </c>
      <c r="AP17" s="124">
        <f t="shared" ca="1" si="12"/>
        <v>0</v>
      </c>
      <c r="AQ17" s="124">
        <f t="shared" ca="1" si="12"/>
        <v>0</v>
      </c>
      <c r="AR17" s="124">
        <f t="shared" ca="1" si="12"/>
        <v>0</v>
      </c>
      <c r="AS17" s="124">
        <f t="shared" ca="1" si="12"/>
        <v>0</v>
      </c>
      <c r="AT17" s="124">
        <f t="shared" ca="1" si="12"/>
        <v>0</v>
      </c>
      <c r="AU17" s="124">
        <f t="shared" ca="1" si="12"/>
        <v>0</v>
      </c>
      <c r="AV17" s="124">
        <f t="shared" ca="1" si="12"/>
        <v>0</v>
      </c>
      <c r="AW17" s="124">
        <f t="shared" ca="1" si="12"/>
        <v>0</v>
      </c>
      <c r="AX17" s="124">
        <f t="shared" ca="1" si="12"/>
        <v>0</v>
      </c>
      <c r="AY17" s="124">
        <f t="shared" ca="1" si="12"/>
        <v>0</v>
      </c>
      <c r="AZ17" s="124">
        <f t="shared" ca="1" si="12"/>
        <v>0</v>
      </c>
      <c r="BA17" s="124">
        <f t="shared" ca="1" si="12"/>
        <v>0</v>
      </c>
      <c r="BB17" s="124">
        <f t="shared" ref="BB17:BG17" ca="1" si="13">IFERROR(BB183,"-")</f>
        <v>0</v>
      </c>
      <c r="BC17" s="124">
        <f t="shared" ca="1" si="13"/>
        <v>0</v>
      </c>
      <c r="BD17" s="124">
        <f t="shared" ca="1" si="13"/>
        <v>0</v>
      </c>
      <c r="BE17" s="124">
        <f t="shared" ca="1" si="13"/>
        <v>0</v>
      </c>
      <c r="BF17" s="124">
        <f t="shared" ca="1" si="13"/>
        <v>0</v>
      </c>
      <c r="BG17" s="124">
        <f t="shared" ca="1" si="13"/>
        <v>0</v>
      </c>
      <c r="BH17" s="124">
        <f t="shared" ca="1" si="12"/>
        <v>-208.21917808219177</v>
      </c>
      <c r="BI17" s="124">
        <f t="shared" ca="1" si="12"/>
        <v>208.21917808219177</v>
      </c>
      <c r="BJ17" s="124">
        <f t="shared" ca="1" si="12"/>
        <v>0</v>
      </c>
      <c r="BK17" s="124">
        <f t="shared" ca="1" si="12"/>
        <v>208.21917808219177</v>
      </c>
      <c r="BL17" s="143">
        <f t="shared" ca="1" si="12"/>
        <v>0</v>
      </c>
      <c r="BM17" s="143">
        <f t="shared" ca="1" si="12"/>
        <v>208.21917808219177</v>
      </c>
      <c r="BN17" s="124">
        <f t="shared" ca="1" si="12"/>
        <v>0</v>
      </c>
      <c r="BO17" s="124">
        <f t="shared" ca="1" si="12"/>
        <v>-1.0958904109591003</v>
      </c>
      <c r="BP17" s="124">
        <f t="shared" ref="BP17:BV17" ca="1" si="14">IFERROR(BP183,"-")</f>
        <v>209.31506849315087</v>
      </c>
      <c r="BQ17" s="124">
        <f t="shared" ca="1" si="14"/>
        <v>0</v>
      </c>
      <c r="BR17" s="124">
        <f t="shared" ca="1" si="14"/>
        <v>209.31506849315087</v>
      </c>
      <c r="BS17" s="143">
        <f t="shared" ca="1" si="14"/>
        <v>0</v>
      </c>
      <c r="BT17" s="143">
        <f t="shared" ca="1" si="14"/>
        <v>209.31506849315087</v>
      </c>
      <c r="BU17" s="124">
        <f t="shared" ca="1" si="14"/>
        <v>0</v>
      </c>
      <c r="BV17" s="124">
        <f t="shared" ca="1" si="14"/>
        <v>2.1917808219182007</v>
      </c>
    </row>
    <row r="18" spans="1:74" s="289" customFormat="1" hidden="1" outlineLevel="1" x14ac:dyDescent="0.25">
      <c r="A18" s="286" t="s">
        <v>378</v>
      </c>
      <c r="B18" s="287"/>
      <c r="C18" s="287"/>
      <c r="D18" s="288" t="str">
        <f ca="1">IFERROR(D17,"-")</f>
        <v>NM</v>
      </c>
      <c r="E18" s="288" t="str">
        <f ca="1">IFERROR(+E17+C17+A17+#REF!,"-")</f>
        <v>-</v>
      </c>
      <c r="F18" s="288" t="str">
        <f ca="1">IFERROR(F17+E17+C17+A17,"-")</f>
        <v>-</v>
      </c>
      <c r="G18" s="288" t="str">
        <f ca="1">IFERROR(F17+E17+C17+A17,"-")</f>
        <v>-</v>
      </c>
      <c r="H18" s="288">
        <f ca="1">IFERROR(H17+F17+E17+C17,"-")</f>
        <v>0</v>
      </c>
      <c r="I18" s="288">
        <f ca="1">IFERROR(H17+F17+E17+C17,"-")</f>
        <v>0</v>
      </c>
      <c r="J18" s="288">
        <f ca="1">IFERROR(J17+H17+F17+E17,"-")</f>
        <v>0</v>
      </c>
      <c r="K18" s="288">
        <f ca="1">IFERROR(K17,"-")</f>
        <v>0</v>
      </c>
      <c r="L18" s="288">
        <f ca="1">IFERROR(+L17+J17+H17+F17,"-")</f>
        <v>0</v>
      </c>
      <c r="M18" s="288">
        <f ca="1">IFERROR(M17+L17+J17+H17,"-")</f>
        <v>0</v>
      </c>
      <c r="N18" s="288">
        <f ca="1">IFERROR(M17+L17+J17+H17,"-")</f>
        <v>0</v>
      </c>
      <c r="O18" s="288">
        <f ca="1">IFERROR(O17+M17+L17+J17,"-")</f>
        <v>0</v>
      </c>
      <c r="P18" s="288">
        <f ca="1">IFERROR(O17+M17+L17+J17,"-")</f>
        <v>0</v>
      </c>
      <c r="Q18" s="288">
        <f ca="1">IFERROR(Q17+O17+M17+L17,"-")</f>
        <v>0</v>
      </c>
      <c r="R18" s="288">
        <f ca="1">IFERROR(R17,"-")</f>
        <v>0</v>
      </c>
      <c r="S18" s="288">
        <f ca="1">IFERROR(+S17+Q17+O17+M17,"-")</f>
        <v>0</v>
      </c>
      <c r="T18" s="288">
        <f ca="1">IFERROR(T17+S17+Q17+O17,"-")</f>
        <v>0</v>
      </c>
      <c r="U18" s="288">
        <f ca="1">IFERROR(T17+S17+Q17+O17,"-")</f>
        <v>0</v>
      </c>
      <c r="V18" s="288">
        <f ca="1">IFERROR(V17+T17+S17+Q17,"-")</f>
        <v>0</v>
      </c>
      <c r="W18" s="288">
        <f ca="1">IFERROR(V17+T17+S17+Q17,"-")</f>
        <v>0</v>
      </c>
      <c r="X18" s="288">
        <f ca="1">IFERROR(X17+V17+T17+S17,"-")</f>
        <v>0</v>
      </c>
      <c r="Y18" s="288">
        <f ca="1">IFERROR(Y17,"-")</f>
        <v>0</v>
      </c>
      <c r="Z18" s="288">
        <f ca="1">IFERROR(+Z17+X17+V17+T17,"-")</f>
        <v>0</v>
      </c>
      <c r="AA18" s="288">
        <f ca="1">IFERROR(AA17+Z17+X17+V17,"-")</f>
        <v>0</v>
      </c>
      <c r="AB18" s="288">
        <f ca="1">IFERROR(AA17+Z17+X17+V17,"-")</f>
        <v>0</v>
      </c>
      <c r="AC18" s="288">
        <f ca="1">IFERROR(AC17+AA17+Z17+X17,"-")</f>
        <v>0</v>
      </c>
      <c r="AD18" s="288">
        <f ca="1">IFERROR(AC17+AA17+Z17+X17,"-")</f>
        <v>0</v>
      </c>
      <c r="AE18" s="288">
        <f ca="1">IFERROR(AE17+AC17+AA17+Z17,"-")</f>
        <v>0</v>
      </c>
      <c r="AF18" s="288">
        <f ca="1">IFERROR(AF17,"-")</f>
        <v>0</v>
      </c>
      <c r="AG18" s="288">
        <f ca="1">IFERROR(+AG17+AE17+AC17+AA17,"-")</f>
        <v>0</v>
      </c>
      <c r="AH18" s="288">
        <f ca="1">IFERROR(AH17+AG17+AE17+AC17,"-")</f>
        <v>0</v>
      </c>
      <c r="AI18" s="288">
        <f ca="1">IFERROR(AH17+AG17+AE17+AC17,"-")</f>
        <v>0</v>
      </c>
      <c r="AJ18" s="288">
        <f ca="1">IFERROR(AJ17+AH17+AG17+AE17,"-")</f>
        <v>0</v>
      </c>
      <c r="AK18" s="288">
        <f ca="1">IFERROR(AJ17+AH17+AG17+AE17,"-")</f>
        <v>0</v>
      </c>
      <c r="AL18" s="288">
        <f ca="1">IFERROR(AL17+AJ17+AH17+AG17,"-")</f>
        <v>0</v>
      </c>
      <c r="AM18" s="288">
        <f ca="1">IFERROR(AM17,"-")</f>
        <v>0</v>
      </c>
      <c r="AN18" s="288">
        <f ca="1">IFERROR(+AN17+AL17+AJ17+AH17,"-")</f>
        <v>0</v>
      </c>
      <c r="AO18" s="288">
        <f ca="1">IFERROR(AO17+AN17+AL17+AJ17,"-")</f>
        <v>0</v>
      </c>
      <c r="AP18" s="288">
        <f ca="1">IFERROR(AO17+AN17+AL17+AJ17,"-")</f>
        <v>0</v>
      </c>
      <c r="AQ18" s="288">
        <f ca="1">IFERROR(AQ17+AO17+AN17+AL17,"-")</f>
        <v>0</v>
      </c>
      <c r="AR18" s="288">
        <f ca="1">IFERROR(AQ17+AO17+AN17+AL17,"-")</f>
        <v>0</v>
      </c>
      <c r="AS18" s="288">
        <f ca="1">IFERROR(AS17+AQ17+AO17+AN17,"-")</f>
        <v>0</v>
      </c>
      <c r="AT18" s="288">
        <f ca="1">IFERROR(AT17,"-")</f>
        <v>0</v>
      </c>
      <c r="AU18" s="288">
        <f ca="1">IFERROR(+AU17+AS17+AQ17+AO17,"-")</f>
        <v>0</v>
      </c>
      <c r="AV18" s="288">
        <f ca="1">IFERROR(AV17+AU17+AS17+AQ17,"-")</f>
        <v>0</v>
      </c>
      <c r="AW18" s="288">
        <f ca="1">IFERROR(AV17+AU17+AS17+AQ17,"-")</f>
        <v>0</v>
      </c>
      <c r="AX18" s="288">
        <f ca="1">IFERROR(AX17+AV17+AU17+AS17,"-")</f>
        <v>0</v>
      </c>
      <c r="AY18" s="288">
        <f ca="1">IFERROR(AX17+AV17+AU17+AS17,"-")</f>
        <v>0</v>
      </c>
      <c r="AZ18" s="288">
        <f ca="1">IFERROR(AZ17+AX17+AV17+AU17,"-")</f>
        <v>0</v>
      </c>
      <c r="BA18" s="288">
        <f ca="1">IFERROR(BA17,"-")</f>
        <v>0</v>
      </c>
      <c r="BB18" s="288">
        <f ca="1">IFERROR(+BB17+AZ17+AX17+AV17,"-")</f>
        <v>0</v>
      </c>
      <c r="BC18" s="288">
        <f ca="1">IFERROR(BC17+BB17+AZ17+AX17,"-")</f>
        <v>0</v>
      </c>
      <c r="BD18" s="288">
        <f ca="1">IFERROR(BC17+BB17+AZ17+AX17,"-")</f>
        <v>0</v>
      </c>
      <c r="BE18" s="288">
        <f ca="1">IFERROR(BE17+BC17+BB17+AZ17,"-")</f>
        <v>0</v>
      </c>
      <c r="BF18" s="288">
        <f ca="1">IFERROR(BE17+BC17+BB17+AZ17,"-")</f>
        <v>0</v>
      </c>
      <c r="BG18" s="288">
        <f ca="1">IFERROR(BG17+BE17+BC17+BB17,"-")</f>
        <v>0</v>
      </c>
      <c r="BH18" s="288">
        <f ca="1">IFERROR(BH17,"-")</f>
        <v>-208.21917808219177</v>
      </c>
      <c r="BI18" s="288">
        <f ca="1">IFERROR(+BI17+BG17+BE17+BC17,"-")</f>
        <v>208.21917808219177</v>
      </c>
      <c r="BJ18" s="288">
        <f ca="1">IFERROR(BJ17+BI17+BG17+BE17,"-")</f>
        <v>208.21917808219177</v>
      </c>
      <c r="BK18" s="288">
        <f ca="1">IFERROR(BJ17+BI17+BG17+BE17,"-")</f>
        <v>208.21917808219177</v>
      </c>
      <c r="BL18" s="288">
        <f ca="1">IFERROR(BL17+BJ17+BI17+BG17,"-")</f>
        <v>208.21917808219177</v>
      </c>
      <c r="BM18" s="288">
        <f ca="1">IFERROR(BL17+BJ17+BI17+BG17,"-")</f>
        <v>208.21917808219177</v>
      </c>
      <c r="BN18" s="288">
        <f ca="1">IFERROR(BN17+BL17+BJ17+BI17,"-")</f>
        <v>208.21917808219177</v>
      </c>
      <c r="BO18" s="288">
        <f ca="1">IFERROR(BO17,"-")</f>
        <v>-1.0958904109591003</v>
      </c>
      <c r="BP18" s="288">
        <f ca="1">IFERROR(+BP17+BN17+BL17+BJ17,"-")</f>
        <v>209.31506849315087</v>
      </c>
      <c r="BQ18" s="288">
        <f ca="1">IFERROR(BQ17+BP17+BN17+BL17,"-")</f>
        <v>209.31506849315087</v>
      </c>
      <c r="BR18" s="288">
        <f ca="1">IFERROR(BQ17+BP17+BN17+BL17,"-")</f>
        <v>209.31506849315087</v>
      </c>
      <c r="BS18" s="288">
        <f ca="1">IFERROR(BS17+BQ17+BP17+BN17,"-")</f>
        <v>209.31506849315087</v>
      </c>
      <c r="BT18" s="288">
        <f ca="1">IFERROR(BS17+BQ17+BP17+BN17,"-")</f>
        <v>209.31506849315087</v>
      </c>
      <c r="BU18" s="288">
        <f ca="1">IFERROR(BU17+BS17+BQ17+BP17,"-")</f>
        <v>209.31506849315087</v>
      </c>
      <c r="BV18" s="288">
        <f ca="1">IFERROR(BV17,"-")</f>
        <v>2.1917808219182007</v>
      </c>
    </row>
    <row r="19" spans="1:74" collapsed="1" x14ac:dyDescent="0.25">
      <c r="A19" s="17" t="s">
        <v>377</v>
      </c>
      <c r="B19" s="52"/>
      <c r="C19" s="52"/>
      <c r="D19" s="125" t="str">
        <f t="shared" ref="D19:AI19" ca="1" si="15">IFERROR(D15+D17,"-")</f>
        <v>-</v>
      </c>
      <c r="E19" s="125">
        <f t="shared" ca="1" si="15"/>
        <v>0</v>
      </c>
      <c r="F19" s="125">
        <f t="shared" ca="1" si="15"/>
        <v>0</v>
      </c>
      <c r="G19" s="125">
        <f t="shared" ca="1" si="15"/>
        <v>0</v>
      </c>
      <c r="H19" s="125">
        <f t="shared" ca="1" si="15"/>
        <v>0</v>
      </c>
      <c r="I19" s="125">
        <f t="shared" ca="1" si="15"/>
        <v>0</v>
      </c>
      <c r="J19" s="125">
        <f t="shared" ca="1" si="15"/>
        <v>0</v>
      </c>
      <c r="K19" s="125">
        <f t="shared" ca="1" si="15"/>
        <v>0</v>
      </c>
      <c r="L19" s="125">
        <f t="shared" ca="1" si="15"/>
        <v>0</v>
      </c>
      <c r="M19" s="125">
        <f t="shared" ca="1" si="15"/>
        <v>0</v>
      </c>
      <c r="N19" s="125">
        <f t="shared" ca="1" si="15"/>
        <v>0</v>
      </c>
      <c r="O19" s="125">
        <f t="shared" ca="1" si="15"/>
        <v>0</v>
      </c>
      <c r="P19" s="125">
        <f t="shared" ca="1" si="15"/>
        <v>0</v>
      </c>
      <c r="Q19" s="125">
        <f t="shared" ca="1" si="15"/>
        <v>0</v>
      </c>
      <c r="R19" s="125">
        <f t="shared" ca="1" si="15"/>
        <v>0</v>
      </c>
      <c r="S19" s="125">
        <f t="shared" ca="1" si="15"/>
        <v>0</v>
      </c>
      <c r="T19" s="125">
        <f t="shared" ca="1" si="15"/>
        <v>0</v>
      </c>
      <c r="U19" s="125">
        <f t="shared" ca="1" si="15"/>
        <v>0</v>
      </c>
      <c r="V19" s="125">
        <f t="shared" ca="1" si="15"/>
        <v>0</v>
      </c>
      <c r="W19" s="125">
        <f t="shared" ca="1" si="15"/>
        <v>0</v>
      </c>
      <c r="X19" s="125">
        <f t="shared" ca="1" si="15"/>
        <v>0</v>
      </c>
      <c r="Y19" s="125">
        <f t="shared" ca="1" si="15"/>
        <v>0</v>
      </c>
      <c r="Z19" s="125">
        <f t="shared" ca="1" si="15"/>
        <v>0</v>
      </c>
      <c r="AA19" s="125">
        <f t="shared" ca="1" si="15"/>
        <v>0</v>
      </c>
      <c r="AB19" s="125">
        <f t="shared" ca="1" si="15"/>
        <v>0</v>
      </c>
      <c r="AC19" s="125">
        <f t="shared" ca="1" si="15"/>
        <v>0</v>
      </c>
      <c r="AD19" s="125">
        <f t="shared" ca="1" si="15"/>
        <v>0</v>
      </c>
      <c r="AE19" s="125">
        <f t="shared" ca="1" si="15"/>
        <v>0</v>
      </c>
      <c r="AF19" s="125">
        <f t="shared" ca="1" si="15"/>
        <v>0</v>
      </c>
      <c r="AG19" s="125">
        <f t="shared" ca="1" si="15"/>
        <v>0</v>
      </c>
      <c r="AH19" s="125">
        <f t="shared" ca="1" si="15"/>
        <v>0</v>
      </c>
      <c r="AI19" s="125">
        <f t="shared" ca="1" si="15"/>
        <v>0</v>
      </c>
      <c r="AJ19" s="125">
        <f t="shared" ref="AJ19:BO19" ca="1" si="16">IFERROR(AJ15+AJ17,"-")</f>
        <v>0</v>
      </c>
      <c r="AK19" s="125">
        <f t="shared" ca="1" si="16"/>
        <v>0</v>
      </c>
      <c r="AL19" s="125">
        <f t="shared" ca="1" si="16"/>
        <v>0</v>
      </c>
      <c r="AM19" s="125">
        <f t="shared" ca="1" si="16"/>
        <v>0</v>
      </c>
      <c r="AN19" s="125">
        <f t="shared" ca="1" si="16"/>
        <v>0</v>
      </c>
      <c r="AO19" s="125">
        <f t="shared" ca="1" si="16"/>
        <v>0</v>
      </c>
      <c r="AP19" s="125">
        <f t="shared" ca="1" si="16"/>
        <v>0</v>
      </c>
      <c r="AQ19" s="125">
        <f t="shared" ca="1" si="16"/>
        <v>0</v>
      </c>
      <c r="AR19" s="125">
        <f t="shared" ca="1" si="16"/>
        <v>0</v>
      </c>
      <c r="AS19" s="125">
        <f t="shared" ca="1" si="16"/>
        <v>0</v>
      </c>
      <c r="AT19" s="125">
        <f t="shared" ca="1" si="16"/>
        <v>0</v>
      </c>
      <c r="AU19" s="125">
        <f t="shared" ca="1" si="16"/>
        <v>0</v>
      </c>
      <c r="AV19" s="125">
        <f t="shared" ca="1" si="16"/>
        <v>0</v>
      </c>
      <c r="AW19" s="125">
        <f t="shared" ca="1" si="16"/>
        <v>0</v>
      </c>
      <c r="AX19" s="125">
        <f t="shared" ca="1" si="16"/>
        <v>0</v>
      </c>
      <c r="AY19" s="125">
        <f t="shared" ca="1" si="16"/>
        <v>0</v>
      </c>
      <c r="AZ19" s="125">
        <f t="shared" ca="1" si="16"/>
        <v>0</v>
      </c>
      <c r="BA19" s="125">
        <f t="shared" ca="1" si="16"/>
        <v>0</v>
      </c>
      <c r="BB19" s="125">
        <f t="shared" ref="BB19:BG19" ca="1" si="17">IFERROR(BB15+BB17,"-")</f>
        <v>0</v>
      </c>
      <c r="BC19" s="125">
        <f t="shared" ca="1" si="17"/>
        <v>0</v>
      </c>
      <c r="BD19" s="125">
        <f t="shared" ca="1" si="17"/>
        <v>0</v>
      </c>
      <c r="BE19" s="125">
        <f t="shared" ca="1" si="17"/>
        <v>0</v>
      </c>
      <c r="BF19" s="125">
        <f t="shared" ca="1" si="17"/>
        <v>0</v>
      </c>
      <c r="BG19" s="125">
        <f t="shared" ca="1" si="17"/>
        <v>0</v>
      </c>
      <c r="BH19" s="125">
        <f t="shared" ca="1" si="16"/>
        <v>591.78082191780823</v>
      </c>
      <c r="BI19" s="125">
        <f t="shared" ca="1" si="16"/>
        <v>208.21917808219177</v>
      </c>
      <c r="BJ19" s="125">
        <f t="shared" ca="1" si="16"/>
        <v>0</v>
      </c>
      <c r="BK19" s="125">
        <f t="shared" ca="1" si="16"/>
        <v>208.21917808219177</v>
      </c>
      <c r="BL19" s="125">
        <f t="shared" ca="1" si="16"/>
        <v>0</v>
      </c>
      <c r="BM19" s="125">
        <f t="shared" ca="1" si="16"/>
        <v>208.21917808219177</v>
      </c>
      <c r="BN19" s="125">
        <f t="shared" ca="1" si="16"/>
        <v>0</v>
      </c>
      <c r="BO19" s="125">
        <f t="shared" ca="1" si="16"/>
        <v>798.9041095890409</v>
      </c>
      <c r="BP19" s="125">
        <f t="shared" ref="BP19:BV19" ca="1" si="18">IFERROR(BP15+BP17,"-")</f>
        <v>209.31506849315087</v>
      </c>
      <c r="BQ19" s="125">
        <f t="shared" ca="1" si="18"/>
        <v>0</v>
      </c>
      <c r="BR19" s="125">
        <f t="shared" ca="1" si="18"/>
        <v>209.31506849315087</v>
      </c>
      <c r="BS19" s="125">
        <f t="shared" ca="1" si="18"/>
        <v>0</v>
      </c>
      <c r="BT19" s="125">
        <f t="shared" ca="1" si="18"/>
        <v>209.31506849315087</v>
      </c>
      <c r="BU19" s="125">
        <f t="shared" ca="1" si="18"/>
        <v>0</v>
      </c>
      <c r="BV19" s="125">
        <f t="shared" ca="1" si="18"/>
        <v>802.1917808219182</v>
      </c>
    </row>
    <row r="20" spans="1:74" s="289" customFormat="1" hidden="1" outlineLevel="1" x14ac:dyDescent="0.25">
      <c r="A20" s="286" t="s">
        <v>385</v>
      </c>
      <c r="B20" s="287"/>
      <c r="C20" s="287"/>
      <c r="D20" s="288" t="str">
        <f ca="1">IFERROR(D19,"-")</f>
        <v>-</v>
      </c>
      <c r="E20" s="288" t="str">
        <f ca="1">IFERROR(+E19+C19+A19+#REF!,"-")</f>
        <v>-</v>
      </c>
      <c r="F20" s="288" t="str">
        <f ca="1">IFERROR(F19+E19+C19+A19,"-")</f>
        <v>-</v>
      </c>
      <c r="G20" s="288" t="str">
        <f ca="1">IFERROR(F19+E19+C19+A19,"-")</f>
        <v>-</v>
      </c>
      <c r="H20" s="288">
        <f ca="1">IFERROR(H19+F19+E19+C19,"-")</f>
        <v>0</v>
      </c>
      <c r="I20" s="288">
        <f ca="1">IFERROR(H19+F19+E19+C19,"-")</f>
        <v>0</v>
      </c>
      <c r="J20" s="288">
        <f ca="1">IFERROR(J19+H19+F19+E19,"-")</f>
        <v>0</v>
      </c>
      <c r="K20" s="288">
        <f ca="1">IFERROR(K19,"-")</f>
        <v>0</v>
      </c>
      <c r="L20" s="288">
        <f ca="1">IFERROR(+L19+J19+H19+F19,"-")</f>
        <v>0</v>
      </c>
      <c r="M20" s="288">
        <f ca="1">IFERROR(M19+L19+J19+H19,"-")</f>
        <v>0</v>
      </c>
      <c r="N20" s="288">
        <f ca="1">IFERROR(M19+L19+J19+H19,"-")</f>
        <v>0</v>
      </c>
      <c r="O20" s="288">
        <f ca="1">IFERROR(O19+M19+L19+J19,"-")</f>
        <v>0</v>
      </c>
      <c r="P20" s="288">
        <f ca="1">IFERROR(O19+M19+L19+J19,"-")</f>
        <v>0</v>
      </c>
      <c r="Q20" s="288">
        <f ca="1">IFERROR(Q19+O19+M19+L19,"-")</f>
        <v>0</v>
      </c>
      <c r="R20" s="288">
        <f ca="1">IFERROR(R19,"-")</f>
        <v>0</v>
      </c>
      <c r="S20" s="288">
        <f ca="1">IFERROR(+S19+Q19+O19+M19,"-")</f>
        <v>0</v>
      </c>
      <c r="T20" s="288">
        <f ca="1">IFERROR(T19+S19+Q19+O19,"-")</f>
        <v>0</v>
      </c>
      <c r="U20" s="288">
        <f ca="1">IFERROR(T19+S19+Q19+O19,"-")</f>
        <v>0</v>
      </c>
      <c r="V20" s="288">
        <f ca="1">IFERROR(V19+T19+S19+Q19,"-")</f>
        <v>0</v>
      </c>
      <c r="W20" s="288">
        <f ca="1">IFERROR(V19+T19+S19+Q19,"-")</f>
        <v>0</v>
      </c>
      <c r="X20" s="288">
        <f ca="1">IFERROR(X19+V19+T19+S19,"-")</f>
        <v>0</v>
      </c>
      <c r="Y20" s="288">
        <f ca="1">IFERROR(Y19,"-")</f>
        <v>0</v>
      </c>
      <c r="Z20" s="288">
        <f ca="1">IFERROR(+Z19+X19+V19+T19,"-")</f>
        <v>0</v>
      </c>
      <c r="AA20" s="288">
        <f ca="1">IFERROR(AA19+Z19+X19+V19,"-")</f>
        <v>0</v>
      </c>
      <c r="AB20" s="288">
        <f ca="1">IFERROR(AA19+Z19+X19+V19,"-")</f>
        <v>0</v>
      </c>
      <c r="AC20" s="288">
        <f ca="1">IFERROR(AC19+AA19+Z19+X19,"-")</f>
        <v>0</v>
      </c>
      <c r="AD20" s="288">
        <f ca="1">IFERROR(AC19+AA19+Z19+X19,"-")</f>
        <v>0</v>
      </c>
      <c r="AE20" s="288">
        <f ca="1">IFERROR(AE19+AC19+AA19+Z19,"-")</f>
        <v>0</v>
      </c>
      <c r="AF20" s="288">
        <f ca="1">IFERROR(AF19,"-")</f>
        <v>0</v>
      </c>
      <c r="AG20" s="288">
        <f ca="1">IFERROR(+AG19+AE19+AC19+AA19,"-")</f>
        <v>0</v>
      </c>
      <c r="AH20" s="288">
        <f ca="1">IFERROR(AH19+AG19+AE19+AC19,"-")</f>
        <v>0</v>
      </c>
      <c r="AI20" s="288">
        <f ca="1">IFERROR(AH19+AG19+AE19+AC19,"-")</f>
        <v>0</v>
      </c>
      <c r="AJ20" s="288">
        <f ca="1">IFERROR(AJ19+AH19+AG19+AE19,"-")</f>
        <v>0</v>
      </c>
      <c r="AK20" s="288">
        <f ca="1">IFERROR(AJ19+AH19+AG19+AE19,"-")</f>
        <v>0</v>
      </c>
      <c r="AL20" s="288">
        <f ca="1">IFERROR(AL19+AJ19+AH19+AG19,"-")</f>
        <v>0</v>
      </c>
      <c r="AM20" s="288">
        <f ca="1">IFERROR(AM19,"-")</f>
        <v>0</v>
      </c>
      <c r="AN20" s="288">
        <f ca="1">IFERROR(+AN19+AL19+AJ19+AH19,"-")</f>
        <v>0</v>
      </c>
      <c r="AO20" s="288">
        <f ca="1">IFERROR(AO19+AN19+AL19+AJ19,"-")</f>
        <v>0</v>
      </c>
      <c r="AP20" s="288">
        <f ca="1">IFERROR(AO19+AN19+AL19+AJ19,"-")</f>
        <v>0</v>
      </c>
      <c r="AQ20" s="288">
        <f ca="1">IFERROR(AQ19+AO19+AN19+AL19,"-")</f>
        <v>0</v>
      </c>
      <c r="AR20" s="288">
        <f ca="1">IFERROR(AQ19+AO19+AN19+AL19,"-")</f>
        <v>0</v>
      </c>
      <c r="AS20" s="288">
        <f ca="1">IFERROR(AS19+AQ19+AO19+AN19,"-")</f>
        <v>0</v>
      </c>
      <c r="AT20" s="288">
        <f ca="1">IFERROR(AT19,"-")</f>
        <v>0</v>
      </c>
      <c r="AU20" s="288">
        <f ca="1">IFERROR(+AU19+AS19+AQ19+AO19,"-")</f>
        <v>0</v>
      </c>
      <c r="AV20" s="288">
        <f ca="1">IFERROR(AV19+AU19+AS19+AQ19,"-")</f>
        <v>0</v>
      </c>
      <c r="AW20" s="288">
        <f ca="1">IFERROR(AV19+AU19+AS19+AQ19,"-")</f>
        <v>0</v>
      </c>
      <c r="AX20" s="288">
        <f ca="1">IFERROR(AX19+AV19+AU19+AS19,"-")</f>
        <v>0</v>
      </c>
      <c r="AY20" s="288">
        <f ca="1">IFERROR(AX19+AV19+AU19+AS19,"-")</f>
        <v>0</v>
      </c>
      <c r="AZ20" s="288">
        <f ca="1">IFERROR(AZ19+AX19+AV19+AU19,"-")</f>
        <v>0</v>
      </c>
      <c r="BA20" s="288">
        <f ca="1">IFERROR(BA19,"-")</f>
        <v>0</v>
      </c>
      <c r="BB20" s="288">
        <f ca="1">IFERROR(+BB19+AZ19+AX19+AV19,"-")</f>
        <v>0</v>
      </c>
      <c r="BC20" s="288">
        <f ca="1">IFERROR(BC19+BB19+AZ19+AX19,"-")</f>
        <v>0</v>
      </c>
      <c r="BD20" s="288">
        <f ca="1">IFERROR(BC19+BB19+AZ19+AX19,"-")</f>
        <v>0</v>
      </c>
      <c r="BE20" s="288">
        <f ca="1">IFERROR(BE19+BC19+BB19+AZ19,"-")</f>
        <v>0</v>
      </c>
      <c r="BF20" s="288">
        <f ca="1">IFERROR(BE19+BC19+BB19+AZ19,"-")</f>
        <v>0</v>
      </c>
      <c r="BG20" s="288">
        <f ca="1">IFERROR(BG19+BE19+BC19+BB19,"-")</f>
        <v>0</v>
      </c>
      <c r="BH20" s="288">
        <f ca="1">IFERROR(BH19,"-")</f>
        <v>591.78082191780823</v>
      </c>
      <c r="BI20" s="288">
        <f ca="1">IFERROR(+BI19+BG19+BE19+BC19,"-")</f>
        <v>208.21917808219177</v>
      </c>
      <c r="BJ20" s="288">
        <f ca="1">IFERROR(BJ19+BI19+BG19+BE19,"-")</f>
        <v>208.21917808219177</v>
      </c>
      <c r="BK20" s="288">
        <f ca="1">IFERROR(BJ19+BI19+BG19+BE19,"-")</f>
        <v>208.21917808219177</v>
      </c>
      <c r="BL20" s="288">
        <f ca="1">IFERROR(BL19+BJ19+BI19+BG19,"-")</f>
        <v>208.21917808219177</v>
      </c>
      <c r="BM20" s="288">
        <f ca="1">IFERROR(BL19+BJ19+BI19+BG19,"-")</f>
        <v>208.21917808219177</v>
      </c>
      <c r="BN20" s="288">
        <f ca="1">IFERROR(BN19+BL19+BJ19+BI19,"-")</f>
        <v>208.21917808219177</v>
      </c>
      <c r="BO20" s="288">
        <f ca="1">IFERROR(BO19,"-")</f>
        <v>798.9041095890409</v>
      </c>
      <c r="BP20" s="288">
        <f ca="1">IFERROR(+BP19+BN19+BL19+BJ19,"-")</f>
        <v>209.31506849315087</v>
      </c>
      <c r="BQ20" s="288">
        <f ca="1">IFERROR(BQ19+BP19+BN19+BL19,"-")</f>
        <v>209.31506849315087</v>
      </c>
      <c r="BR20" s="288">
        <f ca="1">IFERROR(BQ19+BP19+BN19+BL19,"-")</f>
        <v>209.31506849315087</v>
      </c>
      <c r="BS20" s="288">
        <f ca="1">IFERROR(BS19+BQ19+BP19+BN19,"-")</f>
        <v>209.31506849315087</v>
      </c>
      <c r="BT20" s="288">
        <f ca="1">IFERROR(BS19+BQ19+BP19+BN19,"-")</f>
        <v>209.31506849315087</v>
      </c>
      <c r="BU20" s="288">
        <f ca="1">IFERROR(BU19+BS19+BQ19+BP19,"-")</f>
        <v>209.31506849315087</v>
      </c>
      <c r="BV20" s="288">
        <f ca="1">IFERROR(BV19,"-")</f>
        <v>802.1917808219182</v>
      </c>
    </row>
    <row r="21" spans="1:74" collapsed="1" x14ac:dyDescent="0.25">
      <c r="A21" s="21" t="s">
        <v>48</v>
      </c>
      <c r="B21" s="60"/>
      <c r="C21" s="60"/>
      <c r="D21" s="124">
        <f t="shared" ref="D21:AI21" ca="1" si="19">IFERROR(+D193,"-")</f>
        <v>0</v>
      </c>
      <c r="E21" s="124">
        <f t="shared" ca="1" si="19"/>
        <v>0</v>
      </c>
      <c r="F21" s="124">
        <f t="shared" ca="1" si="19"/>
        <v>0</v>
      </c>
      <c r="G21" s="124">
        <f t="shared" ca="1" si="19"/>
        <v>0</v>
      </c>
      <c r="H21" s="124">
        <f t="shared" ca="1" si="19"/>
        <v>0</v>
      </c>
      <c r="I21" s="124">
        <f t="shared" ca="1" si="19"/>
        <v>0</v>
      </c>
      <c r="J21" s="124">
        <f t="shared" ca="1" si="19"/>
        <v>0</v>
      </c>
      <c r="K21" s="124">
        <f t="shared" ca="1" si="19"/>
        <v>0</v>
      </c>
      <c r="L21" s="124">
        <f t="shared" ca="1" si="19"/>
        <v>0</v>
      </c>
      <c r="M21" s="124">
        <f t="shared" ca="1" si="19"/>
        <v>0</v>
      </c>
      <c r="N21" s="124">
        <f t="shared" ca="1" si="19"/>
        <v>0</v>
      </c>
      <c r="O21" s="124">
        <f t="shared" ca="1" si="19"/>
        <v>0</v>
      </c>
      <c r="P21" s="124">
        <f t="shared" ca="1" si="19"/>
        <v>0</v>
      </c>
      <c r="Q21" s="124">
        <f t="shared" ca="1" si="19"/>
        <v>0</v>
      </c>
      <c r="R21" s="124">
        <f t="shared" ca="1" si="19"/>
        <v>0</v>
      </c>
      <c r="S21" s="124">
        <f t="shared" ca="1" si="19"/>
        <v>0</v>
      </c>
      <c r="T21" s="124">
        <f t="shared" ca="1" si="19"/>
        <v>0</v>
      </c>
      <c r="U21" s="124">
        <f t="shared" ca="1" si="19"/>
        <v>0</v>
      </c>
      <c r="V21" s="124">
        <f t="shared" ca="1" si="19"/>
        <v>0</v>
      </c>
      <c r="W21" s="124">
        <f t="shared" ca="1" si="19"/>
        <v>0</v>
      </c>
      <c r="X21" s="124">
        <f t="shared" ca="1" si="19"/>
        <v>0</v>
      </c>
      <c r="Y21" s="124">
        <f t="shared" ca="1" si="19"/>
        <v>0</v>
      </c>
      <c r="Z21" s="124">
        <f t="shared" ca="1" si="19"/>
        <v>0</v>
      </c>
      <c r="AA21" s="124">
        <f t="shared" ca="1" si="19"/>
        <v>0</v>
      </c>
      <c r="AB21" s="124">
        <f t="shared" ca="1" si="19"/>
        <v>0</v>
      </c>
      <c r="AC21" s="124">
        <f t="shared" ca="1" si="19"/>
        <v>0</v>
      </c>
      <c r="AD21" s="124">
        <f t="shared" ca="1" si="19"/>
        <v>0</v>
      </c>
      <c r="AE21" s="124">
        <f t="shared" ca="1" si="19"/>
        <v>0</v>
      </c>
      <c r="AF21" s="124">
        <f t="shared" ca="1" si="19"/>
        <v>0</v>
      </c>
      <c r="AG21" s="124">
        <f t="shared" ca="1" si="19"/>
        <v>0</v>
      </c>
      <c r="AH21" s="124">
        <f t="shared" ca="1" si="19"/>
        <v>0</v>
      </c>
      <c r="AI21" s="124">
        <f t="shared" ca="1" si="19"/>
        <v>0</v>
      </c>
      <c r="AJ21" s="124">
        <f t="shared" ref="AJ21:BO21" ca="1" si="20">IFERROR(+AJ193,"-")</f>
        <v>0</v>
      </c>
      <c r="AK21" s="124">
        <f t="shared" ca="1" si="20"/>
        <v>0</v>
      </c>
      <c r="AL21" s="124">
        <f t="shared" ca="1" si="20"/>
        <v>0</v>
      </c>
      <c r="AM21" s="124">
        <f t="shared" ca="1" si="20"/>
        <v>0</v>
      </c>
      <c r="AN21" s="124">
        <f t="shared" ca="1" si="20"/>
        <v>0</v>
      </c>
      <c r="AO21" s="124">
        <f t="shared" ca="1" si="20"/>
        <v>0</v>
      </c>
      <c r="AP21" s="124">
        <f t="shared" ca="1" si="20"/>
        <v>0</v>
      </c>
      <c r="AQ21" s="124">
        <f t="shared" ca="1" si="20"/>
        <v>0</v>
      </c>
      <c r="AR21" s="124">
        <f t="shared" ca="1" si="20"/>
        <v>0</v>
      </c>
      <c r="AS21" s="124">
        <f t="shared" ca="1" si="20"/>
        <v>0</v>
      </c>
      <c r="AT21" s="124">
        <f t="shared" ca="1" si="20"/>
        <v>0</v>
      </c>
      <c r="AU21" s="124">
        <f t="shared" ca="1" si="20"/>
        <v>0</v>
      </c>
      <c r="AV21" s="124">
        <f t="shared" ca="1" si="20"/>
        <v>0</v>
      </c>
      <c r="AW21" s="124">
        <f t="shared" ca="1" si="20"/>
        <v>0</v>
      </c>
      <c r="AX21" s="124">
        <f t="shared" ca="1" si="20"/>
        <v>0</v>
      </c>
      <c r="AY21" s="124">
        <f t="shared" ca="1" si="20"/>
        <v>0</v>
      </c>
      <c r="AZ21" s="124">
        <f t="shared" ca="1" si="20"/>
        <v>0</v>
      </c>
      <c r="BA21" s="124">
        <f t="shared" ca="1" si="20"/>
        <v>0</v>
      </c>
      <c r="BB21" s="124">
        <f t="shared" ref="BB21:BG21" ca="1" si="21">IFERROR(+BB193,"-")</f>
        <v>0</v>
      </c>
      <c r="BC21" s="124">
        <f t="shared" ca="1" si="21"/>
        <v>0</v>
      </c>
      <c r="BD21" s="124">
        <f t="shared" ca="1" si="21"/>
        <v>0</v>
      </c>
      <c r="BE21" s="124">
        <f t="shared" ca="1" si="21"/>
        <v>0</v>
      </c>
      <c r="BF21" s="124">
        <f t="shared" ca="1" si="21"/>
        <v>0</v>
      </c>
      <c r="BG21" s="143">
        <f t="shared" ca="1" si="21"/>
        <v>0</v>
      </c>
      <c r="BH21" s="143">
        <f t="shared" ca="1" si="20"/>
        <v>0</v>
      </c>
      <c r="BI21" s="124">
        <f t="shared" ca="1" si="20"/>
        <v>-9.3643835616438356</v>
      </c>
      <c r="BJ21" s="124">
        <f t="shared" ca="1" si="20"/>
        <v>-7.1872876712328777</v>
      </c>
      <c r="BK21" s="124">
        <f t="shared" ca="1" si="20"/>
        <v>-16.551671232876714</v>
      </c>
      <c r="BL21" s="143">
        <f t="shared" ca="1" si="20"/>
        <v>-8.8976832876712351</v>
      </c>
      <c r="BM21" s="143">
        <f t="shared" ca="1" si="20"/>
        <v>-25.449354520547949</v>
      </c>
      <c r="BN21" s="143">
        <f t="shared" ca="1" si="20"/>
        <v>-11.108987090410961</v>
      </c>
      <c r="BO21" s="143">
        <f t="shared" ca="1" si="20"/>
        <v>-36.558341610958912</v>
      </c>
      <c r="BP21" s="124">
        <f t="shared" ref="BP21:BV21" ca="1" si="22">IFERROR(+BP193,"-")</f>
        <v>-15.317468202082196</v>
      </c>
      <c r="BQ21" s="124">
        <f t="shared" ca="1" si="22"/>
        <v>-13.237516196260822</v>
      </c>
      <c r="BR21" s="124">
        <f t="shared" ca="1" si="22"/>
        <v>-28.554984398343016</v>
      </c>
      <c r="BS21" s="143">
        <f t="shared" ca="1" si="22"/>
        <v>-15.287064838289879</v>
      </c>
      <c r="BT21" s="143">
        <f t="shared" ca="1" si="22"/>
        <v>-43.842049236632896</v>
      </c>
      <c r="BU21" s="143">
        <f t="shared" ca="1" si="22"/>
        <v>-17.408007816951837</v>
      </c>
      <c r="BV21" s="143">
        <f t="shared" ca="1" si="22"/>
        <v>-61.250057053584733</v>
      </c>
    </row>
    <row r="22" spans="1:74" s="289" customFormat="1" hidden="1" outlineLevel="1" x14ac:dyDescent="0.25">
      <c r="A22" s="286" t="s">
        <v>386</v>
      </c>
      <c r="B22" s="287"/>
      <c r="C22" s="287"/>
      <c r="D22" s="288">
        <f ca="1">IFERROR(D21,"-")</f>
        <v>0</v>
      </c>
      <c r="E22" s="288" t="str">
        <f ca="1">IFERROR(+E21+C21+A21+#REF!,"-")</f>
        <v>-</v>
      </c>
      <c r="F22" s="288" t="str">
        <f ca="1">IFERROR(F21+E21+C21+A21,"-")</f>
        <v>-</v>
      </c>
      <c r="G22" s="288" t="str">
        <f ca="1">IFERROR(F21+E21+C21+A21,"-")</f>
        <v>-</v>
      </c>
      <c r="H22" s="288">
        <f ca="1">IFERROR(H21+F21+E21+C21,"-")</f>
        <v>0</v>
      </c>
      <c r="I22" s="288">
        <f ca="1">IFERROR(H21+F21+E21+C21,"-")</f>
        <v>0</v>
      </c>
      <c r="J22" s="288">
        <f ca="1">IFERROR(J21+H21+F21+E21,"-")</f>
        <v>0</v>
      </c>
      <c r="K22" s="288">
        <f ca="1">IFERROR(K21,"-")</f>
        <v>0</v>
      </c>
      <c r="L22" s="288">
        <f ca="1">IFERROR(+L21+J21+H21+F21,"-")</f>
        <v>0</v>
      </c>
      <c r="M22" s="288">
        <f ca="1">IFERROR(M21+L21+J21+H21,"-")</f>
        <v>0</v>
      </c>
      <c r="N22" s="288">
        <f ca="1">IFERROR(M21+L21+J21+H21,"-")</f>
        <v>0</v>
      </c>
      <c r="O22" s="288">
        <f ca="1">IFERROR(O21+M21+L21+J21,"-")</f>
        <v>0</v>
      </c>
      <c r="P22" s="288">
        <f ca="1">IFERROR(O21+M21+L21+J21,"-")</f>
        <v>0</v>
      </c>
      <c r="Q22" s="288">
        <f ca="1">IFERROR(Q21+O21+M21+L21,"-")</f>
        <v>0</v>
      </c>
      <c r="R22" s="288">
        <f ca="1">IFERROR(R21,"-")</f>
        <v>0</v>
      </c>
      <c r="S22" s="288">
        <f ca="1">IFERROR(+S21+Q21+O21+M21,"-")</f>
        <v>0</v>
      </c>
      <c r="T22" s="288">
        <f ca="1">IFERROR(T21+S21+Q21+O21,"-")</f>
        <v>0</v>
      </c>
      <c r="U22" s="288">
        <f ca="1">IFERROR(T21+S21+Q21+O21,"-")</f>
        <v>0</v>
      </c>
      <c r="V22" s="288">
        <f ca="1">IFERROR(V21+T21+S21+Q21,"-")</f>
        <v>0</v>
      </c>
      <c r="W22" s="288">
        <f ca="1">IFERROR(V21+T21+S21+Q21,"-")</f>
        <v>0</v>
      </c>
      <c r="X22" s="288">
        <f ca="1">IFERROR(X21+V21+T21+S21,"-")</f>
        <v>0</v>
      </c>
      <c r="Y22" s="288">
        <f ca="1">IFERROR(Y21,"-")</f>
        <v>0</v>
      </c>
      <c r="Z22" s="288">
        <f ca="1">IFERROR(+Z21+X21+V21+T21,"-")</f>
        <v>0</v>
      </c>
      <c r="AA22" s="288">
        <f ca="1">IFERROR(AA21+Z21+X21+V21,"-")</f>
        <v>0</v>
      </c>
      <c r="AB22" s="288">
        <f ca="1">IFERROR(AA21+Z21+X21+V21,"-")</f>
        <v>0</v>
      </c>
      <c r="AC22" s="288">
        <f ca="1">IFERROR(AC21+AA21+Z21+X21,"-")</f>
        <v>0</v>
      </c>
      <c r="AD22" s="288">
        <f ca="1">IFERROR(AC21+AA21+Z21+X21,"-")</f>
        <v>0</v>
      </c>
      <c r="AE22" s="288">
        <f ca="1">IFERROR(AE21+AC21+AA21+Z21,"-")</f>
        <v>0</v>
      </c>
      <c r="AF22" s="288">
        <f ca="1">IFERROR(AF21,"-")</f>
        <v>0</v>
      </c>
      <c r="AG22" s="288">
        <f ca="1">IFERROR(+AG21+AE21+AC21+AA21,"-")</f>
        <v>0</v>
      </c>
      <c r="AH22" s="288">
        <f ca="1">IFERROR(AH21+AG21+AE21+AC21,"-")</f>
        <v>0</v>
      </c>
      <c r="AI22" s="288">
        <f ca="1">IFERROR(AH21+AG21+AE21+AC21,"-")</f>
        <v>0</v>
      </c>
      <c r="AJ22" s="288">
        <f ca="1">IFERROR(AJ21+AH21+AG21+AE21,"-")</f>
        <v>0</v>
      </c>
      <c r="AK22" s="288">
        <f ca="1">IFERROR(AJ21+AH21+AG21+AE21,"-")</f>
        <v>0</v>
      </c>
      <c r="AL22" s="288">
        <f ca="1">IFERROR(AL21+AJ21+AH21+AG21,"-")</f>
        <v>0</v>
      </c>
      <c r="AM22" s="288">
        <f ca="1">IFERROR(AM21,"-")</f>
        <v>0</v>
      </c>
      <c r="AN22" s="288">
        <f ca="1">IFERROR(+AN21+AL21+AJ21+AH21,"-")</f>
        <v>0</v>
      </c>
      <c r="AO22" s="288">
        <f ca="1">IFERROR(AO21+AN21+AL21+AJ21,"-")</f>
        <v>0</v>
      </c>
      <c r="AP22" s="288">
        <f ca="1">IFERROR(AO21+AN21+AL21+AJ21,"-")</f>
        <v>0</v>
      </c>
      <c r="AQ22" s="288">
        <f ca="1">IFERROR(AQ21+AO21+AN21+AL21,"-")</f>
        <v>0</v>
      </c>
      <c r="AR22" s="288">
        <f ca="1">IFERROR(AQ21+AO21+AN21+AL21,"-")</f>
        <v>0</v>
      </c>
      <c r="AS22" s="288">
        <f ca="1">IFERROR(AS21+AQ21+AO21+AN21,"-")</f>
        <v>0</v>
      </c>
      <c r="AT22" s="288">
        <f ca="1">IFERROR(AT21,"-")</f>
        <v>0</v>
      </c>
      <c r="AU22" s="288">
        <f ca="1">IFERROR(+AU21+AS21+AQ21+AO21,"-")</f>
        <v>0</v>
      </c>
      <c r="AV22" s="288">
        <f ca="1">IFERROR(AV21+AU21+AS21+AQ21,"-")</f>
        <v>0</v>
      </c>
      <c r="AW22" s="288">
        <f ca="1">IFERROR(AV21+AU21+AS21+AQ21,"-")</f>
        <v>0</v>
      </c>
      <c r="AX22" s="288">
        <f ca="1">IFERROR(AX21+AV21+AU21+AS21,"-")</f>
        <v>0</v>
      </c>
      <c r="AY22" s="288">
        <f ca="1">IFERROR(AX21+AV21+AU21+AS21,"-")</f>
        <v>0</v>
      </c>
      <c r="AZ22" s="288">
        <f ca="1">IFERROR(AZ21+AX21+AV21+AU21,"-")</f>
        <v>0</v>
      </c>
      <c r="BA22" s="288">
        <f ca="1">IFERROR(BA21,"-")</f>
        <v>0</v>
      </c>
      <c r="BB22" s="288">
        <f ca="1">IFERROR(+BB21+AZ21+AX21+AV21,"-")</f>
        <v>0</v>
      </c>
      <c r="BC22" s="288">
        <f ca="1">IFERROR(BC21+BB21+AZ21+AX21,"-")</f>
        <v>0</v>
      </c>
      <c r="BD22" s="288">
        <f ca="1">IFERROR(BC21+BB21+AZ21+AX21,"-")</f>
        <v>0</v>
      </c>
      <c r="BE22" s="288">
        <f ca="1">IFERROR(BE21+BC21+BB21+AZ21,"-")</f>
        <v>0</v>
      </c>
      <c r="BF22" s="288">
        <f ca="1">IFERROR(BE21+BC21+BB21+AZ21,"-")</f>
        <v>0</v>
      </c>
      <c r="BG22" s="288">
        <f ca="1">IFERROR(BG21+BE21+BC21+BB21,"-")</f>
        <v>0</v>
      </c>
      <c r="BH22" s="288">
        <f ca="1">IFERROR(BH21,"-")</f>
        <v>0</v>
      </c>
      <c r="BI22" s="288">
        <f ca="1">IFERROR(+BI21+BG21+BE21+BC21,"-")</f>
        <v>-9.3643835616438356</v>
      </c>
      <c r="BJ22" s="288">
        <f ca="1">IFERROR(BJ21+BI21+BG21+BE21,"-")</f>
        <v>-16.551671232876714</v>
      </c>
      <c r="BK22" s="288">
        <f ca="1">IFERROR(BJ21+BI21+BG21+BE21,"-")</f>
        <v>-16.551671232876714</v>
      </c>
      <c r="BL22" s="288">
        <f ca="1">IFERROR(BL21+BJ21+BI21+BG21,"-")</f>
        <v>-25.449354520547949</v>
      </c>
      <c r="BM22" s="288">
        <f ca="1">IFERROR(BL21+BJ21+BI21+BG21,"-")</f>
        <v>-25.449354520547949</v>
      </c>
      <c r="BN22" s="288">
        <f ca="1">IFERROR(BN21+BL21+BJ21+BI21,"-")</f>
        <v>-36.558341610958912</v>
      </c>
      <c r="BO22" s="288">
        <f ca="1">IFERROR(BO21,"-")</f>
        <v>-36.558341610958912</v>
      </c>
      <c r="BP22" s="288">
        <f ca="1">IFERROR(+BP21+BN21+BL21+BJ21,"-")</f>
        <v>-42.511426251397275</v>
      </c>
      <c r="BQ22" s="288">
        <f ca="1">IFERROR(BQ21+BP21+BN21+BL21,"-")</f>
        <v>-48.561654776425215</v>
      </c>
      <c r="BR22" s="288">
        <f ca="1">IFERROR(BQ21+BP21+BN21+BL21,"-")</f>
        <v>-48.561654776425215</v>
      </c>
      <c r="BS22" s="288">
        <f ca="1">IFERROR(BS21+BQ21+BP21+BN21,"-")</f>
        <v>-54.951036327043859</v>
      </c>
      <c r="BT22" s="288">
        <f ca="1">IFERROR(BS21+BQ21+BP21+BN21,"-")</f>
        <v>-54.951036327043859</v>
      </c>
      <c r="BU22" s="288">
        <f ca="1">IFERROR(BU21+BS21+BQ21+BP21,"-")</f>
        <v>-61.250057053584733</v>
      </c>
      <c r="BV22" s="288">
        <f ca="1">IFERROR(BV21,"-")</f>
        <v>-61.250057053584733</v>
      </c>
    </row>
    <row r="23" spans="1:74" collapsed="1" x14ac:dyDescent="0.25">
      <c r="A23" s="21" t="s">
        <v>49</v>
      </c>
      <c r="B23" s="60"/>
      <c r="C23" s="60"/>
      <c r="D23" s="124">
        <f t="shared" ref="D23:AI23" ca="1" si="23">IFERROR(D202,"-")</f>
        <v>0</v>
      </c>
      <c r="E23" s="124">
        <f t="shared" ca="1" si="23"/>
        <v>0</v>
      </c>
      <c r="F23" s="124">
        <f t="shared" ca="1" si="23"/>
        <v>0</v>
      </c>
      <c r="G23" s="124">
        <f t="shared" ca="1" si="23"/>
        <v>0</v>
      </c>
      <c r="H23" s="124">
        <f t="shared" ca="1" si="23"/>
        <v>0</v>
      </c>
      <c r="I23" s="124">
        <f t="shared" ca="1" si="23"/>
        <v>0</v>
      </c>
      <c r="J23" s="124">
        <f t="shared" ca="1" si="23"/>
        <v>0</v>
      </c>
      <c r="K23" s="124">
        <f t="shared" ca="1" si="23"/>
        <v>0</v>
      </c>
      <c r="L23" s="124">
        <f t="shared" ca="1" si="23"/>
        <v>0</v>
      </c>
      <c r="M23" s="124">
        <f t="shared" ca="1" si="23"/>
        <v>0</v>
      </c>
      <c r="N23" s="124">
        <f t="shared" ca="1" si="23"/>
        <v>0</v>
      </c>
      <c r="O23" s="124">
        <f t="shared" ca="1" si="23"/>
        <v>0</v>
      </c>
      <c r="P23" s="124">
        <f t="shared" ca="1" si="23"/>
        <v>0</v>
      </c>
      <c r="Q23" s="124">
        <f t="shared" ca="1" si="23"/>
        <v>0</v>
      </c>
      <c r="R23" s="124">
        <f t="shared" ca="1" si="23"/>
        <v>0</v>
      </c>
      <c r="S23" s="124">
        <f t="shared" ca="1" si="23"/>
        <v>0</v>
      </c>
      <c r="T23" s="124">
        <f t="shared" ca="1" si="23"/>
        <v>0</v>
      </c>
      <c r="U23" s="124">
        <f t="shared" ca="1" si="23"/>
        <v>0</v>
      </c>
      <c r="V23" s="124">
        <f t="shared" ca="1" si="23"/>
        <v>0</v>
      </c>
      <c r="W23" s="124">
        <f t="shared" ca="1" si="23"/>
        <v>0</v>
      </c>
      <c r="X23" s="124">
        <f t="shared" ca="1" si="23"/>
        <v>0</v>
      </c>
      <c r="Y23" s="124">
        <f t="shared" ca="1" si="23"/>
        <v>0</v>
      </c>
      <c r="Z23" s="124">
        <f t="shared" ca="1" si="23"/>
        <v>0</v>
      </c>
      <c r="AA23" s="124">
        <f t="shared" ca="1" si="23"/>
        <v>0</v>
      </c>
      <c r="AB23" s="124">
        <f t="shared" ca="1" si="23"/>
        <v>0</v>
      </c>
      <c r="AC23" s="124">
        <f t="shared" ca="1" si="23"/>
        <v>0</v>
      </c>
      <c r="AD23" s="124">
        <f t="shared" ca="1" si="23"/>
        <v>0</v>
      </c>
      <c r="AE23" s="124">
        <f t="shared" ca="1" si="23"/>
        <v>0</v>
      </c>
      <c r="AF23" s="124">
        <f t="shared" ca="1" si="23"/>
        <v>0</v>
      </c>
      <c r="AG23" s="124">
        <f t="shared" ca="1" si="23"/>
        <v>0</v>
      </c>
      <c r="AH23" s="124">
        <f t="shared" ca="1" si="23"/>
        <v>0</v>
      </c>
      <c r="AI23" s="124">
        <f t="shared" ca="1" si="23"/>
        <v>0</v>
      </c>
      <c r="AJ23" s="124">
        <f t="shared" ref="AJ23:BO23" ca="1" si="24">IFERROR(AJ202,"-")</f>
        <v>0</v>
      </c>
      <c r="AK23" s="124">
        <f t="shared" ca="1" si="24"/>
        <v>0</v>
      </c>
      <c r="AL23" s="124">
        <f t="shared" ca="1" si="24"/>
        <v>0</v>
      </c>
      <c r="AM23" s="124">
        <f t="shared" ca="1" si="24"/>
        <v>0</v>
      </c>
      <c r="AN23" s="124">
        <f t="shared" ca="1" si="24"/>
        <v>0</v>
      </c>
      <c r="AO23" s="124">
        <f t="shared" ca="1" si="24"/>
        <v>0</v>
      </c>
      <c r="AP23" s="124">
        <f t="shared" ca="1" si="24"/>
        <v>0</v>
      </c>
      <c r="AQ23" s="124">
        <f t="shared" ca="1" si="24"/>
        <v>0</v>
      </c>
      <c r="AR23" s="124">
        <f t="shared" ca="1" si="24"/>
        <v>0</v>
      </c>
      <c r="AS23" s="124">
        <f t="shared" ca="1" si="24"/>
        <v>0</v>
      </c>
      <c r="AT23" s="124">
        <f t="shared" ca="1" si="24"/>
        <v>0</v>
      </c>
      <c r="AU23" s="124">
        <f t="shared" ca="1" si="24"/>
        <v>0</v>
      </c>
      <c r="AV23" s="124">
        <f t="shared" ca="1" si="24"/>
        <v>0</v>
      </c>
      <c r="AW23" s="124">
        <f t="shared" ca="1" si="24"/>
        <v>0</v>
      </c>
      <c r="AX23" s="124">
        <f t="shared" ca="1" si="24"/>
        <v>0</v>
      </c>
      <c r="AY23" s="124">
        <f t="shared" ca="1" si="24"/>
        <v>0</v>
      </c>
      <c r="AZ23" s="124">
        <f t="shared" ca="1" si="24"/>
        <v>0</v>
      </c>
      <c r="BA23" s="124">
        <f t="shared" ca="1" si="24"/>
        <v>0</v>
      </c>
      <c r="BB23" s="124">
        <f t="shared" ref="BB23:BG23" ca="1" si="25">IFERROR(BB202,"-")</f>
        <v>0</v>
      </c>
      <c r="BC23" s="124">
        <f t="shared" ca="1" si="25"/>
        <v>0</v>
      </c>
      <c r="BD23" s="124">
        <f t="shared" ca="1" si="25"/>
        <v>0</v>
      </c>
      <c r="BE23" s="124">
        <f t="shared" ca="1" si="25"/>
        <v>0</v>
      </c>
      <c r="BF23" s="124">
        <f t="shared" ca="1" si="25"/>
        <v>0</v>
      </c>
      <c r="BG23" s="124">
        <f t="shared" ca="1" si="25"/>
        <v>0</v>
      </c>
      <c r="BH23" s="124">
        <f t="shared" ca="1" si="24"/>
        <v>-340</v>
      </c>
      <c r="BI23" s="124">
        <f t="shared" ca="1" si="24"/>
        <v>0</v>
      </c>
      <c r="BJ23" s="124">
        <f t="shared" ca="1" si="24"/>
        <v>0</v>
      </c>
      <c r="BK23" s="124">
        <f t="shared" ca="1" si="24"/>
        <v>0</v>
      </c>
      <c r="BL23" s="124">
        <f t="shared" ca="1" si="24"/>
        <v>0</v>
      </c>
      <c r="BM23" s="124">
        <f t="shared" ca="1" si="24"/>
        <v>0</v>
      </c>
      <c r="BN23" s="124">
        <f t="shared" ca="1" si="24"/>
        <v>0</v>
      </c>
      <c r="BO23" s="124">
        <f t="shared" ca="1" si="24"/>
        <v>-340</v>
      </c>
      <c r="BP23" s="124">
        <f t="shared" ref="BP23:BV23" ca="1" si="26">IFERROR(BP202,"-")</f>
        <v>0</v>
      </c>
      <c r="BQ23" s="124">
        <f t="shared" ca="1" si="26"/>
        <v>0</v>
      </c>
      <c r="BR23" s="124">
        <f t="shared" ca="1" si="26"/>
        <v>0</v>
      </c>
      <c r="BS23" s="124">
        <f t="shared" ca="1" si="26"/>
        <v>0</v>
      </c>
      <c r="BT23" s="124">
        <f t="shared" ca="1" si="26"/>
        <v>0</v>
      </c>
      <c r="BU23" s="124">
        <f t="shared" ca="1" si="26"/>
        <v>0</v>
      </c>
      <c r="BV23" s="124">
        <f t="shared" ca="1" si="26"/>
        <v>-340</v>
      </c>
    </row>
    <row r="24" spans="1:74" s="289" customFormat="1" hidden="1" outlineLevel="1" x14ac:dyDescent="0.25">
      <c r="A24" s="286" t="s">
        <v>387</v>
      </c>
      <c r="B24" s="287"/>
      <c r="C24" s="287"/>
      <c r="D24" s="288">
        <f ca="1">IFERROR(D23,"-")</f>
        <v>0</v>
      </c>
      <c r="E24" s="288" t="str">
        <f ca="1">IFERROR(+E23+C23+A23+#REF!,"-")</f>
        <v>-</v>
      </c>
      <c r="F24" s="288" t="str">
        <f ca="1">IFERROR(F23+E23+C23+A23,"-")</f>
        <v>-</v>
      </c>
      <c r="G24" s="288" t="str">
        <f ca="1">IFERROR(F23+E23+C23+A23,"-")</f>
        <v>-</v>
      </c>
      <c r="H24" s="288">
        <f ca="1">IFERROR(H23+F23+E23+C23,"-")</f>
        <v>0</v>
      </c>
      <c r="I24" s="288">
        <f ca="1">IFERROR(H23+F23+E23+C23,"-")</f>
        <v>0</v>
      </c>
      <c r="J24" s="288">
        <f ca="1">IFERROR(J23+H23+F23+E23,"-")</f>
        <v>0</v>
      </c>
      <c r="K24" s="288">
        <f ca="1">IFERROR(K23,"-")</f>
        <v>0</v>
      </c>
      <c r="L24" s="288">
        <f ca="1">IFERROR(+L23+J23+H23+F23,"-")</f>
        <v>0</v>
      </c>
      <c r="M24" s="288">
        <f ca="1">IFERROR(M23+L23+J23+H23,"-")</f>
        <v>0</v>
      </c>
      <c r="N24" s="288">
        <f ca="1">IFERROR(M23+L23+J23+H23,"-")</f>
        <v>0</v>
      </c>
      <c r="O24" s="288">
        <f ca="1">IFERROR(O23+M23+L23+J23,"-")</f>
        <v>0</v>
      </c>
      <c r="P24" s="288">
        <f ca="1">IFERROR(O23+M23+L23+J23,"-")</f>
        <v>0</v>
      </c>
      <c r="Q24" s="288">
        <f ca="1">IFERROR(Q23+O23+M23+L23,"-")</f>
        <v>0</v>
      </c>
      <c r="R24" s="288">
        <f ca="1">IFERROR(R23,"-")</f>
        <v>0</v>
      </c>
      <c r="S24" s="288">
        <f ca="1">IFERROR(+S23+Q23+O23+M23,"-")</f>
        <v>0</v>
      </c>
      <c r="T24" s="288">
        <f ca="1">IFERROR(T23+S23+Q23+O23,"-")</f>
        <v>0</v>
      </c>
      <c r="U24" s="288">
        <f ca="1">IFERROR(T23+S23+Q23+O23,"-")</f>
        <v>0</v>
      </c>
      <c r="V24" s="288">
        <f ca="1">IFERROR(V23+T23+S23+Q23,"-")</f>
        <v>0</v>
      </c>
      <c r="W24" s="288">
        <f ca="1">IFERROR(V23+T23+S23+Q23,"-")</f>
        <v>0</v>
      </c>
      <c r="X24" s="288">
        <f ca="1">IFERROR(X23+V23+T23+S23,"-")</f>
        <v>0</v>
      </c>
      <c r="Y24" s="288">
        <f ca="1">IFERROR(Y23,"-")</f>
        <v>0</v>
      </c>
      <c r="Z24" s="288">
        <f ca="1">IFERROR(+Z23+X23+V23+T23,"-")</f>
        <v>0</v>
      </c>
      <c r="AA24" s="288">
        <f ca="1">IFERROR(AA23+Z23+X23+V23,"-")</f>
        <v>0</v>
      </c>
      <c r="AB24" s="288">
        <f ca="1">IFERROR(AA23+Z23+X23+V23,"-")</f>
        <v>0</v>
      </c>
      <c r="AC24" s="288">
        <f ca="1">IFERROR(AC23+AA23+Z23+X23,"-")</f>
        <v>0</v>
      </c>
      <c r="AD24" s="288">
        <f ca="1">IFERROR(AC23+AA23+Z23+X23,"-")</f>
        <v>0</v>
      </c>
      <c r="AE24" s="288">
        <f ca="1">IFERROR(AE23+AC23+AA23+Z23,"-")</f>
        <v>0</v>
      </c>
      <c r="AF24" s="288">
        <f ca="1">IFERROR(AF23,"-")</f>
        <v>0</v>
      </c>
      <c r="AG24" s="288">
        <f ca="1">IFERROR(+AG23+AE23+AC23+AA23,"-")</f>
        <v>0</v>
      </c>
      <c r="AH24" s="288">
        <f ca="1">IFERROR(AH23+AG23+AE23+AC23,"-")</f>
        <v>0</v>
      </c>
      <c r="AI24" s="288">
        <f ca="1">IFERROR(AH23+AG23+AE23+AC23,"-")</f>
        <v>0</v>
      </c>
      <c r="AJ24" s="288">
        <f ca="1">IFERROR(AJ23+AH23+AG23+AE23,"-")</f>
        <v>0</v>
      </c>
      <c r="AK24" s="288">
        <f ca="1">IFERROR(AJ23+AH23+AG23+AE23,"-")</f>
        <v>0</v>
      </c>
      <c r="AL24" s="288">
        <f ca="1">IFERROR(AL23+AJ23+AH23+AG23,"-")</f>
        <v>0</v>
      </c>
      <c r="AM24" s="288">
        <f ca="1">IFERROR(AM23,"-")</f>
        <v>0</v>
      </c>
      <c r="AN24" s="288">
        <f ca="1">IFERROR(+AN23+AL23+AJ23+AH23,"-")</f>
        <v>0</v>
      </c>
      <c r="AO24" s="288">
        <f ca="1">IFERROR(AO23+AN23+AL23+AJ23,"-")</f>
        <v>0</v>
      </c>
      <c r="AP24" s="288">
        <f ca="1">IFERROR(AO23+AN23+AL23+AJ23,"-")</f>
        <v>0</v>
      </c>
      <c r="AQ24" s="288">
        <f ca="1">IFERROR(AQ23+AO23+AN23+AL23,"-")</f>
        <v>0</v>
      </c>
      <c r="AR24" s="288">
        <f ca="1">IFERROR(AQ23+AO23+AN23+AL23,"-")</f>
        <v>0</v>
      </c>
      <c r="AS24" s="288">
        <f ca="1">IFERROR(AS23+AQ23+AO23+AN23,"-")</f>
        <v>0</v>
      </c>
      <c r="AT24" s="288">
        <f ca="1">IFERROR(AT23,"-")</f>
        <v>0</v>
      </c>
      <c r="AU24" s="288">
        <f ca="1">IFERROR(+AU23+AS23+AQ23+AO23,"-")</f>
        <v>0</v>
      </c>
      <c r="AV24" s="288">
        <f ca="1">IFERROR(AV23+AU23+AS23+AQ23,"-")</f>
        <v>0</v>
      </c>
      <c r="AW24" s="288">
        <f ca="1">IFERROR(AV23+AU23+AS23+AQ23,"-")</f>
        <v>0</v>
      </c>
      <c r="AX24" s="288">
        <f ca="1">IFERROR(AX23+AV23+AU23+AS23,"-")</f>
        <v>0</v>
      </c>
      <c r="AY24" s="288">
        <f ca="1">IFERROR(AX23+AV23+AU23+AS23,"-")</f>
        <v>0</v>
      </c>
      <c r="AZ24" s="288">
        <f ca="1">IFERROR(AZ23+AX23+AV23+AU23,"-")</f>
        <v>0</v>
      </c>
      <c r="BA24" s="288">
        <f ca="1">IFERROR(BA23,"-")</f>
        <v>0</v>
      </c>
      <c r="BB24" s="288">
        <f ca="1">IFERROR(+BB23+AZ23+AX23+AV23,"-")</f>
        <v>0</v>
      </c>
      <c r="BC24" s="288">
        <f ca="1">IFERROR(BC23+BB23+AZ23+AX23,"-")</f>
        <v>0</v>
      </c>
      <c r="BD24" s="288">
        <f ca="1">IFERROR(BC23+BB23+AZ23+AX23,"-")</f>
        <v>0</v>
      </c>
      <c r="BE24" s="288">
        <f ca="1">IFERROR(BE23+BC23+BB23+AZ23,"-")</f>
        <v>0</v>
      </c>
      <c r="BF24" s="288">
        <f ca="1">IFERROR(BE23+BC23+BB23+AZ23,"-")</f>
        <v>0</v>
      </c>
      <c r="BG24" s="288">
        <f ca="1">IFERROR(BG23+BE23+BC23+BB23,"-")</f>
        <v>0</v>
      </c>
      <c r="BH24" s="288">
        <f ca="1">IFERROR(BH23,"-")</f>
        <v>-340</v>
      </c>
      <c r="BI24" s="288">
        <f ca="1">IFERROR(+BI23+BG23+BE23+BC23,"-")</f>
        <v>0</v>
      </c>
      <c r="BJ24" s="288">
        <f ca="1">IFERROR(BJ23+BI23+BG23+BE23,"-")</f>
        <v>0</v>
      </c>
      <c r="BK24" s="288">
        <f ca="1">IFERROR(BJ23+BI23+BG23+BE23,"-")</f>
        <v>0</v>
      </c>
      <c r="BL24" s="288">
        <f ca="1">IFERROR(BL23+BJ23+BI23+BG23,"-")</f>
        <v>0</v>
      </c>
      <c r="BM24" s="288">
        <f ca="1">IFERROR(BL23+BJ23+BI23+BG23,"-")</f>
        <v>0</v>
      </c>
      <c r="BN24" s="288">
        <f ca="1">IFERROR(BN23+BL23+BJ23+BI23,"-")</f>
        <v>0</v>
      </c>
      <c r="BO24" s="288">
        <f ca="1">IFERROR(BO23,"-")</f>
        <v>-340</v>
      </c>
      <c r="BP24" s="288">
        <f ca="1">IFERROR(+BP23+BN23+BL23+BJ23,"-")</f>
        <v>0</v>
      </c>
      <c r="BQ24" s="288">
        <f ca="1">IFERROR(BQ23+BP23+BN23+BL23,"-")</f>
        <v>0</v>
      </c>
      <c r="BR24" s="288">
        <f ca="1">IFERROR(BQ23+BP23+BN23+BL23,"-")</f>
        <v>0</v>
      </c>
      <c r="BS24" s="288">
        <f ca="1">IFERROR(BS23+BQ23+BP23+BN23,"-")</f>
        <v>0</v>
      </c>
      <c r="BT24" s="288">
        <f ca="1">IFERROR(BS23+BQ23+BP23+BN23,"-")</f>
        <v>0</v>
      </c>
      <c r="BU24" s="288">
        <f ca="1">IFERROR(BU23+BS23+BQ23+BP23,"-")</f>
        <v>0</v>
      </c>
      <c r="BV24" s="288">
        <f ca="1">IFERROR(BV23,"-")</f>
        <v>-340</v>
      </c>
    </row>
    <row r="25" spans="1:74" collapsed="1" x14ac:dyDescent="0.25">
      <c r="A25" s="17" t="s">
        <v>50</v>
      </c>
      <c r="B25" s="52"/>
      <c r="C25" s="52"/>
      <c r="D25" s="125" t="str">
        <f ca="1">IFERROR(+D19+D21+D23,"-")</f>
        <v>-</v>
      </c>
      <c r="E25" s="125">
        <f t="shared" ref="E25:BP25" ca="1" si="27">IFERROR(+E19+E21+E23,"-")</f>
        <v>0</v>
      </c>
      <c r="F25" s="125">
        <f t="shared" ca="1" si="27"/>
        <v>0</v>
      </c>
      <c r="G25" s="125">
        <f t="shared" ca="1" si="27"/>
        <v>0</v>
      </c>
      <c r="H25" s="125">
        <f t="shared" ca="1" si="27"/>
        <v>0</v>
      </c>
      <c r="I25" s="125">
        <f t="shared" ca="1" si="27"/>
        <v>0</v>
      </c>
      <c r="J25" s="125">
        <f t="shared" ca="1" si="27"/>
        <v>0</v>
      </c>
      <c r="K25" s="125">
        <f t="shared" ca="1" si="27"/>
        <v>0</v>
      </c>
      <c r="L25" s="125">
        <f t="shared" ca="1" si="27"/>
        <v>0</v>
      </c>
      <c r="M25" s="125">
        <f t="shared" ca="1" si="27"/>
        <v>0</v>
      </c>
      <c r="N25" s="125">
        <f t="shared" ca="1" si="27"/>
        <v>0</v>
      </c>
      <c r="O25" s="125">
        <f t="shared" ca="1" si="27"/>
        <v>0</v>
      </c>
      <c r="P25" s="125">
        <f t="shared" ca="1" si="27"/>
        <v>0</v>
      </c>
      <c r="Q25" s="125">
        <f t="shared" ca="1" si="27"/>
        <v>0</v>
      </c>
      <c r="R25" s="125">
        <f t="shared" ca="1" si="27"/>
        <v>0</v>
      </c>
      <c r="S25" s="125">
        <f t="shared" ca="1" si="27"/>
        <v>0</v>
      </c>
      <c r="T25" s="125">
        <f t="shared" ca="1" si="27"/>
        <v>0</v>
      </c>
      <c r="U25" s="125">
        <f t="shared" ca="1" si="27"/>
        <v>0</v>
      </c>
      <c r="V25" s="125">
        <f t="shared" ca="1" si="27"/>
        <v>0</v>
      </c>
      <c r="W25" s="125">
        <f t="shared" ca="1" si="27"/>
        <v>0</v>
      </c>
      <c r="X25" s="125">
        <f t="shared" ca="1" si="27"/>
        <v>0</v>
      </c>
      <c r="Y25" s="125">
        <f t="shared" ca="1" si="27"/>
        <v>0</v>
      </c>
      <c r="Z25" s="125">
        <f t="shared" ca="1" si="27"/>
        <v>0</v>
      </c>
      <c r="AA25" s="125">
        <f t="shared" ca="1" si="27"/>
        <v>0</v>
      </c>
      <c r="AB25" s="125">
        <f t="shared" ca="1" si="27"/>
        <v>0</v>
      </c>
      <c r="AC25" s="125">
        <f t="shared" ca="1" si="27"/>
        <v>0</v>
      </c>
      <c r="AD25" s="125">
        <f t="shared" ca="1" si="27"/>
        <v>0</v>
      </c>
      <c r="AE25" s="125">
        <f t="shared" ca="1" si="27"/>
        <v>0</v>
      </c>
      <c r="AF25" s="125">
        <f t="shared" ca="1" si="27"/>
        <v>0</v>
      </c>
      <c r="AG25" s="125">
        <f t="shared" ca="1" si="27"/>
        <v>0</v>
      </c>
      <c r="AH25" s="125">
        <f t="shared" ca="1" si="27"/>
        <v>0</v>
      </c>
      <c r="AI25" s="125">
        <f t="shared" ca="1" si="27"/>
        <v>0</v>
      </c>
      <c r="AJ25" s="125">
        <f t="shared" ca="1" si="27"/>
        <v>0</v>
      </c>
      <c r="AK25" s="125">
        <f t="shared" ca="1" si="27"/>
        <v>0</v>
      </c>
      <c r="AL25" s="125">
        <f t="shared" ca="1" si="27"/>
        <v>0</v>
      </c>
      <c r="AM25" s="125">
        <f t="shared" ca="1" si="27"/>
        <v>0</v>
      </c>
      <c r="AN25" s="125">
        <f t="shared" ca="1" si="27"/>
        <v>0</v>
      </c>
      <c r="AO25" s="125">
        <f t="shared" ca="1" si="27"/>
        <v>0</v>
      </c>
      <c r="AP25" s="125">
        <f t="shared" ca="1" si="27"/>
        <v>0</v>
      </c>
      <c r="AQ25" s="125">
        <f t="shared" ca="1" si="27"/>
        <v>0</v>
      </c>
      <c r="AR25" s="125">
        <f t="shared" ca="1" si="27"/>
        <v>0</v>
      </c>
      <c r="AS25" s="125">
        <f t="shared" ca="1" si="27"/>
        <v>0</v>
      </c>
      <c r="AT25" s="125">
        <f t="shared" ca="1" si="27"/>
        <v>0</v>
      </c>
      <c r="AU25" s="125">
        <f t="shared" ca="1" si="27"/>
        <v>0</v>
      </c>
      <c r="AV25" s="125">
        <f t="shared" ca="1" si="27"/>
        <v>0</v>
      </c>
      <c r="AW25" s="125">
        <f t="shared" ca="1" si="27"/>
        <v>0</v>
      </c>
      <c r="AX25" s="125">
        <f t="shared" ca="1" si="27"/>
        <v>0</v>
      </c>
      <c r="AY25" s="125">
        <f t="shared" ca="1" si="27"/>
        <v>0</v>
      </c>
      <c r="AZ25" s="125">
        <f t="shared" ca="1" si="27"/>
        <v>0</v>
      </c>
      <c r="BA25" s="125">
        <f t="shared" ca="1" si="27"/>
        <v>0</v>
      </c>
      <c r="BB25" s="125">
        <f t="shared" ref="BB25:BG25" ca="1" si="28">IFERROR(+BB19+BB21+BB23,"-")</f>
        <v>0</v>
      </c>
      <c r="BC25" s="125">
        <f t="shared" ca="1" si="28"/>
        <v>0</v>
      </c>
      <c r="BD25" s="125">
        <f t="shared" ca="1" si="28"/>
        <v>0</v>
      </c>
      <c r="BE25" s="125">
        <f t="shared" ca="1" si="28"/>
        <v>0</v>
      </c>
      <c r="BF25" s="125">
        <f t="shared" ca="1" si="28"/>
        <v>0</v>
      </c>
      <c r="BG25" s="125">
        <f t="shared" ca="1" si="28"/>
        <v>0</v>
      </c>
      <c r="BH25" s="125">
        <f t="shared" ca="1" si="27"/>
        <v>251.78082191780823</v>
      </c>
      <c r="BI25" s="125">
        <f t="shared" ca="1" si="27"/>
        <v>198.85479452054793</v>
      </c>
      <c r="BJ25" s="125">
        <f t="shared" ca="1" si="27"/>
        <v>-7.1872876712328777</v>
      </c>
      <c r="BK25" s="125">
        <f t="shared" ca="1" si="27"/>
        <v>191.66750684931506</v>
      </c>
      <c r="BL25" s="125">
        <f t="shared" ca="1" si="27"/>
        <v>-8.8976832876712351</v>
      </c>
      <c r="BM25" s="125">
        <f t="shared" ca="1" si="27"/>
        <v>182.76982356164382</v>
      </c>
      <c r="BN25" s="125">
        <f t="shared" ca="1" si="27"/>
        <v>-11.108987090410961</v>
      </c>
      <c r="BO25" s="125">
        <f t="shared" ca="1" si="27"/>
        <v>422.34576797808199</v>
      </c>
      <c r="BP25" s="125">
        <f t="shared" ca="1" si="27"/>
        <v>193.99760029106869</v>
      </c>
      <c r="BQ25" s="125">
        <f t="shared" ref="BQ25:BV25" ca="1" si="29">IFERROR(+BQ19+BQ21+BQ23,"-")</f>
        <v>-13.237516196260822</v>
      </c>
      <c r="BR25" s="125">
        <f t="shared" ca="1" si="29"/>
        <v>180.76008409480787</v>
      </c>
      <c r="BS25" s="125">
        <f t="shared" ca="1" si="29"/>
        <v>-15.287064838289879</v>
      </c>
      <c r="BT25" s="125">
        <f t="shared" ca="1" si="29"/>
        <v>165.47301925651797</v>
      </c>
      <c r="BU25" s="125">
        <f t="shared" ca="1" si="29"/>
        <v>-17.408007816951837</v>
      </c>
      <c r="BV25" s="125">
        <f t="shared" ca="1" si="29"/>
        <v>400.94172376833342</v>
      </c>
    </row>
    <row r="26" spans="1:74" s="289" customFormat="1" hidden="1" outlineLevel="1" x14ac:dyDescent="0.25">
      <c r="A26" s="286" t="s">
        <v>389</v>
      </c>
      <c r="B26" s="287"/>
      <c r="C26" s="287"/>
      <c r="D26" s="288" t="str">
        <f ca="1">IFERROR(D25,"-")</f>
        <v>-</v>
      </c>
      <c r="E26" s="288" t="str">
        <f ca="1">IFERROR(+E25+C25+A25+#REF!,"-")</f>
        <v>-</v>
      </c>
      <c r="F26" s="288" t="str">
        <f ca="1">IFERROR(F25+E25+C25+A25,"-")</f>
        <v>-</v>
      </c>
      <c r="G26" s="288" t="str">
        <f ca="1">IFERROR(F25+E25+C25+A25,"-")</f>
        <v>-</v>
      </c>
      <c r="H26" s="288">
        <f ca="1">IFERROR(H25+F25+E25+C25,"-")</f>
        <v>0</v>
      </c>
      <c r="I26" s="288">
        <f ca="1">IFERROR(H25+F25+E25+C25,"-")</f>
        <v>0</v>
      </c>
      <c r="J26" s="288">
        <f ca="1">IFERROR(J25+H25+F25+E25,"-")</f>
        <v>0</v>
      </c>
      <c r="K26" s="288">
        <f ca="1">IFERROR(K25,"-")</f>
        <v>0</v>
      </c>
      <c r="L26" s="288">
        <f ca="1">IFERROR(+L25+J25+H25+F25,"-")</f>
        <v>0</v>
      </c>
      <c r="M26" s="288">
        <f ca="1">IFERROR(M25+L25+J25+H25,"-")</f>
        <v>0</v>
      </c>
      <c r="N26" s="288">
        <f ca="1">IFERROR(M25+L25+J25+H25,"-")</f>
        <v>0</v>
      </c>
      <c r="O26" s="288">
        <f ca="1">IFERROR(O25+M25+L25+J25,"-")</f>
        <v>0</v>
      </c>
      <c r="P26" s="288">
        <f ca="1">IFERROR(O25+M25+L25+J25,"-")</f>
        <v>0</v>
      </c>
      <c r="Q26" s="288">
        <f ca="1">IFERROR(Q25+O25+M25+L25,"-")</f>
        <v>0</v>
      </c>
      <c r="R26" s="288">
        <f ca="1">IFERROR(R25,"-")</f>
        <v>0</v>
      </c>
      <c r="S26" s="288">
        <f ca="1">IFERROR(+S25+Q25+O25+M25,"-")</f>
        <v>0</v>
      </c>
      <c r="T26" s="288">
        <f ca="1">IFERROR(T25+S25+Q25+O25,"-")</f>
        <v>0</v>
      </c>
      <c r="U26" s="288">
        <f ca="1">IFERROR(T25+S25+Q25+O25,"-")</f>
        <v>0</v>
      </c>
      <c r="V26" s="288">
        <f ca="1">IFERROR(V25+T25+S25+Q25,"-")</f>
        <v>0</v>
      </c>
      <c r="W26" s="288">
        <f ca="1">IFERROR(V25+T25+S25+Q25,"-")</f>
        <v>0</v>
      </c>
      <c r="X26" s="288">
        <f ca="1">IFERROR(X25+V25+T25+S25,"-")</f>
        <v>0</v>
      </c>
      <c r="Y26" s="288">
        <f ca="1">IFERROR(Y25,"-")</f>
        <v>0</v>
      </c>
      <c r="Z26" s="288">
        <f ca="1">IFERROR(+Z25+X25+V25+T25,"-")</f>
        <v>0</v>
      </c>
      <c r="AA26" s="288">
        <f ca="1">IFERROR(AA25+Z25+X25+V25,"-")</f>
        <v>0</v>
      </c>
      <c r="AB26" s="288">
        <f ca="1">IFERROR(AA25+Z25+X25+V25,"-")</f>
        <v>0</v>
      </c>
      <c r="AC26" s="288">
        <f ca="1">IFERROR(AC25+AA25+Z25+X25,"-")</f>
        <v>0</v>
      </c>
      <c r="AD26" s="288">
        <f ca="1">IFERROR(AC25+AA25+Z25+X25,"-")</f>
        <v>0</v>
      </c>
      <c r="AE26" s="288">
        <f ca="1">IFERROR(AE25+AC25+AA25+Z25,"-")</f>
        <v>0</v>
      </c>
      <c r="AF26" s="288">
        <f ca="1">IFERROR(AF25,"-")</f>
        <v>0</v>
      </c>
      <c r="AG26" s="288">
        <f ca="1">IFERROR(+AG25+AE25+AC25+AA25,"-")</f>
        <v>0</v>
      </c>
      <c r="AH26" s="288">
        <f ca="1">IFERROR(AH25+AG25+AE25+AC25,"-")</f>
        <v>0</v>
      </c>
      <c r="AI26" s="288">
        <f ca="1">IFERROR(AH25+AG25+AE25+AC25,"-")</f>
        <v>0</v>
      </c>
      <c r="AJ26" s="288">
        <f ca="1">IFERROR(AJ25+AH25+AG25+AE25,"-")</f>
        <v>0</v>
      </c>
      <c r="AK26" s="288">
        <f ca="1">IFERROR(AJ25+AH25+AG25+AE25,"-")</f>
        <v>0</v>
      </c>
      <c r="AL26" s="288">
        <f ca="1">IFERROR(AL25+AJ25+AH25+AG25,"-")</f>
        <v>0</v>
      </c>
      <c r="AM26" s="288">
        <f ca="1">IFERROR(AM25,"-")</f>
        <v>0</v>
      </c>
      <c r="AN26" s="288">
        <f ca="1">IFERROR(+AN25+AL25+AJ25+AH25,"-")</f>
        <v>0</v>
      </c>
      <c r="AO26" s="288">
        <f ca="1">IFERROR(AO25+AN25+AL25+AJ25,"-")</f>
        <v>0</v>
      </c>
      <c r="AP26" s="288">
        <f ca="1">IFERROR(AO25+AN25+AL25+AJ25,"-")</f>
        <v>0</v>
      </c>
      <c r="AQ26" s="288">
        <f ca="1">IFERROR(AQ25+AO25+AN25+AL25,"-")</f>
        <v>0</v>
      </c>
      <c r="AR26" s="288">
        <f ca="1">IFERROR(AQ25+AO25+AN25+AL25,"-")</f>
        <v>0</v>
      </c>
      <c r="AS26" s="288">
        <f ca="1">IFERROR(AS25+AQ25+AO25+AN25,"-")</f>
        <v>0</v>
      </c>
      <c r="AT26" s="288">
        <f ca="1">IFERROR(AT25,"-")</f>
        <v>0</v>
      </c>
      <c r="AU26" s="288">
        <f ca="1">IFERROR(+AU25+AS25+AQ25+AO25,"-")</f>
        <v>0</v>
      </c>
      <c r="AV26" s="288">
        <f ca="1">IFERROR(AV25+AU25+AS25+AQ25,"-")</f>
        <v>0</v>
      </c>
      <c r="AW26" s="288">
        <f ca="1">IFERROR(AV25+AU25+AS25+AQ25,"-")</f>
        <v>0</v>
      </c>
      <c r="AX26" s="288">
        <f ca="1">IFERROR(AX25+AV25+AU25+AS25,"-")</f>
        <v>0</v>
      </c>
      <c r="AY26" s="288">
        <f ca="1">IFERROR(AX25+AV25+AU25+AS25,"-")</f>
        <v>0</v>
      </c>
      <c r="AZ26" s="288">
        <f ca="1">IFERROR(AZ25+AX25+AV25+AU25,"-")</f>
        <v>0</v>
      </c>
      <c r="BA26" s="288">
        <f ca="1">IFERROR(BA25,"-")</f>
        <v>0</v>
      </c>
      <c r="BB26" s="288">
        <f ca="1">IFERROR(+BB25+AZ25+AX25+AV25,"-")</f>
        <v>0</v>
      </c>
      <c r="BC26" s="288">
        <f ca="1">IFERROR(BC25+BB25+AZ25+AX25,"-")</f>
        <v>0</v>
      </c>
      <c r="BD26" s="288">
        <f ca="1">IFERROR(BC25+BB25+AZ25+AX25,"-")</f>
        <v>0</v>
      </c>
      <c r="BE26" s="288">
        <f ca="1">IFERROR(BE25+BC25+BB25+AZ25,"-")</f>
        <v>0</v>
      </c>
      <c r="BF26" s="288">
        <f ca="1">IFERROR(BE25+BC25+BB25+AZ25,"-")</f>
        <v>0</v>
      </c>
      <c r="BG26" s="288">
        <f ca="1">IFERROR(BG25+BE25+BC25+BB25,"-")</f>
        <v>0</v>
      </c>
      <c r="BH26" s="288">
        <f ca="1">IFERROR(BH25,"-")</f>
        <v>251.78082191780823</v>
      </c>
      <c r="BI26" s="288">
        <f ca="1">IFERROR(+BI25+BG25+BE25+BC25,"-")</f>
        <v>198.85479452054793</v>
      </c>
      <c r="BJ26" s="288">
        <f ca="1">IFERROR(BJ25+BI25+BG25+BE25,"-")</f>
        <v>191.66750684931506</v>
      </c>
      <c r="BK26" s="288">
        <f ca="1">IFERROR(BJ25+BI25+BG25+BE25,"-")</f>
        <v>191.66750684931506</v>
      </c>
      <c r="BL26" s="288">
        <f ca="1">IFERROR(BL25+BJ25+BI25+BG25,"-")</f>
        <v>182.76982356164382</v>
      </c>
      <c r="BM26" s="288">
        <f ca="1">IFERROR(BL25+BJ25+BI25+BG25,"-")</f>
        <v>182.76982356164382</v>
      </c>
      <c r="BN26" s="288">
        <f ca="1">IFERROR(BN25+BL25+BJ25+BI25,"-")</f>
        <v>171.66083647123284</v>
      </c>
      <c r="BO26" s="288">
        <f ca="1">IFERROR(BO25,"-")</f>
        <v>422.34576797808199</v>
      </c>
      <c r="BP26" s="288">
        <f ca="1">IFERROR(+BP25+BN25+BL25+BJ25,"-")</f>
        <v>166.80364224175364</v>
      </c>
      <c r="BQ26" s="288">
        <f ca="1">IFERROR(BQ25+BP25+BN25+BL25,"-")</f>
        <v>160.75341371672567</v>
      </c>
      <c r="BR26" s="288">
        <f ca="1">IFERROR(BQ25+BP25+BN25+BL25,"-")</f>
        <v>160.75341371672567</v>
      </c>
      <c r="BS26" s="288">
        <f ca="1">IFERROR(BS25+BQ25+BP25+BN25,"-")</f>
        <v>154.36403216610705</v>
      </c>
      <c r="BT26" s="288">
        <f ca="1">IFERROR(BS25+BQ25+BP25+BN25,"-")</f>
        <v>154.36403216610705</v>
      </c>
      <c r="BU26" s="288">
        <f ca="1">IFERROR(BU25+BS25+BQ25+BP25,"-")</f>
        <v>148.06501143956615</v>
      </c>
      <c r="BV26" s="288">
        <f ca="1">IFERROR(BV25,"-")</f>
        <v>400.94172376833342</v>
      </c>
    </row>
    <row r="27" spans="1:74" collapsed="1" x14ac:dyDescent="0.25">
      <c r="A27" s="21" t="s">
        <v>51</v>
      </c>
      <c r="B27" s="60"/>
      <c r="C27" s="60"/>
      <c r="D27" s="124">
        <f ca="1">+D187</f>
        <v>0</v>
      </c>
      <c r="E27" s="124">
        <f t="shared" ref="E27:BJ27" ca="1" si="30">+E187</f>
        <v>0</v>
      </c>
      <c r="F27" s="124">
        <f t="shared" ca="1" si="30"/>
        <v>0</v>
      </c>
      <c r="G27" s="124">
        <f t="shared" ca="1" si="30"/>
        <v>0</v>
      </c>
      <c r="H27" s="124">
        <f t="shared" ca="1" si="30"/>
        <v>0</v>
      </c>
      <c r="I27" s="124">
        <f t="shared" ref="I27" ca="1" si="31">+I187</f>
        <v>0</v>
      </c>
      <c r="J27" s="124">
        <f t="shared" ca="1" si="30"/>
        <v>0</v>
      </c>
      <c r="K27" s="124">
        <f t="shared" ca="1" si="30"/>
        <v>0</v>
      </c>
      <c r="L27" s="124">
        <f t="shared" ca="1" si="30"/>
        <v>0</v>
      </c>
      <c r="M27" s="124">
        <f t="shared" ca="1" si="30"/>
        <v>0</v>
      </c>
      <c r="N27" s="124">
        <f t="shared" ca="1" si="30"/>
        <v>0</v>
      </c>
      <c r="O27" s="124">
        <f t="shared" ca="1" si="30"/>
        <v>0</v>
      </c>
      <c r="P27" s="124">
        <f t="shared" ca="1" si="30"/>
        <v>0</v>
      </c>
      <c r="Q27" s="124">
        <f t="shared" ca="1" si="30"/>
        <v>0</v>
      </c>
      <c r="R27" s="124">
        <f t="shared" ca="1" si="30"/>
        <v>0</v>
      </c>
      <c r="S27" s="124">
        <f t="shared" ca="1" si="30"/>
        <v>0</v>
      </c>
      <c r="T27" s="124">
        <f t="shared" ca="1" si="30"/>
        <v>0</v>
      </c>
      <c r="U27" s="124">
        <f t="shared" ca="1" si="30"/>
        <v>0</v>
      </c>
      <c r="V27" s="124">
        <f t="shared" ca="1" si="30"/>
        <v>0</v>
      </c>
      <c r="W27" s="124">
        <f t="shared" ref="W27" ca="1" si="32">+W187</f>
        <v>0</v>
      </c>
      <c r="X27" s="124">
        <f t="shared" ca="1" si="30"/>
        <v>0</v>
      </c>
      <c r="Y27" s="124">
        <f t="shared" ca="1" si="30"/>
        <v>0</v>
      </c>
      <c r="Z27" s="124">
        <f t="shared" ca="1" si="30"/>
        <v>0</v>
      </c>
      <c r="AA27" s="124">
        <f t="shared" ca="1" si="30"/>
        <v>0</v>
      </c>
      <c r="AB27" s="124">
        <f t="shared" ca="1" si="30"/>
        <v>0</v>
      </c>
      <c r="AC27" s="124">
        <f t="shared" ca="1" si="30"/>
        <v>0</v>
      </c>
      <c r="AD27" s="124">
        <f t="shared" ca="1" si="30"/>
        <v>0</v>
      </c>
      <c r="AE27" s="124">
        <f t="shared" ca="1" si="30"/>
        <v>0</v>
      </c>
      <c r="AF27" s="124">
        <f t="shared" ca="1" si="30"/>
        <v>0</v>
      </c>
      <c r="AG27" s="124">
        <f t="shared" ca="1" si="30"/>
        <v>0</v>
      </c>
      <c r="AH27" s="124" t="str">
        <f t="shared" ca="1" si="30"/>
        <v>NM</v>
      </c>
      <c r="AI27" s="124">
        <f t="shared" ca="1" si="30"/>
        <v>0</v>
      </c>
      <c r="AJ27" s="124">
        <f t="shared" ca="1" si="30"/>
        <v>0</v>
      </c>
      <c r="AK27" s="124">
        <f t="shared" ref="AK27" ca="1" si="33">+AK187</f>
        <v>0</v>
      </c>
      <c r="AL27" s="124">
        <f t="shared" ca="1" si="30"/>
        <v>0</v>
      </c>
      <c r="AM27" s="124">
        <f t="shared" ca="1" si="30"/>
        <v>0</v>
      </c>
      <c r="AN27" s="124">
        <f t="shared" ca="1" si="30"/>
        <v>0</v>
      </c>
      <c r="AO27" s="124">
        <f t="shared" ca="1" si="30"/>
        <v>0</v>
      </c>
      <c r="AP27" s="124">
        <f t="shared" ca="1" si="30"/>
        <v>0</v>
      </c>
      <c r="AQ27" s="124">
        <f t="shared" ca="1" si="30"/>
        <v>0</v>
      </c>
      <c r="AR27" s="124">
        <f t="shared" ca="1" si="30"/>
        <v>0</v>
      </c>
      <c r="AS27" s="124">
        <f t="shared" ca="1" si="30"/>
        <v>0</v>
      </c>
      <c r="AT27" s="124">
        <f t="shared" ref="AT27:AZ27" ca="1" si="34">+AT187</f>
        <v>0</v>
      </c>
      <c r="AU27" s="124">
        <f t="shared" ca="1" si="34"/>
        <v>0</v>
      </c>
      <c r="AV27" s="124">
        <f t="shared" ca="1" si="34"/>
        <v>0</v>
      </c>
      <c r="AW27" s="124">
        <f t="shared" ca="1" si="34"/>
        <v>0</v>
      </c>
      <c r="AX27" s="124">
        <f t="shared" ca="1" si="34"/>
        <v>0</v>
      </c>
      <c r="AY27" s="124">
        <f t="shared" ca="1" si="34"/>
        <v>0</v>
      </c>
      <c r="AZ27" s="124">
        <f t="shared" ca="1" si="34"/>
        <v>0</v>
      </c>
      <c r="BA27" s="124">
        <f t="shared" ref="BA27:BH27" ca="1" si="35">+BA187</f>
        <v>0</v>
      </c>
      <c r="BB27" s="124">
        <f t="shared" ca="1" si="35"/>
        <v>0</v>
      </c>
      <c r="BC27" s="124">
        <f t="shared" ca="1" si="35"/>
        <v>0</v>
      </c>
      <c r="BD27" s="124">
        <f t="shared" ca="1" si="35"/>
        <v>0</v>
      </c>
      <c r="BE27" s="124">
        <f t="shared" ca="1" si="35"/>
        <v>0</v>
      </c>
      <c r="BF27" s="124">
        <f t="shared" ca="1" si="35"/>
        <v>0</v>
      </c>
      <c r="BG27" s="124">
        <f t="shared" ca="1" si="35"/>
        <v>-90</v>
      </c>
      <c r="BH27" s="124">
        <f t="shared" ca="1" si="35"/>
        <v>-360</v>
      </c>
      <c r="BI27" s="124">
        <f t="shared" ca="1" si="30"/>
        <v>-90</v>
      </c>
      <c r="BJ27" s="124">
        <f t="shared" ca="1" si="30"/>
        <v>-90</v>
      </c>
      <c r="BK27" s="124">
        <f t="shared" ref="BK27:BQ27" ca="1" si="36">+BK187</f>
        <v>-180</v>
      </c>
      <c r="BL27" s="124">
        <f t="shared" ca="1" si="36"/>
        <v>-90</v>
      </c>
      <c r="BM27" s="124">
        <f t="shared" ca="1" si="36"/>
        <v>-270</v>
      </c>
      <c r="BN27" s="124">
        <f t="shared" ca="1" si="36"/>
        <v>-90</v>
      </c>
      <c r="BO27" s="124">
        <f t="shared" ca="1" si="36"/>
        <v>-360</v>
      </c>
      <c r="BP27" s="124">
        <f t="shared" ca="1" si="36"/>
        <v>-90</v>
      </c>
      <c r="BQ27" s="124">
        <f t="shared" ca="1" si="36"/>
        <v>-90</v>
      </c>
      <c r="BR27" s="124">
        <f t="shared" ref="BR27:BV27" ca="1" si="37">+BR187</f>
        <v>-180</v>
      </c>
      <c r="BS27" s="124">
        <f t="shared" ca="1" si="37"/>
        <v>-90</v>
      </c>
      <c r="BT27" s="124">
        <f t="shared" ca="1" si="37"/>
        <v>-270</v>
      </c>
      <c r="BU27" s="124">
        <f t="shared" ca="1" si="37"/>
        <v>-90</v>
      </c>
      <c r="BV27" s="124">
        <f t="shared" ca="1" si="37"/>
        <v>-360</v>
      </c>
    </row>
    <row r="28" spans="1:74" s="289" customFormat="1" hidden="1" outlineLevel="1" x14ac:dyDescent="0.25">
      <c r="A28" s="286" t="s">
        <v>388</v>
      </c>
      <c r="B28" s="287"/>
      <c r="C28" s="287"/>
      <c r="D28" s="288">
        <f ca="1">IFERROR(D27,"-")</f>
        <v>0</v>
      </c>
      <c r="E28" s="288" t="str">
        <f ca="1">IFERROR(+E27+C27+A27+#REF!,"-")</f>
        <v>-</v>
      </c>
      <c r="F28" s="288" t="str">
        <f ca="1">IFERROR(F27+E27+C27+A27,"-")</f>
        <v>-</v>
      </c>
      <c r="G28" s="288" t="str">
        <f ca="1">IFERROR(F27+E27+C27+A27,"-")</f>
        <v>-</v>
      </c>
      <c r="H28" s="288">
        <f ca="1">IFERROR(H27+F27+E27+C27,"-")</f>
        <v>0</v>
      </c>
      <c r="I28" s="288">
        <f ca="1">IFERROR(H27+F27+E27+C27,"-")</f>
        <v>0</v>
      </c>
      <c r="J28" s="288">
        <f ca="1">IFERROR(J27+H27+F27+E27,"-")</f>
        <v>0</v>
      </c>
      <c r="K28" s="288">
        <f ca="1">IFERROR(K27,"-")</f>
        <v>0</v>
      </c>
      <c r="L28" s="288">
        <f ca="1">IFERROR(+L27+J27+H27+F27,"-")</f>
        <v>0</v>
      </c>
      <c r="M28" s="288">
        <f ca="1">IFERROR(M27+L27+J27+H27,"-")</f>
        <v>0</v>
      </c>
      <c r="N28" s="288">
        <f ca="1">IFERROR(M27+L27+J27+H27,"-")</f>
        <v>0</v>
      </c>
      <c r="O28" s="288">
        <f ca="1">IFERROR(O27+M27+L27+J27,"-")</f>
        <v>0</v>
      </c>
      <c r="P28" s="288">
        <f ca="1">IFERROR(O27+M27+L27+J27,"-")</f>
        <v>0</v>
      </c>
      <c r="Q28" s="288">
        <f ca="1">IFERROR(Q27+O27+M27+L27,"-")</f>
        <v>0</v>
      </c>
      <c r="R28" s="288">
        <f ca="1">IFERROR(R27,"-")</f>
        <v>0</v>
      </c>
      <c r="S28" s="288">
        <f ca="1">IFERROR(+S27+Q27+O27+M27,"-")</f>
        <v>0</v>
      </c>
      <c r="T28" s="288">
        <f ca="1">IFERROR(T27+S27+Q27+O27,"-")</f>
        <v>0</v>
      </c>
      <c r="U28" s="288">
        <f ca="1">IFERROR(T27+S27+Q27+O27,"-")</f>
        <v>0</v>
      </c>
      <c r="V28" s="288">
        <f ca="1">IFERROR(V27+T27+S27+Q27,"-")</f>
        <v>0</v>
      </c>
      <c r="W28" s="288">
        <f ca="1">IFERROR(V27+T27+S27+Q27,"-")</f>
        <v>0</v>
      </c>
      <c r="X28" s="288">
        <f ca="1">IFERROR(X27+V27+T27+S27,"-")</f>
        <v>0</v>
      </c>
      <c r="Y28" s="288">
        <f ca="1">IFERROR(Y27,"-")</f>
        <v>0</v>
      </c>
      <c r="Z28" s="288">
        <f ca="1">IFERROR(+Z27+X27+V27+T27,"-")</f>
        <v>0</v>
      </c>
      <c r="AA28" s="288">
        <f ca="1">IFERROR(AA27+Z27+X27+V27,"-")</f>
        <v>0</v>
      </c>
      <c r="AB28" s="288">
        <f ca="1">IFERROR(AA27+Z27+X27+V27,"-")</f>
        <v>0</v>
      </c>
      <c r="AC28" s="288">
        <f ca="1">IFERROR(AC27+AA27+Z27+X27,"-")</f>
        <v>0</v>
      </c>
      <c r="AD28" s="288">
        <f ca="1">IFERROR(AC27+AA27+Z27+X27,"-")</f>
        <v>0</v>
      </c>
      <c r="AE28" s="288">
        <f ca="1">IFERROR(AE27+AC27+AA27+Z27,"-")</f>
        <v>0</v>
      </c>
      <c r="AF28" s="288">
        <f ca="1">IFERROR(AF27,"-")</f>
        <v>0</v>
      </c>
      <c r="AG28" s="288">
        <f ca="1">IFERROR(+AG27+AE27+AC27+AA27,"-")</f>
        <v>0</v>
      </c>
      <c r="AH28" s="288" t="str">
        <f ca="1">IFERROR(AH27+AG27+AE27+AC27,"-")</f>
        <v>-</v>
      </c>
      <c r="AI28" s="288" t="str">
        <f ca="1">IFERROR(AH27+AG27+AE27+AC27,"-")</f>
        <v>-</v>
      </c>
      <c r="AJ28" s="288" t="str">
        <f ca="1">IFERROR(AJ27+AH27+AG27+AE27,"-")</f>
        <v>-</v>
      </c>
      <c r="AK28" s="288" t="str">
        <f ca="1">IFERROR(AJ27+AH27+AG27+AE27,"-")</f>
        <v>-</v>
      </c>
      <c r="AL28" s="288" t="str">
        <f ca="1">IFERROR(AL27+AJ27+AH27+AG27,"-")</f>
        <v>-</v>
      </c>
      <c r="AM28" s="288">
        <f ca="1">IFERROR(AM27,"-")</f>
        <v>0</v>
      </c>
      <c r="AN28" s="288" t="str">
        <f ca="1">IFERROR(+AN27+AL27+AJ27+AH27,"-")</f>
        <v>-</v>
      </c>
      <c r="AO28" s="288">
        <f ca="1">IFERROR(AO27+AN27+AL27+AJ27,"-")</f>
        <v>0</v>
      </c>
      <c r="AP28" s="288">
        <f ca="1">IFERROR(AO27+AN27+AL27+AJ27,"-")</f>
        <v>0</v>
      </c>
      <c r="AQ28" s="288">
        <f ca="1">IFERROR(AQ27+AO27+AN27+AL27,"-")</f>
        <v>0</v>
      </c>
      <c r="AR28" s="288">
        <f ca="1">IFERROR(AQ27+AO27+AN27+AL27,"-")</f>
        <v>0</v>
      </c>
      <c r="AS28" s="288">
        <f ca="1">IFERROR(AS27+AQ27+AO27+AN27,"-")</f>
        <v>0</v>
      </c>
      <c r="AT28" s="288">
        <f ca="1">IFERROR(AT27,"-")</f>
        <v>0</v>
      </c>
      <c r="AU28" s="288">
        <f ca="1">IFERROR(+AU27+AS27+AQ27+AO27,"-")</f>
        <v>0</v>
      </c>
      <c r="AV28" s="288">
        <f ca="1">IFERROR(AV27+AU27+AS27+AQ27,"-")</f>
        <v>0</v>
      </c>
      <c r="AW28" s="288">
        <f ca="1">IFERROR(AV27+AU27+AS27+AQ27,"-")</f>
        <v>0</v>
      </c>
      <c r="AX28" s="288">
        <f ca="1">IFERROR(AX27+AV27+AU27+AS27,"-")</f>
        <v>0</v>
      </c>
      <c r="AY28" s="288">
        <f ca="1">IFERROR(AX27+AV27+AU27+AS27,"-")</f>
        <v>0</v>
      </c>
      <c r="AZ28" s="288">
        <f ca="1">IFERROR(AZ27+AX27+AV27+AU27,"-")</f>
        <v>0</v>
      </c>
      <c r="BA28" s="288">
        <f ca="1">IFERROR(BA27,"-")</f>
        <v>0</v>
      </c>
      <c r="BB28" s="288">
        <f ca="1">IFERROR(+BB27+AZ27+AX27+AV27,"-")</f>
        <v>0</v>
      </c>
      <c r="BC28" s="288">
        <f ca="1">IFERROR(BC27+BB27+AZ27+AX27,"-")</f>
        <v>0</v>
      </c>
      <c r="BD28" s="288">
        <f ca="1">IFERROR(BC27+BB27+AZ27+AX27,"-")</f>
        <v>0</v>
      </c>
      <c r="BE28" s="288">
        <f ca="1">IFERROR(BE27+BC27+BB27+AZ27,"-")</f>
        <v>0</v>
      </c>
      <c r="BF28" s="288">
        <f ca="1">IFERROR(BE27+BC27+BB27+AZ27,"-")</f>
        <v>0</v>
      </c>
      <c r="BG28" s="288">
        <f ca="1">IFERROR(BG27+BE27+BC27+BB27,"-")</f>
        <v>-90</v>
      </c>
      <c r="BH28" s="288">
        <f ca="1">IFERROR(BH27,"-")</f>
        <v>-360</v>
      </c>
      <c r="BI28" s="288">
        <f ca="1">IFERROR(+BI27+BG27+BE27+BC27,"-")</f>
        <v>-180</v>
      </c>
      <c r="BJ28" s="288">
        <f ca="1">IFERROR(BJ27+BI27+BG27+BE27,"-")</f>
        <v>-270</v>
      </c>
      <c r="BK28" s="288">
        <f ca="1">IFERROR(BJ27+BI27+BG27+BE27,"-")</f>
        <v>-270</v>
      </c>
      <c r="BL28" s="288">
        <f ca="1">IFERROR(BL27+BJ27+BI27+BG27,"-")</f>
        <v>-360</v>
      </c>
      <c r="BM28" s="288">
        <f ca="1">IFERROR(BL27+BJ27+BI27+BG27,"-")</f>
        <v>-360</v>
      </c>
      <c r="BN28" s="288">
        <f ca="1">IFERROR(BN27+BL27+BJ27+BI27,"-")</f>
        <v>-360</v>
      </c>
      <c r="BO28" s="288">
        <f ca="1">IFERROR(BO27,"-")</f>
        <v>-360</v>
      </c>
      <c r="BP28" s="288">
        <f ca="1">IFERROR(+BP27+BN27+BL27+BJ27,"-")</f>
        <v>-360</v>
      </c>
      <c r="BQ28" s="288">
        <f ca="1">IFERROR(BQ27+BP27+BN27+BL27,"-")</f>
        <v>-360</v>
      </c>
      <c r="BR28" s="288">
        <f ca="1">IFERROR(BQ27+BP27+BN27+BL27,"-")</f>
        <v>-360</v>
      </c>
      <c r="BS28" s="288">
        <f ca="1">IFERROR(BS27+BQ27+BP27+BN27,"-")</f>
        <v>-360</v>
      </c>
      <c r="BT28" s="288">
        <f ca="1">IFERROR(BS27+BQ27+BP27+BN27,"-")</f>
        <v>-360</v>
      </c>
      <c r="BU28" s="288">
        <f ca="1">IFERROR(BU27+BS27+BQ27+BP27,"-")</f>
        <v>-360</v>
      </c>
      <c r="BV28" s="288">
        <f ca="1">IFERROR(BV27,"-")</f>
        <v>-360</v>
      </c>
    </row>
    <row r="29" spans="1:74" collapsed="1" x14ac:dyDescent="0.25">
      <c r="A29" s="17" t="s">
        <v>260</v>
      </c>
      <c r="B29" s="52"/>
      <c r="C29" s="52"/>
      <c r="D29" s="125" t="str">
        <f t="shared" ref="D29:AI29" ca="1" si="38">IFERROR(+D25+D27,"-")</f>
        <v>-</v>
      </c>
      <c r="E29" s="125">
        <f t="shared" ca="1" si="38"/>
        <v>0</v>
      </c>
      <c r="F29" s="125">
        <f t="shared" ca="1" si="38"/>
        <v>0</v>
      </c>
      <c r="G29" s="125">
        <f t="shared" ca="1" si="38"/>
        <v>0</v>
      </c>
      <c r="H29" s="125">
        <f t="shared" ca="1" si="38"/>
        <v>0</v>
      </c>
      <c r="I29" s="125">
        <f t="shared" ca="1" si="38"/>
        <v>0</v>
      </c>
      <c r="J29" s="125">
        <f t="shared" ca="1" si="38"/>
        <v>0</v>
      </c>
      <c r="K29" s="125">
        <f t="shared" ca="1" si="38"/>
        <v>0</v>
      </c>
      <c r="L29" s="125">
        <f t="shared" ca="1" si="38"/>
        <v>0</v>
      </c>
      <c r="M29" s="125">
        <f t="shared" ca="1" si="38"/>
        <v>0</v>
      </c>
      <c r="N29" s="125">
        <f t="shared" ca="1" si="38"/>
        <v>0</v>
      </c>
      <c r="O29" s="125">
        <f t="shared" ca="1" si="38"/>
        <v>0</v>
      </c>
      <c r="P29" s="125">
        <f t="shared" ca="1" si="38"/>
        <v>0</v>
      </c>
      <c r="Q29" s="125">
        <f t="shared" ca="1" si="38"/>
        <v>0</v>
      </c>
      <c r="R29" s="125">
        <f t="shared" ca="1" si="38"/>
        <v>0</v>
      </c>
      <c r="S29" s="125">
        <f t="shared" ca="1" si="38"/>
        <v>0</v>
      </c>
      <c r="T29" s="125">
        <f t="shared" ca="1" si="38"/>
        <v>0</v>
      </c>
      <c r="U29" s="125">
        <f t="shared" ca="1" si="38"/>
        <v>0</v>
      </c>
      <c r="V29" s="125">
        <f t="shared" ca="1" si="38"/>
        <v>0</v>
      </c>
      <c r="W29" s="125">
        <f t="shared" ca="1" si="38"/>
        <v>0</v>
      </c>
      <c r="X29" s="125">
        <f t="shared" ca="1" si="38"/>
        <v>0</v>
      </c>
      <c r="Y29" s="125">
        <f t="shared" ca="1" si="38"/>
        <v>0</v>
      </c>
      <c r="Z29" s="125">
        <f t="shared" ca="1" si="38"/>
        <v>0</v>
      </c>
      <c r="AA29" s="125">
        <f t="shared" ca="1" si="38"/>
        <v>0</v>
      </c>
      <c r="AB29" s="125">
        <f t="shared" ca="1" si="38"/>
        <v>0</v>
      </c>
      <c r="AC29" s="125">
        <f t="shared" ca="1" si="38"/>
        <v>0</v>
      </c>
      <c r="AD29" s="125">
        <f t="shared" ca="1" si="38"/>
        <v>0</v>
      </c>
      <c r="AE29" s="125">
        <f t="shared" ca="1" si="38"/>
        <v>0</v>
      </c>
      <c r="AF29" s="125">
        <f t="shared" ca="1" si="38"/>
        <v>0</v>
      </c>
      <c r="AG29" s="125">
        <f t="shared" ca="1" si="38"/>
        <v>0</v>
      </c>
      <c r="AH29" s="125" t="str">
        <f t="shared" ca="1" si="38"/>
        <v>-</v>
      </c>
      <c r="AI29" s="125">
        <f t="shared" ca="1" si="38"/>
        <v>0</v>
      </c>
      <c r="AJ29" s="125">
        <f t="shared" ref="AJ29:BO29" ca="1" si="39">IFERROR(+AJ25+AJ27,"-")</f>
        <v>0</v>
      </c>
      <c r="AK29" s="125">
        <f t="shared" ca="1" si="39"/>
        <v>0</v>
      </c>
      <c r="AL29" s="125">
        <f t="shared" ca="1" si="39"/>
        <v>0</v>
      </c>
      <c r="AM29" s="125">
        <f t="shared" ca="1" si="39"/>
        <v>0</v>
      </c>
      <c r="AN29" s="125">
        <f t="shared" ca="1" si="39"/>
        <v>0</v>
      </c>
      <c r="AO29" s="125">
        <f t="shared" ca="1" si="39"/>
        <v>0</v>
      </c>
      <c r="AP29" s="125">
        <f t="shared" ca="1" si="39"/>
        <v>0</v>
      </c>
      <c r="AQ29" s="125">
        <f t="shared" ca="1" si="39"/>
        <v>0</v>
      </c>
      <c r="AR29" s="125">
        <f t="shared" ca="1" si="39"/>
        <v>0</v>
      </c>
      <c r="AS29" s="125">
        <f t="shared" ca="1" si="39"/>
        <v>0</v>
      </c>
      <c r="AT29" s="125">
        <f t="shared" ca="1" si="39"/>
        <v>0</v>
      </c>
      <c r="AU29" s="125">
        <f t="shared" ca="1" si="39"/>
        <v>0</v>
      </c>
      <c r="AV29" s="125">
        <f t="shared" ca="1" si="39"/>
        <v>0</v>
      </c>
      <c r="AW29" s="125">
        <f t="shared" ca="1" si="39"/>
        <v>0</v>
      </c>
      <c r="AX29" s="125">
        <f t="shared" ca="1" si="39"/>
        <v>0</v>
      </c>
      <c r="AY29" s="125">
        <f t="shared" ca="1" si="39"/>
        <v>0</v>
      </c>
      <c r="AZ29" s="125">
        <f t="shared" ca="1" si="39"/>
        <v>0</v>
      </c>
      <c r="BA29" s="125">
        <f t="shared" ca="1" si="39"/>
        <v>0</v>
      </c>
      <c r="BB29" s="125">
        <f t="shared" ref="BB29:BG29" ca="1" si="40">IFERROR(+BB25+BB27,"-")</f>
        <v>0</v>
      </c>
      <c r="BC29" s="125">
        <f t="shared" ca="1" si="40"/>
        <v>0</v>
      </c>
      <c r="BD29" s="125">
        <f t="shared" ca="1" si="40"/>
        <v>0</v>
      </c>
      <c r="BE29" s="125">
        <f t="shared" ca="1" si="40"/>
        <v>0</v>
      </c>
      <c r="BF29" s="125">
        <f t="shared" ca="1" si="40"/>
        <v>0</v>
      </c>
      <c r="BG29" s="125">
        <f t="shared" ca="1" si="40"/>
        <v>-90</v>
      </c>
      <c r="BH29" s="125">
        <f t="shared" ca="1" si="39"/>
        <v>-108.21917808219177</v>
      </c>
      <c r="BI29" s="125">
        <f t="shared" ca="1" si="39"/>
        <v>108.85479452054793</v>
      </c>
      <c r="BJ29" s="125">
        <f t="shared" ca="1" si="39"/>
        <v>-97.18728767123288</v>
      </c>
      <c r="BK29" s="125">
        <f t="shared" ca="1" si="39"/>
        <v>11.66750684931506</v>
      </c>
      <c r="BL29" s="125">
        <f t="shared" ca="1" si="39"/>
        <v>-98.897683287671242</v>
      </c>
      <c r="BM29" s="125">
        <f t="shared" ca="1" si="39"/>
        <v>-87.230176438356182</v>
      </c>
      <c r="BN29" s="125">
        <f t="shared" ca="1" si="39"/>
        <v>-101.10898709041096</v>
      </c>
      <c r="BO29" s="125">
        <f t="shared" ca="1" si="39"/>
        <v>62.345767978081994</v>
      </c>
      <c r="BP29" s="125">
        <f t="shared" ref="BP29:BV29" ca="1" si="41">IFERROR(+BP25+BP27,"-")</f>
        <v>103.99760029106869</v>
      </c>
      <c r="BQ29" s="125">
        <f t="shared" ca="1" si="41"/>
        <v>-103.23751619626083</v>
      </c>
      <c r="BR29" s="125">
        <f t="shared" ca="1" si="41"/>
        <v>0.76008409480786554</v>
      </c>
      <c r="BS29" s="125">
        <f t="shared" ca="1" si="41"/>
        <v>-105.28706483828988</v>
      </c>
      <c r="BT29" s="125">
        <f t="shared" ca="1" si="41"/>
        <v>-104.52698074348203</v>
      </c>
      <c r="BU29" s="125">
        <f t="shared" ca="1" si="41"/>
        <v>-107.40800781695184</v>
      </c>
      <c r="BV29" s="125">
        <f t="shared" ca="1" si="41"/>
        <v>40.941723768333418</v>
      </c>
    </row>
    <row r="30" spans="1:74" s="289" customFormat="1" hidden="1" outlineLevel="1" x14ac:dyDescent="0.25">
      <c r="A30" s="286" t="s">
        <v>413</v>
      </c>
      <c r="B30" s="287"/>
      <c r="C30" s="287"/>
      <c r="D30" s="288" t="str">
        <f ca="1">IFERROR(D29,"-")</f>
        <v>-</v>
      </c>
      <c r="E30" s="288" t="str">
        <f ca="1">IFERROR(+E29+C29+A29+#REF!,"-")</f>
        <v>-</v>
      </c>
      <c r="F30" s="288" t="str">
        <f ca="1">IFERROR(F29+E29+C29+A29,"-")</f>
        <v>-</v>
      </c>
      <c r="G30" s="288" t="str">
        <f ca="1">IFERROR(F29+E29+C29+A29,"-")</f>
        <v>-</v>
      </c>
      <c r="H30" s="288">
        <f ca="1">IFERROR(H29+F29+E29+C29,"-")</f>
        <v>0</v>
      </c>
      <c r="I30" s="288">
        <f ca="1">IFERROR(H29+F29+E29+C29,"-")</f>
        <v>0</v>
      </c>
      <c r="J30" s="288">
        <f ca="1">IFERROR(J29+H29+F29+E29,"-")</f>
        <v>0</v>
      </c>
      <c r="K30" s="288">
        <f ca="1">IFERROR(K29,"-")</f>
        <v>0</v>
      </c>
      <c r="L30" s="288">
        <f ca="1">IFERROR(+L29+J29+H29+F29,"-")</f>
        <v>0</v>
      </c>
      <c r="M30" s="288">
        <f ca="1">IFERROR(M29+L29+J29+H29,"-")</f>
        <v>0</v>
      </c>
      <c r="N30" s="288">
        <f ca="1">IFERROR(M29+L29+J29+H29,"-")</f>
        <v>0</v>
      </c>
      <c r="O30" s="288">
        <f ca="1">IFERROR(O29+M29+L29+J29,"-")</f>
        <v>0</v>
      </c>
      <c r="P30" s="288">
        <f ca="1">IFERROR(O29+M29+L29+J29,"-")</f>
        <v>0</v>
      </c>
      <c r="Q30" s="288">
        <f ca="1">IFERROR(Q29+O29+M29+L29,"-")</f>
        <v>0</v>
      </c>
      <c r="R30" s="288">
        <f ca="1">IFERROR(R29,"-")</f>
        <v>0</v>
      </c>
      <c r="S30" s="288">
        <f ca="1">IFERROR(+S29+Q29+O29+M29,"-")</f>
        <v>0</v>
      </c>
      <c r="T30" s="288">
        <f ca="1">IFERROR(T29+S29+Q29+O29,"-")</f>
        <v>0</v>
      </c>
      <c r="U30" s="288">
        <f ca="1">IFERROR(T29+S29+Q29+O29,"-")</f>
        <v>0</v>
      </c>
      <c r="V30" s="288">
        <f ca="1">IFERROR(V29+T29+S29+Q29,"-")</f>
        <v>0</v>
      </c>
      <c r="W30" s="288">
        <f ca="1">IFERROR(V29+T29+S29+Q29,"-")</f>
        <v>0</v>
      </c>
      <c r="X30" s="288">
        <f ca="1">IFERROR(X29+V29+T29+S29,"-")</f>
        <v>0</v>
      </c>
      <c r="Y30" s="288">
        <f ca="1">IFERROR(Y29,"-")</f>
        <v>0</v>
      </c>
      <c r="Z30" s="288">
        <f ca="1">IFERROR(+Z29+X29+V29+T29,"-")</f>
        <v>0</v>
      </c>
      <c r="AA30" s="288">
        <f ca="1">IFERROR(AA29+Z29+X29+V29,"-")</f>
        <v>0</v>
      </c>
      <c r="AB30" s="288">
        <f ca="1">IFERROR(AA29+Z29+X29+V29,"-")</f>
        <v>0</v>
      </c>
      <c r="AC30" s="288">
        <f ca="1">IFERROR(AC29+AA29+Z29+X29,"-")</f>
        <v>0</v>
      </c>
      <c r="AD30" s="288">
        <f ca="1">IFERROR(AC29+AA29+Z29+X29,"-")</f>
        <v>0</v>
      </c>
      <c r="AE30" s="288">
        <f ca="1">IFERROR(AE29+AC29+AA29+Z29,"-")</f>
        <v>0</v>
      </c>
      <c r="AF30" s="288">
        <f ca="1">IFERROR(AF29,"-")</f>
        <v>0</v>
      </c>
      <c r="AG30" s="288">
        <f ca="1">IFERROR(+AG29+AE29+AC29+AA29,"-")</f>
        <v>0</v>
      </c>
      <c r="AH30" s="288" t="str">
        <f ca="1">IFERROR(AH29+AG29+AE29+AC29,"-")</f>
        <v>-</v>
      </c>
      <c r="AI30" s="288" t="str">
        <f ca="1">IFERROR(AH29+AG29+AE29+AC29,"-")</f>
        <v>-</v>
      </c>
      <c r="AJ30" s="288" t="str">
        <f ca="1">IFERROR(AJ29+AH29+AG29+AE29,"-")</f>
        <v>-</v>
      </c>
      <c r="AK30" s="288" t="str">
        <f ca="1">IFERROR(AJ29+AH29+AG29+AE29,"-")</f>
        <v>-</v>
      </c>
      <c r="AL30" s="288" t="str">
        <f ca="1">IFERROR(AL29+AJ29+AH29+AG29,"-")</f>
        <v>-</v>
      </c>
      <c r="AM30" s="288">
        <f ca="1">IFERROR(AM29,"-")</f>
        <v>0</v>
      </c>
      <c r="AN30" s="288" t="str">
        <f ca="1">IFERROR(+AN29+AL29+AJ29+AH29,"-")</f>
        <v>-</v>
      </c>
      <c r="AO30" s="288">
        <f ca="1">IFERROR(AO29+AN29+AL29+AJ29,"-")</f>
        <v>0</v>
      </c>
      <c r="AP30" s="288">
        <f ca="1">IFERROR(AO29+AN29+AL29+AJ29,"-")</f>
        <v>0</v>
      </c>
      <c r="AQ30" s="288">
        <f ca="1">IFERROR(AQ29+AO29+AN29+AL29,"-")</f>
        <v>0</v>
      </c>
      <c r="AR30" s="288">
        <f ca="1">IFERROR(AQ29+AO29+AN29+AL29,"-")</f>
        <v>0</v>
      </c>
      <c r="AS30" s="288">
        <f ca="1">IFERROR(AS29+AQ29+AO29+AN29,"-")</f>
        <v>0</v>
      </c>
      <c r="AT30" s="288">
        <f ca="1">IFERROR(AT29,"-")</f>
        <v>0</v>
      </c>
      <c r="AU30" s="288">
        <f ca="1">IFERROR(+AU29+AS29+AQ29+AO29,"-")</f>
        <v>0</v>
      </c>
      <c r="AV30" s="288">
        <f ca="1">IFERROR(AV29+AU29+AS29+AQ29,"-")</f>
        <v>0</v>
      </c>
      <c r="AW30" s="288">
        <f ca="1">IFERROR(AV29+AU29+AS29+AQ29,"-")</f>
        <v>0</v>
      </c>
      <c r="AX30" s="288">
        <f ca="1">IFERROR(AX29+AV29+AU29+AS29,"-")</f>
        <v>0</v>
      </c>
      <c r="AY30" s="288">
        <f ca="1">IFERROR(AX29+AV29+AU29+AS29,"-")</f>
        <v>0</v>
      </c>
      <c r="AZ30" s="288">
        <f ca="1">IFERROR(AZ29+AX29+AV29+AU29,"-")</f>
        <v>0</v>
      </c>
      <c r="BA30" s="288">
        <f ca="1">IFERROR(BA29,"-")</f>
        <v>0</v>
      </c>
      <c r="BB30" s="288">
        <f ca="1">IFERROR(+BB29+AZ29+AX29+AV29,"-")</f>
        <v>0</v>
      </c>
      <c r="BC30" s="288">
        <f ca="1">IFERROR(BC29+BB29+AZ29+AX29,"-")</f>
        <v>0</v>
      </c>
      <c r="BD30" s="288">
        <f ca="1">IFERROR(BC29+BB29+AZ29+AX29,"-")</f>
        <v>0</v>
      </c>
      <c r="BE30" s="288">
        <f ca="1">IFERROR(BE29+BC29+BB29+AZ29,"-")</f>
        <v>0</v>
      </c>
      <c r="BF30" s="288">
        <f ca="1">IFERROR(BE29+BC29+BB29+AZ29,"-")</f>
        <v>0</v>
      </c>
      <c r="BG30" s="288">
        <f ca="1">IFERROR(BG29+BE29+BC29+BB29,"-")</f>
        <v>-90</v>
      </c>
      <c r="BH30" s="288">
        <f ca="1">IFERROR(BH29,"-")</f>
        <v>-108.21917808219177</v>
      </c>
      <c r="BI30" s="288">
        <f ca="1">IFERROR(+BI29+BG29+BE29+BC29,"-")</f>
        <v>18.854794520547927</v>
      </c>
      <c r="BJ30" s="288">
        <f ca="1">IFERROR(BJ29+BI29+BG29+BE29,"-")</f>
        <v>-78.332493150684954</v>
      </c>
      <c r="BK30" s="288">
        <f ca="1">IFERROR(BJ29+BI29+BG29+BE29,"-")</f>
        <v>-78.332493150684954</v>
      </c>
      <c r="BL30" s="288">
        <f ca="1">IFERROR(BL29+BJ29+BI29+BG29,"-")</f>
        <v>-177.23017643835621</v>
      </c>
      <c r="BM30" s="288">
        <f ca="1">IFERROR(BL29+BJ29+BI29+BG29,"-")</f>
        <v>-177.23017643835621</v>
      </c>
      <c r="BN30" s="288">
        <f ca="1">IFERROR(BN29+BL29+BJ29+BI29,"-")</f>
        <v>-188.33916352876716</v>
      </c>
      <c r="BO30" s="288">
        <f ca="1">IFERROR(BO29,"-")</f>
        <v>62.345767978081994</v>
      </c>
      <c r="BP30" s="288">
        <f ca="1">IFERROR(+BP29+BN29+BL29+BJ29,"-")</f>
        <v>-193.19635775824639</v>
      </c>
      <c r="BQ30" s="288">
        <f ca="1">IFERROR(BQ29+BP29+BN29+BL29,"-")</f>
        <v>-199.24658628327433</v>
      </c>
      <c r="BR30" s="288">
        <f ca="1">IFERROR(BQ29+BP29+BN29+BL29,"-")</f>
        <v>-199.24658628327433</v>
      </c>
      <c r="BS30" s="288">
        <f ca="1">IFERROR(BS29+BQ29+BP29+BN29,"-")</f>
        <v>-205.63596783389295</v>
      </c>
      <c r="BT30" s="288">
        <f ca="1">IFERROR(BS29+BQ29+BP29+BN29,"-")</f>
        <v>-205.63596783389295</v>
      </c>
      <c r="BU30" s="288">
        <f ca="1">IFERROR(BU29+BS29+BQ29+BP29,"-")</f>
        <v>-211.93498856043385</v>
      </c>
      <c r="BV30" s="288">
        <f ca="1">IFERROR(BV29,"-")</f>
        <v>40.941723768333418</v>
      </c>
    </row>
    <row r="31" spans="1:74" collapsed="1" x14ac:dyDescent="0.25">
      <c r="A31" s="21" t="s">
        <v>261</v>
      </c>
      <c r="B31" s="60"/>
      <c r="C31" s="60"/>
      <c r="D31" s="124">
        <f t="shared" ref="D31:AI31" ca="1" si="42">IFERROR(D212,"-")</f>
        <v>0</v>
      </c>
      <c r="E31" s="124">
        <f t="shared" ca="1" si="42"/>
        <v>0</v>
      </c>
      <c r="F31" s="124">
        <f t="shared" ca="1" si="42"/>
        <v>0</v>
      </c>
      <c r="G31" s="124">
        <f t="shared" ca="1" si="42"/>
        <v>0</v>
      </c>
      <c r="H31" s="124">
        <f t="shared" ca="1" si="42"/>
        <v>0</v>
      </c>
      <c r="I31" s="124">
        <f t="shared" ca="1" si="42"/>
        <v>0</v>
      </c>
      <c r="J31" s="124">
        <f t="shared" ca="1" si="42"/>
        <v>0</v>
      </c>
      <c r="K31" s="124">
        <f t="shared" ca="1" si="42"/>
        <v>0</v>
      </c>
      <c r="L31" s="124">
        <f t="shared" ca="1" si="42"/>
        <v>0</v>
      </c>
      <c r="M31" s="124">
        <f t="shared" ca="1" si="42"/>
        <v>0</v>
      </c>
      <c r="N31" s="124">
        <f t="shared" ca="1" si="42"/>
        <v>0</v>
      </c>
      <c r="O31" s="124">
        <f t="shared" ca="1" si="42"/>
        <v>0</v>
      </c>
      <c r="P31" s="124">
        <f t="shared" ca="1" si="42"/>
        <v>0</v>
      </c>
      <c r="Q31" s="124">
        <f t="shared" ca="1" si="42"/>
        <v>0</v>
      </c>
      <c r="R31" s="124">
        <f t="shared" ca="1" si="42"/>
        <v>0</v>
      </c>
      <c r="S31" s="124">
        <f t="shared" ca="1" si="42"/>
        <v>0</v>
      </c>
      <c r="T31" s="124">
        <f t="shared" ca="1" si="42"/>
        <v>0</v>
      </c>
      <c r="U31" s="124">
        <f t="shared" ca="1" si="42"/>
        <v>0</v>
      </c>
      <c r="V31" s="124">
        <f t="shared" ca="1" si="42"/>
        <v>0</v>
      </c>
      <c r="W31" s="124">
        <f t="shared" ca="1" si="42"/>
        <v>0</v>
      </c>
      <c r="X31" s="124">
        <f t="shared" ca="1" si="42"/>
        <v>0</v>
      </c>
      <c r="Y31" s="124">
        <f t="shared" ca="1" si="42"/>
        <v>0</v>
      </c>
      <c r="Z31" s="124">
        <f t="shared" ca="1" si="42"/>
        <v>0</v>
      </c>
      <c r="AA31" s="124">
        <f t="shared" ca="1" si="42"/>
        <v>0</v>
      </c>
      <c r="AB31" s="124">
        <f t="shared" ca="1" si="42"/>
        <v>0</v>
      </c>
      <c r="AC31" s="124">
        <f t="shared" ca="1" si="42"/>
        <v>0</v>
      </c>
      <c r="AD31" s="124">
        <f t="shared" ca="1" si="42"/>
        <v>0</v>
      </c>
      <c r="AE31" s="124">
        <f t="shared" ca="1" si="42"/>
        <v>0</v>
      </c>
      <c r="AF31" s="124">
        <f t="shared" ca="1" si="42"/>
        <v>0</v>
      </c>
      <c r="AG31" s="124">
        <f t="shared" ca="1" si="42"/>
        <v>0</v>
      </c>
      <c r="AH31" s="124">
        <f t="shared" ca="1" si="42"/>
        <v>0</v>
      </c>
      <c r="AI31" s="124">
        <f t="shared" ca="1" si="42"/>
        <v>0</v>
      </c>
      <c r="AJ31" s="124">
        <f t="shared" ref="AJ31:BO31" ca="1" si="43">IFERROR(AJ212,"-")</f>
        <v>0</v>
      </c>
      <c r="AK31" s="124">
        <f t="shared" ca="1" si="43"/>
        <v>0</v>
      </c>
      <c r="AL31" s="124">
        <f t="shared" ca="1" si="43"/>
        <v>0</v>
      </c>
      <c r="AM31" s="124">
        <f t="shared" ca="1" si="43"/>
        <v>0</v>
      </c>
      <c r="AN31" s="124">
        <f t="shared" ca="1" si="43"/>
        <v>0</v>
      </c>
      <c r="AO31" s="124">
        <f t="shared" ca="1" si="43"/>
        <v>0</v>
      </c>
      <c r="AP31" s="124">
        <f t="shared" ca="1" si="43"/>
        <v>0</v>
      </c>
      <c r="AQ31" s="124">
        <f t="shared" ca="1" si="43"/>
        <v>0</v>
      </c>
      <c r="AR31" s="124">
        <f t="shared" ca="1" si="43"/>
        <v>0</v>
      </c>
      <c r="AS31" s="124">
        <f t="shared" ca="1" si="43"/>
        <v>0</v>
      </c>
      <c r="AT31" s="124">
        <f t="shared" ca="1" si="43"/>
        <v>0</v>
      </c>
      <c r="AU31" s="124">
        <f t="shared" ca="1" si="43"/>
        <v>0</v>
      </c>
      <c r="AV31" s="124">
        <f ca="1">IFERROR(AV212,"-")</f>
        <v>0</v>
      </c>
      <c r="AW31" s="124">
        <f t="shared" ca="1" si="43"/>
        <v>0</v>
      </c>
      <c r="AX31" s="124">
        <f t="shared" ca="1" si="43"/>
        <v>0</v>
      </c>
      <c r="AY31" s="124">
        <f t="shared" ca="1" si="43"/>
        <v>0</v>
      </c>
      <c r="AZ31" s="124">
        <f t="shared" ca="1" si="43"/>
        <v>0</v>
      </c>
      <c r="BA31" s="124">
        <f t="shared" ca="1" si="43"/>
        <v>0</v>
      </c>
      <c r="BB31" s="124">
        <f t="shared" ref="BB31:BG31" ca="1" si="44">IFERROR(BB212,"-")</f>
        <v>0</v>
      </c>
      <c r="BC31" s="124">
        <f t="shared" ca="1" si="44"/>
        <v>0</v>
      </c>
      <c r="BD31" s="124">
        <f t="shared" ca="1" si="44"/>
        <v>0</v>
      </c>
      <c r="BE31" s="124">
        <f t="shared" ca="1" si="44"/>
        <v>0</v>
      </c>
      <c r="BF31" s="124">
        <f t="shared" ca="1" si="44"/>
        <v>0</v>
      </c>
      <c r="BG31" s="124">
        <f t="shared" ca="1" si="44"/>
        <v>0</v>
      </c>
      <c r="BH31" s="124">
        <f t="shared" ca="1" si="43"/>
        <v>-360</v>
      </c>
      <c r="BI31" s="124">
        <f t="shared" ca="1" si="43"/>
        <v>0</v>
      </c>
      <c r="BJ31" s="124">
        <f t="shared" ca="1" si="43"/>
        <v>0</v>
      </c>
      <c r="BK31" s="124">
        <f t="shared" ca="1" si="43"/>
        <v>0</v>
      </c>
      <c r="BL31" s="124">
        <f t="shared" ca="1" si="43"/>
        <v>0</v>
      </c>
      <c r="BM31" s="124">
        <f t="shared" ca="1" si="43"/>
        <v>0</v>
      </c>
      <c r="BN31" s="124">
        <f t="shared" ca="1" si="43"/>
        <v>0</v>
      </c>
      <c r="BO31" s="124">
        <f t="shared" ca="1" si="43"/>
        <v>-360</v>
      </c>
      <c r="BP31" s="124">
        <f t="shared" ref="BP31:BV31" ca="1" si="45">IFERROR(BP212,"-")</f>
        <v>0</v>
      </c>
      <c r="BQ31" s="124">
        <f t="shared" ca="1" si="45"/>
        <v>0</v>
      </c>
      <c r="BR31" s="124">
        <f t="shared" ca="1" si="45"/>
        <v>0</v>
      </c>
      <c r="BS31" s="124">
        <f t="shared" ca="1" si="45"/>
        <v>0</v>
      </c>
      <c r="BT31" s="124">
        <f t="shared" ca="1" si="45"/>
        <v>0</v>
      </c>
      <c r="BU31" s="124">
        <f t="shared" ca="1" si="45"/>
        <v>0</v>
      </c>
      <c r="BV31" s="124">
        <f t="shared" ca="1" si="45"/>
        <v>-360</v>
      </c>
    </row>
    <row r="32" spans="1:74" x14ac:dyDescent="0.25">
      <c r="A32" s="21" t="s">
        <v>140</v>
      </c>
      <c r="B32" s="60"/>
      <c r="C32" s="60"/>
      <c r="D32" s="124">
        <f t="shared" ref="D32:AI32" ca="1" si="46">IFERROR(D214,"-")</f>
        <v>0</v>
      </c>
      <c r="E32" s="124">
        <f t="shared" ca="1" si="46"/>
        <v>0</v>
      </c>
      <c r="F32" s="124">
        <f t="shared" ca="1" si="46"/>
        <v>0</v>
      </c>
      <c r="G32" s="124">
        <f t="shared" ca="1" si="46"/>
        <v>0</v>
      </c>
      <c r="H32" s="124">
        <f t="shared" ca="1" si="46"/>
        <v>0</v>
      </c>
      <c r="I32" s="124">
        <f t="shared" ca="1" si="46"/>
        <v>0</v>
      </c>
      <c r="J32" s="124">
        <f t="shared" ca="1" si="46"/>
        <v>0</v>
      </c>
      <c r="K32" s="124">
        <f t="shared" ca="1" si="46"/>
        <v>0</v>
      </c>
      <c r="L32" s="124">
        <f t="shared" ca="1" si="46"/>
        <v>0</v>
      </c>
      <c r="M32" s="124">
        <f t="shared" ca="1" si="46"/>
        <v>0</v>
      </c>
      <c r="N32" s="124">
        <f t="shared" ca="1" si="46"/>
        <v>0</v>
      </c>
      <c r="O32" s="124">
        <f t="shared" ca="1" si="46"/>
        <v>0</v>
      </c>
      <c r="P32" s="124">
        <f t="shared" ca="1" si="46"/>
        <v>0</v>
      </c>
      <c r="Q32" s="124">
        <f t="shared" ca="1" si="46"/>
        <v>0</v>
      </c>
      <c r="R32" s="124">
        <f t="shared" ca="1" si="46"/>
        <v>0</v>
      </c>
      <c r="S32" s="124">
        <f t="shared" ca="1" si="46"/>
        <v>0</v>
      </c>
      <c r="T32" s="124">
        <f t="shared" ca="1" si="46"/>
        <v>0</v>
      </c>
      <c r="U32" s="124">
        <f t="shared" ca="1" si="46"/>
        <v>0</v>
      </c>
      <c r="V32" s="124">
        <f t="shared" ca="1" si="46"/>
        <v>0</v>
      </c>
      <c r="W32" s="124">
        <f t="shared" ca="1" si="46"/>
        <v>0</v>
      </c>
      <c r="X32" s="124">
        <f t="shared" ca="1" si="46"/>
        <v>0</v>
      </c>
      <c r="Y32" s="124">
        <f t="shared" ca="1" si="46"/>
        <v>0</v>
      </c>
      <c r="Z32" s="124">
        <f t="shared" ca="1" si="46"/>
        <v>0</v>
      </c>
      <c r="AA32" s="124">
        <f t="shared" ca="1" si="46"/>
        <v>0</v>
      </c>
      <c r="AB32" s="124">
        <f t="shared" ca="1" si="46"/>
        <v>0</v>
      </c>
      <c r="AC32" s="124">
        <f t="shared" ca="1" si="46"/>
        <v>0</v>
      </c>
      <c r="AD32" s="124">
        <f t="shared" ca="1" si="46"/>
        <v>0</v>
      </c>
      <c r="AE32" s="124">
        <f t="shared" ca="1" si="46"/>
        <v>0</v>
      </c>
      <c r="AF32" s="124">
        <f t="shared" ca="1" si="46"/>
        <v>0</v>
      </c>
      <c r="AG32" s="124">
        <f t="shared" ca="1" si="46"/>
        <v>0</v>
      </c>
      <c r="AH32" s="124" t="str">
        <f t="shared" ca="1" si="46"/>
        <v>-</v>
      </c>
      <c r="AI32" s="124">
        <f t="shared" ca="1" si="46"/>
        <v>0</v>
      </c>
      <c r="AJ32" s="124">
        <f t="shared" ref="AJ32:BO32" ca="1" si="47">IFERROR(AJ214,"-")</f>
        <v>0</v>
      </c>
      <c r="AK32" s="124">
        <f t="shared" ca="1" si="47"/>
        <v>0</v>
      </c>
      <c r="AL32" s="124">
        <f t="shared" ca="1" si="47"/>
        <v>0</v>
      </c>
      <c r="AM32" s="124">
        <f t="shared" ca="1" si="47"/>
        <v>0</v>
      </c>
      <c r="AN32" s="124">
        <f t="shared" ca="1" si="47"/>
        <v>0</v>
      </c>
      <c r="AO32" s="124">
        <f t="shared" ca="1" si="47"/>
        <v>0</v>
      </c>
      <c r="AP32" s="124">
        <f t="shared" ca="1" si="47"/>
        <v>0</v>
      </c>
      <c r="AQ32" s="124">
        <f t="shared" ca="1" si="47"/>
        <v>0</v>
      </c>
      <c r="AR32" s="124">
        <f t="shared" ca="1" si="47"/>
        <v>0</v>
      </c>
      <c r="AS32" s="124">
        <f t="shared" ca="1" si="47"/>
        <v>0</v>
      </c>
      <c r="AT32" s="124">
        <f t="shared" ca="1" si="47"/>
        <v>0</v>
      </c>
      <c r="AU32" s="124">
        <f t="shared" ca="1" si="47"/>
        <v>0</v>
      </c>
      <c r="AV32" s="124">
        <f t="shared" ca="1" si="47"/>
        <v>0</v>
      </c>
      <c r="AW32" s="124">
        <f t="shared" ca="1" si="47"/>
        <v>0</v>
      </c>
      <c r="AX32" s="124">
        <f t="shared" ca="1" si="47"/>
        <v>0</v>
      </c>
      <c r="AY32" s="124">
        <f t="shared" ca="1" si="47"/>
        <v>0</v>
      </c>
      <c r="AZ32" s="124">
        <f t="shared" ca="1" si="47"/>
        <v>0</v>
      </c>
      <c r="BA32" s="124">
        <f t="shared" ca="1" si="47"/>
        <v>0</v>
      </c>
      <c r="BB32" s="124">
        <f t="shared" ref="BB32:BG32" ca="1" si="48">IFERROR(BB214,"-")</f>
        <v>0</v>
      </c>
      <c r="BC32" s="124">
        <f t="shared" ca="1" si="48"/>
        <v>0</v>
      </c>
      <c r="BD32" s="124">
        <f t="shared" ca="1" si="48"/>
        <v>0</v>
      </c>
      <c r="BE32" s="124">
        <f t="shared" ca="1" si="48"/>
        <v>0</v>
      </c>
      <c r="BF32" s="124">
        <f t="shared" ca="1" si="48"/>
        <v>0</v>
      </c>
      <c r="BG32" s="124">
        <f t="shared" ca="1" si="48"/>
        <v>0</v>
      </c>
      <c r="BH32" s="124">
        <f t="shared" ca="1" si="47"/>
        <v>0</v>
      </c>
      <c r="BI32" s="124">
        <f t="shared" ca="1" si="47"/>
        <v>0</v>
      </c>
      <c r="BJ32" s="124">
        <f t="shared" ca="1" si="47"/>
        <v>0</v>
      </c>
      <c r="BK32" s="124">
        <f t="shared" ca="1" si="47"/>
        <v>0</v>
      </c>
      <c r="BL32" s="124">
        <f t="shared" ca="1" si="47"/>
        <v>0</v>
      </c>
      <c r="BM32" s="124">
        <f t="shared" ca="1" si="47"/>
        <v>0</v>
      </c>
      <c r="BN32" s="124">
        <f t="shared" ca="1" si="47"/>
        <v>0</v>
      </c>
      <c r="BO32" s="124">
        <f t="shared" ca="1" si="47"/>
        <v>0</v>
      </c>
      <c r="BP32" s="124">
        <f t="shared" ref="BP32:BV32" ca="1" si="49">IFERROR(BP214,"-")</f>
        <v>0</v>
      </c>
      <c r="BQ32" s="124">
        <f t="shared" ca="1" si="49"/>
        <v>0</v>
      </c>
      <c r="BR32" s="124">
        <f t="shared" ca="1" si="49"/>
        <v>0</v>
      </c>
      <c r="BS32" s="124">
        <f t="shared" ca="1" si="49"/>
        <v>0</v>
      </c>
      <c r="BT32" s="124">
        <f t="shared" ca="1" si="49"/>
        <v>0</v>
      </c>
      <c r="BU32" s="124">
        <f t="shared" ca="1" si="49"/>
        <v>0</v>
      </c>
      <c r="BV32" s="124">
        <f t="shared" ca="1" si="49"/>
        <v>0</v>
      </c>
    </row>
    <row r="33" spans="1:74" x14ac:dyDescent="0.25">
      <c r="A33" s="17" t="s">
        <v>262</v>
      </c>
      <c r="B33" s="52"/>
      <c r="C33" s="52"/>
      <c r="D33" s="125" t="str">
        <f t="shared" ref="D33:AI33" ca="1" si="50">IFERROR(+D29+D31+D32,"-")</f>
        <v>-</v>
      </c>
      <c r="E33" s="125">
        <f t="shared" ca="1" si="50"/>
        <v>0</v>
      </c>
      <c r="F33" s="125">
        <f t="shared" ca="1" si="50"/>
        <v>0</v>
      </c>
      <c r="G33" s="125">
        <f t="shared" ca="1" si="50"/>
        <v>0</v>
      </c>
      <c r="H33" s="125">
        <f t="shared" ca="1" si="50"/>
        <v>0</v>
      </c>
      <c r="I33" s="125">
        <f t="shared" ca="1" si="50"/>
        <v>0</v>
      </c>
      <c r="J33" s="125">
        <f t="shared" ca="1" si="50"/>
        <v>0</v>
      </c>
      <c r="K33" s="125">
        <f t="shared" ca="1" si="50"/>
        <v>0</v>
      </c>
      <c r="L33" s="125">
        <f t="shared" ca="1" si="50"/>
        <v>0</v>
      </c>
      <c r="M33" s="125">
        <f t="shared" ca="1" si="50"/>
        <v>0</v>
      </c>
      <c r="N33" s="125">
        <f t="shared" ca="1" si="50"/>
        <v>0</v>
      </c>
      <c r="O33" s="125">
        <f t="shared" ca="1" si="50"/>
        <v>0</v>
      </c>
      <c r="P33" s="125">
        <f t="shared" ca="1" si="50"/>
        <v>0</v>
      </c>
      <c r="Q33" s="125">
        <f t="shared" ca="1" si="50"/>
        <v>0</v>
      </c>
      <c r="R33" s="125">
        <f t="shared" ca="1" si="50"/>
        <v>0</v>
      </c>
      <c r="S33" s="125">
        <f t="shared" ca="1" si="50"/>
        <v>0</v>
      </c>
      <c r="T33" s="125">
        <f t="shared" ca="1" si="50"/>
        <v>0</v>
      </c>
      <c r="U33" s="125">
        <f t="shared" ca="1" si="50"/>
        <v>0</v>
      </c>
      <c r="V33" s="125">
        <f t="shared" ca="1" si="50"/>
        <v>0</v>
      </c>
      <c r="W33" s="125">
        <f t="shared" ca="1" si="50"/>
        <v>0</v>
      </c>
      <c r="X33" s="125">
        <f t="shared" ca="1" si="50"/>
        <v>0</v>
      </c>
      <c r="Y33" s="125">
        <f t="shared" ca="1" si="50"/>
        <v>0</v>
      </c>
      <c r="Z33" s="125">
        <f t="shared" ca="1" si="50"/>
        <v>0</v>
      </c>
      <c r="AA33" s="125">
        <f t="shared" ca="1" si="50"/>
        <v>0</v>
      </c>
      <c r="AB33" s="125">
        <f t="shared" ca="1" si="50"/>
        <v>0</v>
      </c>
      <c r="AC33" s="125">
        <f t="shared" ca="1" si="50"/>
        <v>0</v>
      </c>
      <c r="AD33" s="125">
        <f t="shared" ca="1" si="50"/>
        <v>0</v>
      </c>
      <c r="AE33" s="125">
        <f t="shared" ca="1" si="50"/>
        <v>0</v>
      </c>
      <c r="AF33" s="125">
        <f t="shared" ca="1" si="50"/>
        <v>0</v>
      </c>
      <c r="AG33" s="125">
        <f t="shared" ca="1" si="50"/>
        <v>0</v>
      </c>
      <c r="AH33" s="125" t="str">
        <f t="shared" ca="1" si="50"/>
        <v>-</v>
      </c>
      <c r="AI33" s="125">
        <f t="shared" ca="1" si="50"/>
        <v>0</v>
      </c>
      <c r="AJ33" s="125">
        <f t="shared" ref="AJ33:BO33" ca="1" si="51">IFERROR(+AJ29+AJ31+AJ32,"-")</f>
        <v>0</v>
      </c>
      <c r="AK33" s="125">
        <f t="shared" ca="1" si="51"/>
        <v>0</v>
      </c>
      <c r="AL33" s="125">
        <f t="shared" ca="1" si="51"/>
        <v>0</v>
      </c>
      <c r="AM33" s="125">
        <f t="shared" ca="1" si="51"/>
        <v>0</v>
      </c>
      <c r="AN33" s="125">
        <f t="shared" ca="1" si="51"/>
        <v>0</v>
      </c>
      <c r="AO33" s="125">
        <f t="shared" ca="1" si="51"/>
        <v>0</v>
      </c>
      <c r="AP33" s="125">
        <f t="shared" ca="1" si="51"/>
        <v>0</v>
      </c>
      <c r="AQ33" s="125">
        <f t="shared" ca="1" si="51"/>
        <v>0</v>
      </c>
      <c r="AR33" s="125">
        <f t="shared" ca="1" si="51"/>
        <v>0</v>
      </c>
      <c r="AS33" s="125">
        <f t="shared" ca="1" si="51"/>
        <v>0</v>
      </c>
      <c r="AT33" s="125">
        <f t="shared" ca="1" si="51"/>
        <v>0</v>
      </c>
      <c r="AU33" s="125">
        <f t="shared" ca="1" si="51"/>
        <v>0</v>
      </c>
      <c r="AV33" s="125">
        <f t="shared" ca="1" si="51"/>
        <v>0</v>
      </c>
      <c r="AW33" s="125">
        <f t="shared" ca="1" si="51"/>
        <v>0</v>
      </c>
      <c r="AX33" s="125">
        <f t="shared" ca="1" si="51"/>
        <v>0</v>
      </c>
      <c r="AY33" s="125">
        <f t="shared" ca="1" si="51"/>
        <v>0</v>
      </c>
      <c r="AZ33" s="125">
        <f t="shared" ca="1" si="51"/>
        <v>0</v>
      </c>
      <c r="BA33" s="125">
        <f t="shared" ca="1" si="51"/>
        <v>0</v>
      </c>
      <c r="BB33" s="125">
        <f t="shared" ref="BB33" ca="1" si="52">IFERROR(+BB29+BB31+BB32,"-")</f>
        <v>0</v>
      </c>
      <c r="BC33" s="125">
        <f t="shared" ref="BC33" ca="1" si="53">IFERROR(+BC29+BC31+BC32,"-")</f>
        <v>0</v>
      </c>
      <c r="BD33" s="125">
        <f t="shared" ref="BD33" ca="1" si="54">IFERROR(+BD29+BD31+BD32,"-")</f>
        <v>0</v>
      </c>
      <c r="BE33" s="125">
        <f t="shared" ref="BE33" ca="1" si="55">IFERROR(+BE29+BE31+BE32,"-")</f>
        <v>0</v>
      </c>
      <c r="BF33" s="125">
        <f t="shared" ref="BF33" ca="1" si="56">IFERROR(+BF29+BF31+BF32,"-")</f>
        <v>0</v>
      </c>
      <c r="BG33" s="125">
        <f t="shared" ca="1" si="51"/>
        <v>-90</v>
      </c>
      <c r="BH33" s="125">
        <f t="shared" ca="1" si="51"/>
        <v>-468.21917808219177</v>
      </c>
      <c r="BI33" s="125">
        <f t="shared" ca="1" si="51"/>
        <v>108.85479452054793</v>
      </c>
      <c r="BJ33" s="125">
        <f t="shared" ca="1" si="51"/>
        <v>-97.18728767123288</v>
      </c>
      <c r="BK33" s="125">
        <f t="shared" ca="1" si="51"/>
        <v>11.66750684931506</v>
      </c>
      <c r="BL33" s="125">
        <f t="shared" ca="1" si="51"/>
        <v>-98.897683287671242</v>
      </c>
      <c r="BM33" s="125">
        <f t="shared" ca="1" si="51"/>
        <v>-87.230176438356182</v>
      </c>
      <c r="BN33" s="125">
        <f t="shared" ca="1" si="51"/>
        <v>-101.10898709041096</v>
      </c>
      <c r="BO33" s="125">
        <f t="shared" ca="1" si="51"/>
        <v>-297.65423202191801</v>
      </c>
      <c r="BP33" s="125">
        <f t="shared" ref="BP33:BV33" ca="1" si="57">IFERROR(+BP29+BP31+BP32,"-")</f>
        <v>103.99760029106869</v>
      </c>
      <c r="BQ33" s="125">
        <f t="shared" ca="1" si="57"/>
        <v>-103.23751619626083</v>
      </c>
      <c r="BR33" s="125">
        <f t="shared" ca="1" si="57"/>
        <v>0.76008409480786554</v>
      </c>
      <c r="BS33" s="125">
        <f t="shared" ca="1" si="57"/>
        <v>-105.28706483828988</v>
      </c>
      <c r="BT33" s="125">
        <f t="shared" ca="1" si="57"/>
        <v>-104.52698074348203</v>
      </c>
      <c r="BU33" s="125">
        <f t="shared" ca="1" si="57"/>
        <v>-107.40800781695184</v>
      </c>
      <c r="BV33" s="125">
        <f t="shared" ca="1" si="57"/>
        <v>-319.05827623166658</v>
      </c>
    </row>
    <row r="34" spans="1:74" s="289" customFormat="1" hidden="1" outlineLevel="1" x14ac:dyDescent="0.25">
      <c r="A34" s="286" t="s">
        <v>412</v>
      </c>
      <c r="B34" s="287"/>
      <c r="C34" s="287"/>
      <c r="D34" s="288" t="str">
        <f ca="1">IFERROR(D33,"-")</f>
        <v>-</v>
      </c>
      <c r="E34" s="288" t="str">
        <f ca="1">IFERROR(+E33+C33+A33+#REF!,"-")</f>
        <v>-</v>
      </c>
      <c r="F34" s="288" t="str">
        <f ca="1">IFERROR(F33+E33+C33+A33,"-")</f>
        <v>-</v>
      </c>
      <c r="G34" s="288" t="str">
        <f ca="1">IFERROR(F33+E33+C33+A33,"-")</f>
        <v>-</v>
      </c>
      <c r="H34" s="288">
        <f ca="1">IFERROR(H33+F33+E33+C33,"-")</f>
        <v>0</v>
      </c>
      <c r="I34" s="288">
        <f ca="1">IFERROR(H33+F33+E33+C33,"-")</f>
        <v>0</v>
      </c>
      <c r="J34" s="288">
        <f ca="1">IFERROR(J33+H33+F33+E33,"-")</f>
        <v>0</v>
      </c>
      <c r="K34" s="288">
        <f ca="1">IFERROR(K33,"-")</f>
        <v>0</v>
      </c>
      <c r="L34" s="288">
        <f ca="1">IFERROR(+L33+J33+H33+F33,"-")</f>
        <v>0</v>
      </c>
      <c r="M34" s="288">
        <f ca="1">IFERROR(M33+L33+J33+H33,"-")</f>
        <v>0</v>
      </c>
      <c r="N34" s="288">
        <f ca="1">IFERROR(M33+L33+J33+H33,"-")</f>
        <v>0</v>
      </c>
      <c r="O34" s="288">
        <f ca="1">IFERROR(O33+M33+L33+J33,"-")</f>
        <v>0</v>
      </c>
      <c r="P34" s="288">
        <f ca="1">IFERROR(O33+M33+L33+J33,"-")</f>
        <v>0</v>
      </c>
      <c r="Q34" s="288">
        <f ca="1">IFERROR(Q33+O33+M33+L33,"-")</f>
        <v>0</v>
      </c>
      <c r="R34" s="288">
        <f ca="1">IFERROR(R33,"-")</f>
        <v>0</v>
      </c>
      <c r="S34" s="288">
        <f ca="1">IFERROR(+S33+Q33+O33+M33,"-")</f>
        <v>0</v>
      </c>
      <c r="T34" s="288">
        <f ca="1">IFERROR(T33+S33+Q33+O33,"-")</f>
        <v>0</v>
      </c>
      <c r="U34" s="288">
        <f ca="1">IFERROR(T33+S33+Q33+O33,"-")</f>
        <v>0</v>
      </c>
      <c r="V34" s="288">
        <f ca="1">IFERROR(V33+T33+S33+Q33,"-")</f>
        <v>0</v>
      </c>
      <c r="W34" s="288">
        <f ca="1">IFERROR(V33+T33+S33+Q33,"-")</f>
        <v>0</v>
      </c>
      <c r="X34" s="288">
        <f ca="1">IFERROR(X33+V33+T33+S33,"-")</f>
        <v>0</v>
      </c>
      <c r="Y34" s="288">
        <f ca="1">IFERROR(Y33,"-")</f>
        <v>0</v>
      </c>
      <c r="Z34" s="288">
        <f ca="1">IFERROR(+Z33+X33+V33+T33,"-")</f>
        <v>0</v>
      </c>
      <c r="AA34" s="288">
        <f ca="1">IFERROR(AA33+Z33+X33+V33,"-")</f>
        <v>0</v>
      </c>
      <c r="AB34" s="288">
        <f ca="1">IFERROR(AA33+Z33+X33+V33,"-")</f>
        <v>0</v>
      </c>
      <c r="AC34" s="288">
        <f ca="1">IFERROR(AC33+AA33+Z33+X33,"-")</f>
        <v>0</v>
      </c>
      <c r="AD34" s="288">
        <f ca="1">IFERROR(AC33+AA33+Z33+X33,"-")</f>
        <v>0</v>
      </c>
      <c r="AE34" s="288">
        <f ca="1">IFERROR(AE33+AC33+AA33+Z33,"-")</f>
        <v>0</v>
      </c>
      <c r="AF34" s="288">
        <f ca="1">IFERROR(AF33,"-")</f>
        <v>0</v>
      </c>
      <c r="AG34" s="288">
        <f ca="1">IFERROR(+AG33+AE33+AC33+AA33,"-")</f>
        <v>0</v>
      </c>
      <c r="AH34" s="288" t="str">
        <f ca="1">IFERROR(AH33+AG33+AE33+AC33,"-")</f>
        <v>-</v>
      </c>
      <c r="AI34" s="288" t="str">
        <f ca="1">IFERROR(AH33+AG33+AE33+AC33,"-")</f>
        <v>-</v>
      </c>
      <c r="AJ34" s="288" t="str">
        <f ca="1">IFERROR(AJ33+AH33+AG33+AE33,"-")</f>
        <v>-</v>
      </c>
      <c r="AK34" s="288" t="str">
        <f ca="1">IFERROR(AJ33+AH33+AG33+AE33,"-")</f>
        <v>-</v>
      </c>
      <c r="AL34" s="288" t="str">
        <f ca="1">IFERROR(AL33+AJ33+AH33+AG33,"-")</f>
        <v>-</v>
      </c>
      <c r="AM34" s="288">
        <f ca="1">IFERROR(AM33,"-")</f>
        <v>0</v>
      </c>
      <c r="AN34" s="288" t="str">
        <f ca="1">IFERROR(+AN33+AL33+AJ33+AH33,"-")</f>
        <v>-</v>
      </c>
      <c r="AO34" s="288">
        <f ca="1">IFERROR(AO33+AN33+AL33+AJ33,"-")</f>
        <v>0</v>
      </c>
      <c r="AP34" s="288">
        <f ca="1">IFERROR(AO33+AN33+AL33+AJ33,"-")</f>
        <v>0</v>
      </c>
      <c r="AQ34" s="288">
        <f ca="1">IFERROR(AQ33+AO33+AN33+AL33,"-")</f>
        <v>0</v>
      </c>
      <c r="AR34" s="288">
        <f ca="1">IFERROR(AQ33+AO33+AN33+AL33,"-")</f>
        <v>0</v>
      </c>
      <c r="AS34" s="288">
        <f ca="1">IFERROR(AS33+AQ33+AO33+AN33,"-")</f>
        <v>0</v>
      </c>
      <c r="AT34" s="288">
        <f ca="1">IFERROR(AT33,"-")</f>
        <v>0</v>
      </c>
      <c r="AU34" s="288">
        <f ca="1">IFERROR(+AU33+AS33+AQ33+AO33,"-")</f>
        <v>0</v>
      </c>
      <c r="AV34" s="288">
        <f ca="1">IFERROR(AV33+AU33+AS33+AQ33,"-")</f>
        <v>0</v>
      </c>
      <c r="AW34" s="288">
        <f ca="1">IFERROR(AV33+AU33+AS33+AQ33,"-")</f>
        <v>0</v>
      </c>
      <c r="AX34" s="288">
        <f ca="1">IFERROR(AX33+AV33+AU33+AS33,"-")</f>
        <v>0</v>
      </c>
      <c r="AY34" s="288">
        <f ca="1">IFERROR(AX33+AV33+AU33+AS33,"-")</f>
        <v>0</v>
      </c>
      <c r="AZ34" s="288">
        <f ca="1">IFERROR(AZ33+AX33+AV33+AU33,"-")</f>
        <v>0</v>
      </c>
      <c r="BA34" s="288">
        <f ca="1">IFERROR(BA33,"-")</f>
        <v>0</v>
      </c>
      <c r="BB34" s="288">
        <f ca="1">IFERROR(+BB33+AZ33+AX33+AV33,"-")</f>
        <v>0</v>
      </c>
      <c r="BC34" s="288">
        <f ca="1">IFERROR(BC33+BB33+AZ33+AX33,"-")</f>
        <v>0</v>
      </c>
      <c r="BD34" s="288">
        <f ca="1">IFERROR(BC33+BB33+AZ33+AX33,"-")</f>
        <v>0</v>
      </c>
      <c r="BE34" s="288">
        <f ca="1">IFERROR(BE33+BC33+BB33+AZ33,"-")</f>
        <v>0</v>
      </c>
      <c r="BF34" s="288">
        <f ca="1">IFERROR(BE33+BC33+BB33+AZ33,"-")</f>
        <v>0</v>
      </c>
      <c r="BG34" s="288">
        <f ca="1">IFERROR(BG33+BE33+BC33+BB33,"-")</f>
        <v>-90</v>
      </c>
      <c r="BH34" s="288">
        <f ca="1">IFERROR(BH33,"-")</f>
        <v>-468.21917808219177</v>
      </c>
      <c r="BI34" s="288">
        <f ca="1">IFERROR(+BI33+BG33+BE33+BC33,"-")</f>
        <v>18.854794520547927</v>
      </c>
      <c r="BJ34" s="288">
        <f ca="1">IFERROR(BJ33+BI33+BG33+BE33,"-")</f>
        <v>-78.332493150684954</v>
      </c>
      <c r="BK34" s="288">
        <f ca="1">IFERROR(BJ33+BI33+BG33+BE33,"-")</f>
        <v>-78.332493150684954</v>
      </c>
      <c r="BL34" s="288">
        <f ca="1">IFERROR(BL33+BJ33+BI33+BG33,"-")</f>
        <v>-177.23017643835621</v>
      </c>
      <c r="BM34" s="288">
        <f ca="1">IFERROR(BL33+BJ33+BI33+BG33,"-")</f>
        <v>-177.23017643835621</v>
      </c>
      <c r="BN34" s="288">
        <f ca="1">IFERROR(BN33+BL33+BJ33+BI33,"-")</f>
        <v>-188.33916352876716</v>
      </c>
      <c r="BO34" s="288">
        <f ca="1">IFERROR(BO33,"-")</f>
        <v>-297.65423202191801</v>
      </c>
      <c r="BP34" s="288">
        <f ca="1">IFERROR(+BP33+BN33+BL33+BJ33,"-")</f>
        <v>-193.19635775824639</v>
      </c>
      <c r="BQ34" s="288">
        <f ca="1">IFERROR(BQ33+BP33+BN33+BL33,"-")</f>
        <v>-199.24658628327433</v>
      </c>
      <c r="BR34" s="288">
        <f ca="1">IFERROR(BQ33+BP33+BN33+BL33,"-")</f>
        <v>-199.24658628327433</v>
      </c>
      <c r="BS34" s="288">
        <f ca="1">IFERROR(BS33+BQ33+BP33+BN33,"-")</f>
        <v>-205.63596783389295</v>
      </c>
      <c r="BT34" s="288">
        <f ca="1">IFERROR(BS33+BQ33+BP33+BN33,"-")</f>
        <v>-205.63596783389295</v>
      </c>
      <c r="BU34" s="288">
        <f ca="1">IFERROR(BU33+BS33+BQ33+BP33,"-")</f>
        <v>-211.93498856043385</v>
      </c>
      <c r="BV34" s="288">
        <f ca="1">IFERROR(BV33,"-")</f>
        <v>-319.05827623166658</v>
      </c>
    </row>
    <row r="35" spans="1:74" collapsed="1" x14ac:dyDescent="0.25"/>
    <row r="36" spans="1:74" x14ac:dyDescent="0.25">
      <c r="A36" s="66" t="s">
        <v>263</v>
      </c>
      <c r="B36" s="122"/>
      <c r="C36" s="126" t="str">
        <f ca="1">Case_Name</f>
        <v>Base</v>
      </c>
      <c r="BH36" s="127"/>
      <c r="BO36" s="127"/>
      <c r="BV36" s="127"/>
    </row>
    <row r="37" spans="1:74" x14ac:dyDescent="0.25">
      <c r="A37" s="21" t="s">
        <v>264</v>
      </c>
      <c r="B37" s="60"/>
      <c r="C37" s="60"/>
      <c r="D37" s="128">
        <f ca="1">+IFERROR('Balance sheet'!D15-'Balance sheet'!D16,"NM")</f>
        <v>0</v>
      </c>
      <c r="E37" s="128">
        <f ca="1">+IFERROR('Balance sheet'!E15-'Balance sheet'!E16,"NM")</f>
        <v>0</v>
      </c>
      <c r="F37" s="128">
        <f ca="1">+IFERROR('Balance sheet'!F15-'Balance sheet'!F16,"NM")</f>
        <v>0</v>
      </c>
      <c r="G37" s="128">
        <f ca="1">+IFERROR('Balance sheet'!G15-'Balance sheet'!G16,"NM")</f>
        <v>0</v>
      </c>
      <c r="H37" s="128">
        <f ca="1">+IFERROR('Balance sheet'!H15-'Balance sheet'!H16,"NM")</f>
        <v>0</v>
      </c>
      <c r="I37" s="128">
        <f ca="1">+IFERROR('Balance sheet'!I15-'Balance sheet'!I16,"NM")</f>
        <v>0</v>
      </c>
      <c r="J37" s="128">
        <f ca="1">+IFERROR('Balance sheet'!J15-'Balance sheet'!J16,"NM")</f>
        <v>0</v>
      </c>
      <c r="K37" s="128">
        <f ca="1">+IFERROR('Balance sheet'!K15-'Balance sheet'!K16,"NM")</f>
        <v>0</v>
      </c>
      <c r="L37" s="128">
        <f ca="1">+IFERROR('Balance sheet'!L15-'Balance sheet'!L16,"NM")</f>
        <v>0</v>
      </c>
      <c r="M37" s="128">
        <f ca="1">+IFERROR('Balance sheet'!M15-'Balance sheet'!M16,"NM")</f>
        <v>0</v>
      </c>
      <c r="N37" s="128">
        <f ca="1">+IFERROR('Balance sheet'!N15-'Balance sheet'!N16,"NM")</f>
        <v>0</v>
      </c>
      <c r="O37" s="128">
        <f ca="1">+IFERROR('Balance sheet'!O15-'Balance sheet'!O16,"NM")</f>
        <v>0</v>
      </c>
      <c r="P37" s="128">
        <f ca="1">+IFERROR('Balance sheet'!P15-'Balance sheet'!P16,"NM")</f>
        <v>0</v>
      </c>
      <c r="Q37" s="128">
        <f ca="1">+IFERROR('Balance sheet'!Q15-'Balance sheet'!Q16,"NM")</f>
        <v>0</v>
      </c>
      <c r="R37" s="128">
        <f ca="1">+IFERROR('Balance sheet'!R15-'Balance sheet'!R16,"NM")</f>
        <v>0</v>
      </c>
      <c r="S37" s="128">
        <f ca="1">+IFERROR('Balance sheet'!S15-'Balance sheet'!S16,"NM")</f>
        <v>0</v>
      </c>
      <c r="T37" s="128">
        <f ca="1">+IFERROR('Balance sheet'!T15-'Balance sheet'!T16,"NM")</f>
        <v>0</v>
      </c>
      <c r="U37" s="128">
        <f ca="1">+IFERROR('Balance sheet'!U15-'Balance sheet'!U16,"NM")</f>
        <v>0</v>
      </c>
      <c r="V37" s="128">
        <f ca="1">+IFERROR('Balance sheet'!V15-'Balance sheet'!V16,"NM")</f>
        <v>0</v>
      </c>
      <c r="W37" s="128">
        <f ca="1">+IFERROR('Balance sheet'!W15-'Balance sheet'!W16,"NM")</f>
        <v>0</v>
      </c>
      <c r="X37" s="128">
        <f ca="1">+IFERROR('Balance sheet'!X15-'Balance sheet'!X16,"NM")</f>
        <v>0</v>
      </c>
      <c r="Y37" s="128">
        <f ca="1">+IFERROR('Balance sheet'!Y15-'Balance sheet'!Y16,"NM")</f>
        <v>0</v>
      </c>
      <c r="Z37" s="128">
        <f ca="1">+IFERROR('Balance sheet'!Z15-'Balance sheet'!Z16,"NM")</f>
        <v>0</v>
      </c>
      <c r="AA37" s="128">
        <f ca="1">+IFERROR('Balance sheet'!AA15-'Balance sheet'!AA16,"NM")</f>
        <v>0</v>
      </c>
      <c r="AB37" s="128">
        <f ca="1">+IFERROR('Balance sheet'!AB15-'Balance sheet'!AB16,"NM")</f>
        <v>0</v>
      </c>
      <c r="AC37" s="128">
        <f ca="1">+IFERROR('Balance sheet'!AC15-'Balance sheet'!AC16,"NM")</f>
        <v>0</v>
      </c>
      <c r="AD37" s="128">
        <f ca="1">+IFERROR('Balance sheet'!AD15-'Balance sheet'!AD16,"NM")</f>
        <v>0</v>
      </c>
      <c r="AE37" s="128">
        <f ca="1">+IFERROR('Balance sheet'!AE15-'Balance sheet'!AE16,"NM")</f>
        <v>0</v>
      </c>
      <c r="AF37" s="128">
        <f ca="1">+IFERROR('Balance sheet'!AF15-'Balance sheet'!AF16,"NM")</f>
        <v>0</v>
      </c>
      <c r="AG37" s="128">
        <f ca="1">+IFERROR('Balance sheet'!AG15-'Balance sheet'!AG16,"NM")</f>
        <v>0</v>
      </c>
      <c r="AH37" s="128">
        <f ca="1">+IFERROR('Balance sheet'!AH15-'Balance sheet'!AH16,"NM")</f>
        <v>0</v>
      </c>
      <c r="AI37" s="128">
        <f ca="1">+IFERROR('Balance sheet'!AI15-'Balance sheet'!AI16,"NM")</f>
        <v>0</v>
      </c>
      <c r="AJ37" s="128">
        <f ca="1">+IFERROR('Balance sheet'!AJ15-'Balance sheet'!AJ16,"NM")</f>
        <v>0</v>
      </c>
      <c r="AK37" s="128">
        <f ca="1">+IFERROR('Balance sheet'!AK15-'Balance sheet'!AK16,"NM")</f>
        <v>0</v>
      </c>
      <c r="AL37" s="128">
        <f ca="1">+IFERROR('Balance sheet'!AL15-'Balance sheet'!AL16,"NM")</f>
        <v>0</v>
      </c>
      <c r="AM37" s="128">
        <f ca="1">+IFERROR('Balance sheet'!AM15-'Balance sheet'!AM16,"NM")</f>
        <v>0</v>
      </c>
      <c r="AN37" s="128">
        <f ca="1">+IFERROR('Balance sheet'!AN15-'Balance sheet'!AN16,"NM")</f>
        <v>0</v>
      </c>
      <c r="AO37" s="128">
        <f ca="1">+IFERROR('Balance sheet'!AO15-'Balance sheet'!AO16,"NM")</f>
        <v>0</v>
      </c>
      <c r="AP37" s="128">
        <f ca="1">+IFERROR('Balance sheet'!AP15-'Balance sheet'!AP16,"NM")</f>
        <v>0</v>
      </c>
      <c r="AQ37" s="128">
        <f ca="1">+IFERROR('Balance sheet'!AQ15-'Balance sheet'!AQ16,"NM")</f>
        <v>0</v>
      </c>
      <c r="AR37" s="128">
        <f ca="1">+IFERROR('Balance sheet'!AR15-'Balance sheet'!AR16,"NM")</f>
        <v>0</v>
      </c>
      <c r="AS37" s="128">
        <f ca="1">+IFERROR('Balance sheet'!AS15-'Balance sheet'!AS16,"NM")</f>
        <v>0</v>
      </c>
      <c r="AT37" s="128">
        <f ca="1">+IFERROR('Balance sheet'!AT15-'Balance sheet'!AT16,"NM")</f>
        <v>0</v>
      </c>
      <c r="AU37" s="128">
        <f ca="1">+IFERROR('Balance sheet'!AU15-'Balance sheet'!AU16,"NM")</f>
        <v>0</v>
      </c>
      <c r="AV37" s="128">
        <f ca="1">+IFERROR('Balance sheet'!AV15-'Balance sheet'!AV16,"NM")</f>
        <v>0</v>
      </c>
      <c r="AW37" s="128">
        <f ca="1">+IFERROR('Balance sheet'!AW15-'Balance sheet'!AW16,"NM")</f>
        <v>0</v>
      </c>
      <c r="AX37" s="128">
        <f ca="1">+IFERROR('Balance sheet'!AX15-'Balance sheet'!AX16,"NM")</f>
        <v>0</v>
      </c>
      <c r="AY37" s="128">
        <f ca="1">+IFERROR('Balance sheet'!AY15-'Balance sheet'!AY16,"NM")</f>
        <v>0</v>
      </c>
      <c r="AZ37" s="128">
        <f ca="1">+IFERROR('Balance sheet'!AZ15-'Balance sheet'!AZ16,"NM")</f>
        <v>0</v>
      </c>
      <c r="BA37" s="128">
        <f ca="1">+IFERROR('Balance sheet'!BA15-'Balance sheet'!BA16,"NM")</f>
        <v>0</v>
      </c>
      <c r="BB37" s="128">
        <f ca="1">+IFERROR('Balance sheet'!BB15-'Balance sheet'!BB16,"NM")</f>
        <v>0</v>
      </c>
      <c r="BC37" s="128">
        <f ca="1">+IFERROR('Balance sheet'!BC15-'Balance sheet'!BC16,"NM")</f>
        <v>0</v>
      </c>
      <c r="BD37" s="128">
        <f ca="1">+IFERROR('Balance sheet'!BD15-'Balance sheet'!BD16,"NM")</f>
        <v>0</v>
      </c>
      <c r="BE37" s="128">
        <f ca="1">+IFERROR('Balance sheet'!BE15-'Balance sheet'!BE16,"NM")</f>
        <v>0</v>
      </c>
      <c r="BF37" s="128">
        <f ca="1">+IFERROR('Balance sheet'!BF15-'Balance sheet'!BF16,"NM")</f>
        <v>0</v>
      </c>
      <c r="BG37" s="124">
        <f t="shared" ref="BG37" ca="1" si="58">+BF37</f>
        <v>0</v>
      </c>
      <c r="BH37" s="124">
        <f ca="1">+BG37</f>
        <v>0</v>
      </c>
      <c r="BI37" s="124">
        <f t="shared" ref="BI37:BK37" ca="1" si="59">+BH37</f>
        <v>0</v>
      </c>
      <c r="BJ37" s="124">
        <f t="shared" ca="1" si="59"/>
        <v>0</v>
      </c>
      <c r="BK37" s="124">
        <f t="shared" ca="1" si="59"/>
        <v>0</v>
      </c>
      <c r="BL37" s="124">
        <f t="shared" ref="BL37" ca="1" si="60">+BK37</f>
        <v>0</v>
      </c>
      <c r="BM37" s="124">
        <f t="shared" ref="BM37" ca="1" si="61">+BL37</f>
        <v>0</v>
      </c>
      <c r="BN37" s="124">
        <f t="shared" ref="BN37" ca="1" si="62">+BM37</f>
        <v>0</v>
      </c>
      <c r="BO37" s="124">
        <f ca="1">+BN37</f>
        <v>0</v>
      </c>
      <c r="BP37" s="124">
        <f t="shared" ref="BP37" ca="1" si="63">+BO37</f>
        <v>0</v>
      </c>
      <c r="BQ37" s="124">
        <f t="shared" ref="BQ37" ca="1" si="64">+BP37</f>
        <v>0</v>
      </c>
      <c r="BR37" s="124">
        <f t="shared" ref="BR37" ca="1" si="65">+BQ37</f>
        <v>0</v>
      </c>
      <c r="BS37" s="124">
        <f t="shared" ref="BS37" ca="1" si="66">+BR37</f>
        <v>0</v>
      </c>
      <c r="BT37" s="124">
        <f t="shared" ref="BT37" ca="1" si="67">+BS37</f>
        <v>0</v>
      </c>
      <c r="BU37" s="124">
        <f t="shared" ref="BU37" ca="1" si="68">+BT37</f>
        <v>0</v>
      </c>
      <c r="BV37" s="124">
        <f ca="1">+BU37</f>
        <v>0</v>
      </c>
    </row>
    <row r="38" spans="1:74" x14ac:dyDescent="0.25">
      <c r="A38" s="21" t="s">
        <v>265</v>
      </c>
      <c r="B38" s="60"/>
      <c r="C38" s="60"/>
      <c r="D38" s="129"/>
      <c r="E38" s="129"/>
      <c r="F38" s="129"/>
      <c r="G38" s="129"/>
      <c r="H38" s="129"/>
      <c r="I38" s="129"/>
      <c r="J38" s="129"/>
      <c r="K38" s="129"/>
      <c r="L38" s="129"/>
      <c r="M38" s="129"/>
      <c r="N38" s="129"/>
      <c r="O38" s="129"/>
      <c r="P38" s="129"/>
      <c r="Q38" s="129"/>
      <c r="R38" s="129"/>
      <c r="S38" s="129"/>
      <c r="T38" s="129"/>
      <c r="U38" s="129"/>
      <c r="V38" s="129"/>
      <c r="W38" s="129"/>
      <c r="X38" s="129"/>
      <c r="Y38" s="129"/>
      <c r="Z38" s="129"/>
      <c r="AA38" s="129"/>
      <c r="AB38" s="129"/>
      <c r="AC38" s="129"/>
      <c r="AD38" s="129"/>
      <c r="AE38" s="129"/>
      <c r="AF38" s="129"/>
      <c r="AG38" s="129"/>
      <c r="AH38" s="129"/>
      <c r="AI38" s="129"/>
      <c r="AJ38" s="129"/>
      <c r="AK38" s="129"/>
      <c r="AL38" s="129"/>
      <c r="AM38" s="129"/>
      <c r="AN38" s="129"/>
      <c r="AO38" s="129"/>
      <c r="AP38" s="129"/>
      <c r="AQ38" s="129"/>
      <c r="AR38" s="129"/>
      <c r="AS38" s="129"/>
      <c r="AT38" s="129"/>
      <c r="AU38" s="129"/>
      <c r="AV38" s="129"/>
      <c r="AW38" s="129"/>
      <c r="AX38" s="129"/>
      <c r="AY38" s="129"/>
      <c r="AZ38" s="129"/>
      <c r="BA38" s="129"/>
      <c r="BB38" s="129"/>
      <c r="BC38" s="129"/>
      <c r="BD38" s="129"/>
      <c r="BE38" s="129"/>
      <c r="BF38" s="129"/>
      <c r="BG38" s="130">
        <v>0</v>
      </c>
      <c r="BH38" s="130">
        <v>0</v>
      </c>
      <c r="BI38" s="130">
        <v>0</v>
      </c>
      <c r="BJ38" s="130">
        <v>0</v>
      </c>
      <c r="BK38" s="130">
        <v>0</v>
      </c>
      <c r="BL38" s="130">
        <v>0</v>
      </c>
      <c r="BM38" s="130">
        <v>0</v>
      </c>
      <c r="BN38" s="130">
        <v>0</v>
      </c>
      <c r="BO38" s="130">
        <v>0</v>
      </c>
      <c r="BP38" s="130">
        <v>0</v>
      </c>
      <c r="BQ38" s="130">
        <v>0</v>
      </c>
      <c r="BR38" s="130">
        <v>0</v>
      </c>
      <c r="BS38" s="130">
        <v>0</v>
      </c>
      <c r="BT38" s="130">
        <v>0</v>
      </c>
      <c r="BU38" s="130">
        <v>0</v>
      </c>
      <c r="BV38" s="130">
        <v>0</v>
      </c>
    </row>
    <row r="39" spans="1:74" x14ac:dyDescent="0.25">
      <c r="A39" s="21" t="s">
        <v>266</v>
      </c>
      <c r="B39" s="60"/>
      <c r="C39" s="60"/>
      <c r="D39" s="129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V39" s="129"/>
      <c r="W39" s="129"/>
      <c r="X39" s="129"/>
      <c r="Y39" s="129"/>
      <c r="Z39" s="129"/>
      <c r="AA39" s="129"/>
      <c r="AB39" s="129"/>
      <c r="AC39" s="129"/>
      <c r="AD39" s="129"/>
      <c r="AE39" s="129"/>
      <c r="AF39" s="129"/>
      <c r="AG39" s="129"/>
      <c r="AH39" s="129"/>
      <c r="AI39" s="129"/>
      <c r="AJ39" s="129"/>
      <c r="AK39" s="129"/>
      <c r="AL39" s="129"/>
      <c r="AM39" s="129"/>
      <c r="AN39" s="129"/>
      <c r="AO39" s="129"/>
      <c r="AP39" s="129"/>
      <c r="AQ39" s="129"/>
      <c r="AR39" s="129"/>
      <c r="AS39" s="129"/>
      <c r="AT39" s="129"/>
      <c r="AU39" s="129"/>
      <c r="AV39" s="129"/>
      <c r="AW39" s="129"/>
      <c r="AX39" s="129"/>
      <c r="AY39" s="129"/>
      <c r="AZ39" s="129"/>
      <c r="BA39" s="129"/>
      <c r="BB39" s="129"/>
      <c r="BC39" s="129"/>
      <c r="BD39" s="129"/>
      <c r="BE39" s="129"/>
      <c r="BF39" s="129"/>
      <c r="BG39" s="130">
        <v>0</v>
      </c>
      <c r="BH39" s="130">
        <v>0</v>
      </c>
      <c r="BI39" s="130">
        <v>0</v>
      </c>
      <c r="BJ39" s="130">
        <v>0</v>
      </c>
      <c r="BK39" s="130">
        <v>0</v>
      </c>
      <c r="BL39" s="130">
        <v>0</v>
      </c>
      <c r="BM39" s="130">
        <v>0</v>
      </c>
      <c r="BN39" s="130">
        <v>0</v>
      </c>
      <c r="BO39" s="130">
        <v>0</v>
      </c>
      <c r="BP39" s="130">
        <v>0</v>
      </c>
      <c r="BQ39" s="130">
        <v>0</v>
      </c>
      <c r="BR39" s="130">
        <v>0</v>
      </c>
      <c r="BS39" s="130">
        <v>0</v>
      </c>
      <c r="BT39" s="130">
        <v>0</v>
      </c>
      <c r="BU39" s="130">
        <v>0</v>
      </c>
      <c r="BV39" s="130">
        <v>0</v>
      </c>
    </row>
    <row r="40" spans="1:74" x14ac:dyDescent="0.25">
      <c r="A40" s="21" t="s">
        <v>267</v>
      </c>
      <c r="B40" s="60"/>
      <c r="C40" s="60"/>
      <c r="D40" s="128">
        <f ca="1">+IFERROR(SUM('Balance sheet'!D70:D74),"NM")</f>
        <v>0</v>
      </c>
      <c r="E40" s="128">
        <f ca="1">+IFERROR(SUM('Balance sheet'!E70:E74),"NM")</f>
        <v>0</v>
      </c>
      <c r="F40" s="128">
        <f ca="1">+IFERROR(SUM('Balance sheet'!F70:F74),"NM")</f>
        <v>0</v>
      </c>
      <c r="G40" s="128">
        <f ca="1">+IFERROR(SUM('Balance sheet'!G70:G74),"NM")</f>
        <v>0</v>
      </c>
      <c r="H40" s="128">
        <f ca="1">+IFERROR(SUM('Balance sheet'!H70:H74),"NM")</f>
        <v>0</v>
      </c>
      <c r="I40" s="128">
        <f ca="1">+IFERROR(SUM('Balance sheet'!I70:I74),"NM")</f>
        <v>0</v>
      </c>
      <c r="J40" s="128">
        <f ca="1">+IFERROR(SUM('Balance sheet'!J70:J74),"NM")</f>
        <v>0</v>
      </c>
      <c r="K40" s="128">
        <f ca="1">+IFERROR(SUM('Balance sheet'!K70:K74),"NM")</f>
        <v>0</v>
      </c>
      <c r="L40" s="128">
        <f ca="1">+IFERROR(SUM('Balance sheet'!L70:L74),"NM")</f>
        <v>0</v>
      </c>
      <c r="M40" s="128">
        <f ca="1">+IFERROR(SUM('Balance sheet'!M70:M74),"NM")</f>
        <v>0</v>
      </c>
      <c r="N40" s="128">
        <f ca="1">+IFERROR(SUM('Balance sheet'!N70:N74),"NM")</f>
        <v>0</v>
      </c>
      <c r="O40" s="128">
        <f ca="1">+IFERROR(SUM('Balance sheet'!O70:O74),"NM")</f>
        <v>0</v>
      </c>
      <c r="P40" s="128">
        <f ca="1">+IFERROR(SUM('Balance sheet'!P70:P74),"NM")</f>
        <v>0</v>
      </c>
      <c r="Q40" s="128">
        <f ca="1">+IFERROR(SUM('Balance sheet'!Q70:Q74),"NM")</f>
        <v>0</v>
      </c>
      <c r="R40" s="128">
        <f ca="1">+IFERROR(SUM('Balance sheet'!R70:R74),"NM")</f>
        <v>0</v>
      </c>
      <c r="S40" s="128">
        <f ca="1">+IFERROR(SUM('Balance sheet'!S70:S74),"NM")</f>
        <v>0</v>
      </c>
      <c r="T40" s="128">
        <f ca="1">+IFERROR(SUM('Balance sheet'!T70:T74),"NM")</f>
        <v>0</v>
      </c>
      <c r="U40" s="128">
        <f ca="1">+IFERROR(SUM('Balance sheet'!U70:U74),"NM")</f>
        <v>0</v>
      </c>
      <c r="V40" s="128">
        <f ca="1">+IFERROR(SUM('Balance sheet'!V70:V74),"NM")</f>
        <v>0</v>
      </c>
      <c r="W40" s="128">
        <f ca="1">+IFERROR(SUM('Balance sheet'!W70:W74),"NM")</f>
        <v>0</v>
      </c>
      <c r="X40" s="128">
        <f ca="1">+IFERROR(SUM('Balance sheet'!X70:X74),"NM")</f>
        <v>0</v>
      </c>
      <c r="Y40" s="128">
        <f ca="1">+IFERROR(SUM('Balance sheet'!Y70:Y74),"NM")</f>
        <v>0</v>
      </c>
      <c r="Z40" s="128">
        <f ca="1">+IFERROR(SUM('Balance sheet'!Z70:Z74),"NM")</f>
        <v>0</v>
      </c>
      <c r="AA40" s="128">
        <f ca="1">+IFERROR(SUM('Balance sheet'!AA70:AA74),"NM")</f>
        <v>0</v>
      </c>
      <c r="AB40" s="128">
        <f ca="1">+IFERROR(SUM('Balance sheet'!AB70:AB74),"NM")</f>
        <v>0</v>
      </c>
      <c r="AC40" s="128">
        <f ca="1">+IFERROR(SUM('Balance sheet'!AC70:AC74),"NM")</f>
        <v>0</v>
      </c>
      <c r="AD40" s="128">
        <f ca="1">+IFERROR(SUM('Balance sheet'!AD70:AD74),"NM")</f>
        <v>0</v>
      </c>
      <c r="AE40" s="128">
        <f ca="1">+IFERROR(SUM('Balance sheet'!AE70:AE74),"NM")</f>
        <v>0</v>
      </c>
      <c r="AF40" s="128">
        <f ca="1">+IFERROR(SUM('Balance sheet'!AF70:AF74),"NM")</f>
        <v>0</v>
      </c>
      <c r="AG40" s="128">
        <f ca="1">+IFERROR(SUM('Balance sheet'!AG70:AG74),"NM")</f>
        <v>0</v>
      </c>
      <c r="AH40" s="128">
        <f ca="1">+IFERROR(SUM('Balance sheet'!AH70:AH74),"NM")</f>
        <v>0</v>
      </c>
      <c r="AI40" s="128">
        <f ca="1">+IFERROR(SUM('Balance sheet'!AI70:AI74),"NM")</f>
        <v>0</v>
      </c>
      <c r="AJ40" s="128">
        <f ca="1">+IFERROR(SUM('Balance sheet'!AJ70:AJ74),"NM")</f>
        <v>0</v>
      </c>
      <c r="AK40" s="128">
        <f ca="1">+IFERROR(SUM('Balance sheet'!AK70:AK74),"NM")</f>
        <v>0</v>
      </c>
      <c r="AL40" s="128">
        <f ca="1">+IFERROR(SUM('Balance sheet'!AL70:AL74),"NM")</f>
        <v>0</v>
      </c>
      <c r="AM40" s="128">
        <f ca="1">+IFERROR(SUM('Balance sheet'!AM70:AM74),"NM")</f>
        <v>0</v>
      </c>
      <c r="AN40" s="128">
        <f ca="1">+IFERROR(SUM('Balance sheet'!AN70:AN74),"NM")</f>
        <v>0</v>
      </c>
      <c r="AO40" s="128">
        <f ca="1">+IFERROR(SUM('Balance sheet'!AO70:AO74),"NM")</f>
        <v>0</v>
      </c>
      <c r="AP40" s="128">
        <f ca="1">+IFERROR(SUM('Balance sheet'!AP70:AP74),"NM")</f>
        <v>0</v>
      </c>
      <c r="AQ40" s="128">
        <f ca="1">+IFERROR(SUM('Balance sheet'!AQ70:AQ74),"NM")</f>
        <v>0</v>
      </c>
      <c r="AR40" s="128">
        <f ca="1">+IFERROR(SUM('Balance sheet'!AR70:AR74),"NM")</f>
        <v>0</v>
      </c>
      <c r="AS40" s="128">
        <f ca="1">+IFERROR(SUM('Balance sheet'!AS70:AS74),"NM")</f>
        <v>0</v>
      </c>
      <c r="AT40" s="128">
        <f ca="1">+IFERROR(SUM('Balance sheet'!AT70:AT74),"NM")</f>
        <v>0</v>
      </c>
      <c r="AU40" s="128">
        <f ca="1">+IFERROR(SUM('Balance sheet'!AU70:AU74),"NM")</f>
        <v>0</v>
      </c>
      <c r="AV40" s="128">
        <f ca="1">+IFERROR(SUM('Balance sheet'!AV70:AV74),"NM")</f>
        <v>0</v>
      </c>
      <c r="AW40" s="128">
        <f ca="1">+IFERROR(SUM('Balance sheet'!AW70:AW74),"NM")</f>
        <v>0</v>
      </c>
      <c r="AX40" s="128">
        <f ca="1">+IFERROR(SUM('Balance sheet'!AX70:AX74),"NM")</f>
        <v>0</v>
      </c>
      <c r="AY40" s="128">
        <f ca="1">+IFERROR(SUM('Balance sheet'!AY70:AY74),"NM")</f>
        <v>0</v>
      </c>
      <c r="AZ40" s="128">
        <f ca="1">+IFERROR(SUM('Balance sheet'!AZ70:AZ74),"NM")</f>
        <v>0</v>
      </c>
      <c r="BA40" s="128">
        <f ca="1">+IFERROR(SUM('Balance sheet'!BA70:BA74),"NM")</f>
        <v>0</v>
      </c>
      <c r="BB40" s="128">
        <f ca="1">+IFERROR(SUM('Balance sheet'!BB70:BB74),"NM")</f>
        <v>0</v>
      </c>
      <c r="BC40" s="128">
        <f ca="1">+IFERROR(SUM('Balance sheet'!BC70:BC74),"NM")</f>
        <v>0</v>
      </c>
      <c r="BD40" s="128">
        <f ca="1">+IFERROR(SUM('Balance sheet'!BD70:BD74),"NM")</f>
        <v>0</v>
      </c>
      <c r="BE40" s="128">
        <f ca="1">+IFERROR(SUM('Balance sheet'!BE70:BE74),"NM")</f>
        <v>0</v>
      </c>
      <c r="BF40" s="128">
        <f ca="1">+IFERROR(SUM('Balance sheet'!BF70:BF74),"NM")</f>
        <v>0</v>
      </c>
      <c r="BG40" s="124">
        <f ca="1">IFERROR(BF40+BG38+BG39-BG33,"NM")</f>
        <v>90</v>
      </c>
      <c r="BH40" s="124">
        <f ca="1">IFERROR(BA40+BH38+BH39-BH33,"NM")</f>
        <v>468.21917808219177</v>
      </c>
      <c r="BI40" s="124">
        <f ca="1">IFERROR(BH40+BI38+BI39-BI33,"NM")</f>
        <v>359.36438356164388</v>
      </c>
      <c r="BJ40" s="124">
        <f ca="1">IFERROR(BI40+BJ38+BJ39-BJ33,"NM")</f>
        <v>456.55167123287674</v>
      </c>
      <c r="BK40" s="124">
        <f t="shared" ref="BK40" ca="1" si="69">IFERROR(BJ40+BK38+BK39-BK33,"NM")</f>
        <v>444.88416438356171</v>
      </c>
      <c r="BL40" s="124">
        <f ca="1">IFERROR(BK40+BL38+BL39-BL33,"NM")</f>
        <v>543.78184767123298</v>
      </c>
      <c r="BM40" s="124">
        <f ca="1">IFERROR(BH40+BM38+BM39-BM33,"NM")</f>
        <v>555.44935452054801</v>
      </c>
      <c r="BN40" s="124">
        <f ca="1">IFERROR(BM40+BN38+BN39-BN33,"NM")</f>
        <v>656.55834161095902</v>
      </c>
      <c r="BO40" s="124">
        <f ca="1">IFERROR(BH40+BO38+BO39-BO33,"NM")</f>
        <v>765.87341010410978</v>
      </c>
      <c r="BP40" s="124">
        <f ca="1">IFERROR(BO40+BP38+BP39-BP33,"NM")</f>
        <v>661.87580981304109</v>
      </c>
      <c r="BQ40" s="124">
        <f ca="1">IFERROR(BP40+BQ38+BQ39-BQ33,"NM")</f>
        <v>765.11332600930189</v>
      </c>
      <c r="BR40" s="124">
        <f t="shared" ref="BR40" ca="1" si="70">IFERROR(BQ40+BR38+BR39-BR33,"NM")</f>
        <v>764.35324191449399</v>
      </c>
      <c r="BS40" s="124">
        <f ca="1">IFERROR(BR40+BS38+BS39-BS33,"NM")</f>
        <v>869.64030675278389</v>
      </c>
      <c r="BT40" s="124">
        <f ca="1">IFERROR(BO40+BT38+BT39-BT33,"NM")</f>
        <v>870.40039084759178</v>
      </c>
      <c r="BU40" s="124">
        <f ca="1">IFERROR(BT40+BU38+BU39-BU33,"NM")</f>
        <v>977.80839866454357</v>
      </c>
      <c r="BV40" s="124">
        <f ca="1">IFERROR(BO40+BV38+BV39-BV33,"NM")</f>
        <v>1084.9316863357762</v>
      </c>
    </row>
    <row r="41" spans="1:74" x14ac:dyDescent="0.25">
      <c r="A41" s="21" t="s">
        <v>268</v>
      </c>
      <c r="B41" s="60"/>
      <c r="C41" s="60"/>
      <c r="D41" s="124">
        <f t="shared" ref="D41:AS41" ca="1" si="71">+D40-D37</f>
        <v>0</v>
      </c>
      <c r="E41" s="124">
        <f t="shared" ca="1" si="71"/>
        <v>0</v>
      </c>
      <c r="F41" s="124">
        <f t="shared" ca="1" si="71"/>
        <v>0</v>
      </c>
      <c r="G41" s="124">
        <f t="shared" ca="1" si="71"/>
        <v>0</v>
      </c>
      <c r="H41" s="124">
        <f t="shared" ca="1" si="71"/>
        <v>0</v>
      </c>
      <c r="I41" s="124">
        <f t="shared" ref="I41" ca="1" si="72">+I40-I37</f>
        <v>0</v>
      </c>
      <c r="J41" s="124">
        <f t="shared" ca="1" si="71"/>
        <v>0</v>
      </c>
      <c r="K41" s="124">
        <f t="shared" ca="1" si="71"/>
        <v>0</v>
      </c>
      <c r="L41" s="124">
        <f t="shared" ca="1" si="71"/>
        <v>0</v>
      </c>
      <c r="M41" s="124">
        <f t="shared" ca="1" si="71"/>
        <v>0</v>
      </c>
      <c r="N41" s="124">
        <f t="shared" ca="1" si="71"/>
        <v>0</v>
      </c>
      <c r="O41" s="124">
        <f t="shared" ca="1" si="71"/>
        <v>0</v>
      </c>
      <c r="P41" s="124">
        <f t="shared" ca="1" si="71"/>
        <v>0</v>
      </c>
      <c r="Q41" s="124">
        <f t="shared" ca="1" si="71"/>
        <v>0</v>
      </c>
      <c r="R41" s="124">
        <f t="shared" ca="1" si="71"/>
        <v>0</v>
      </c>
      <c r="S41" s="124">
        <f t="shared" ca="1" si="71"/>
        <v>0</v>
      </c>
      <c r="T41" s="124">
        <f t="shared" ca="1" si="71"/>
        <v>0</v>
      </c>
      <c r="U41" s="124">
        <f t="shared" ca="1" si="71"/>
        <v>0</v>
      </c>
      <c r="V41" s="124">
        <f t="shared" ca="1" si="71"/>
        <v>0</v>
      </c>
      <c r="W41" s="124">
        <f t="shared" ref="W41" ca="1" si="73">+W40-W37</f>
        <v>0</v>
      </c>
      <c r="X41" s="124">
        <f t="shared" ca="1" si="71"/>
        <v>0</v>
      </c>
      <c r="Y41" s="124">
        <f t="shared" ca="1" si="71"/>
        <v>0</v>
      </c>
      <c r="Z41" s="124">
        <f t="shared" ca="1" si="71"/>
        <v>0</v>
      </c>
      <c r="AA41" s="124">
        <f t="shared" ca="1" si="71"/>
        <v>0</v>
      </c>
      <c r="AB41" s="124">
        <f t="shared" ca="1" si="71"/>
        <v>0</v>
      </c>
      <c r="AC41" s="124">
        <f t="shared" ca="1" si="71"/>
        <v>0</v>
      </c>
      <c r="AD41" s="124">
        <f t="shared" ca="1" si="71"/>
        <v>0</v>
      </c>
      <c r="AE41" s="124">
        <f t="shared" ca="1" si="71"/>
        <v>0</v>
      </c>
      <c r="AF41" s="124">
        <f t="shared" ca="1" si="71"/>
        <v>0</v>
      </c>
      <c r="AG41" s="124">
        <f t="shared" ca="1" si="71"/>
        <v>0</v>
      </c>
      <c r="AH41" s="124">
        <f t="shared" ca="1" si="71"/>
        <v>0</v>
      </c>
      <c r="AI41" s="124">
        <f t="shared" ca="1" si="71"/>
        <v>0</v>
      </c>
      <c r="AJ41" s="124">
        <f t="shared" ca="1" si="71"/>
        <v>0</v>
      </c>
      <c r="AK41" s="124">
        <f t="shared" ref="AK41" ca="1" si="74">+AK40-AK37</f>
        <v>0</v>
      </c>
      <c r="AL41" s="124">
        <f t="shared" ca="1" si="71"/>
        <v>0</v>
      </c>
      <c r="AM41" s="124">
        <f t="shared" ca="1" si="71"/>
        <v>0</v>
      </c>
      <c r="AN41" s="124">
        <f t="shared" ca="1" si="71"/>
        <v>0</v>
      </c>
      <c r="AO41" s="124">
        <f t="shared" ca="1" si="71"/>
        <v>0</v>
      </c>
      <c r="AP41" s="124">
        <f t="shared" ca="1" si="71"/>
        <v>0</v>
      </c>
      <c r="AQ41" s="124">
        <f t="shared" ca="1" si="71"/>
        <v>0</v>
      </c>
      <c r="AR41" s="124">
        <f t="shared" ca="1" si="71"/>
        <v>0</v>
      </c>
      <c r="AS41" s="124">
        <f t="shared" ca="1" si="71"/>
        <v>0</v>
      </c>
      <c r="AT41" s="124">
        <f t="shared" ref="AT41:AZ41" ca="1" si="75">+AT40-AT37</f>
        <v>0</v>
      </c>
      <c r="AU41" s="124">
        <f t="shared" ca="1" si="75"/>
        <v>0</v>
      </c>
      <c r="AV41" s="124">
        <f t="shared" ca="1" si="75"/>
        <v>0</v>
      </c>
      <c r="AW41" s="124">
        <f t="shared" ca="1" si="75"/>
        <v>0</v>
      </c>
      <c r="AX41" s="124">
        <f t="shared" ca="1" si="75"/>
        <v>0</v>
      </c>
      <c r="AY41" s="124">
        <f t="shared" ca="1" si="75"/>
        <v>0</v>
      </c>
      <c r="AZ41" s="124">
        <f t="shared" ca="1" si="75"/>
        <v>0</v>
      </c>
      <c r="BA41" s="124">
        <f t="shared" ref="BA41:BF41" ca="1" si="76">+BA40-BA37</f>
        <v>0</v>
      </c>
      <c r="BB41" s="124">
        <f t="shared" ca="1" si="76"/>
        <v>0</v>
      </c>
      <c r="BC41" s="124">
        <f t="shared" ca="1" si="76"/>
        <v>0</v>
      </c>
      <c r="BD41" s="124">
        <f t="shared" ca="1" si="76"/>
        <v>0</v>
      </c>
      <c r="BE41" s="124">
        <f t="shared" ca="1" si="76"/>
        <v>0</v>
      </c>
      <c r="BF41" s="124">
        <f t="shared" ca="1" si="76"/>
        <v>0</v>
      </c>
      <c r="BG41" s="124">
        <f t="shared" ref="BG41" ca="1" si="77">IFERROR(BG40-BG37,"NM")</f>
        <v>90</v>
      </c>
      <c r="BH41" s="124">
        <f ca="1">IFERROR(BH40-BH37,"NM")</f>
        <v>468.21917808219177</v>
      </c>
      <c r="BI41" s="124">
        <f ca="1">IFERROR(BI40-BI37,"NM")</f>
        <v>359.36438356164388</v>
      </c>
      <c r="BJ41" s="124">
        <f ca="1">IFERROR(BJ40-BJ37,"NM")</f>
        <v>456.55167123287674</v>
      </c>
      <c r="BK41" s="124">
        <f t="shared" ref="BK41" ca="1" si="78">IFERROR(BK40-BK37,"NM")</f>
        <v>444.88416438356171</v>
      </c>
      <c r="BL41" s="124">
        <f ca="1">IFERROR(BL40-BL37,"NM")</f>
        <v>543.78184767123298</v>
      </c>
      <c r="BM41" s="124">
        <f t="shared" ref="BM41:BN41" ca="1" si="79">IFERROR(BM40-BM37,"NM")</f>
        <v>555.44935452054801</v>
      </c>
      <c r="BN41" s="124">
        <f t="shared" ca="1" si="79"/>
        <v>656.55834161095902</v>
      </c>
      <c r="BO41" s="124">
        <f ca="1">IFERROR(BO40-BO37,"NM")</f>
        <v>765.87341010410978</v>
      </c>
      <c r="BP41" s="124">
        <f ca="1">IFERROR(BP40-BP37,"NM")</f>
        <v>661.87580981304109</v>
      </c>
      <c r="BQ41" s="124">
        <f ca="1">IFERROR(BQ40-BQ37,"NM")</f>
        <v>765.11332600930189</v>
      </c>
      <c r="BR41" s="124">
        <f t="shared" ref="BR41" ca="1" si="80">IFERROR(BR40-BR37,"NM")</f>
        <v>764.35324191449399</v>
      </c>
      <c r="BS41" s="124">
        <f ca="1">IFERROR(BS40-BS37,"NM")</f>
        <v>869.64030675278389</v>
      </c>
      <c r="BT41" s="124">
        <f t="shared" ref="BT41:BU41" ca="1" si="81">IFERROR(BT40-BT37,"NM")</f>
        <v>870.40039084759178</v>
      </c>
      <c r="BU41" s="124">
        <f t="shared" ca="1" si="81"/>
        <v>977.80839866454357</v>
      </c>
      <c r="BV41" s="124">
        <f ca="1">IFERROR(BV40-BV37,"NM")</f>
        <v>1084.9316863357762</v>
      </c>
    </row>
    <row r="42" spans="1:74" x14ac:dyDescent="0.25">
      <c r="A42" s="21" t="s">
        <v>269</v>
      </c>
      <c r="B42" s="60"/>
      <c r="C42" s="60"/>
      <c r="D42" s="124">
        <f t="shared" ref="D42:AI42" ca="1" si="82">+IFERROR(D41+(8*-D14),"NM")</f>
        <v>0</v>
      </c>
      <c r="E42" s="124" t="str">
        <f t="shared" ca="1" si="82"/>
        <v>NM</v>
      </c>
      <c r="F42" s="124" t="str">
        <f t="shared" ca="1" si="82"/>
        <v>NM</v>
      </c>
      <c r="G42" s="124" t="str">
        <f t="shared" ca="1" si="82"/>
        <v>NM</v>
      </c>
      <c r="H42" s="124">
        <f t="shared" ca="1" si="82"/>
        <v>0</v>
      </c>
      <c r="I42" s="124">
        <f t="shared" ca="1" si="82"/>
        <v>0</v>
      </c>
      <c r="J42" s="124">
        <f t="shared" ca="1" si="82"/>
        <v>0</v>
      </c>
      <c r="K42" s="124">
        <f t="shared" ca="1" si="82"/>
        <v>0</v>
      </c>
      <c r="L42" s="124">
        <f t="shared" ca="1" si="82"/>
        <v>0</v>
      </c>
      <c r="M42" s="124">
        <f t="shared" ca="1" si="82"/>
        <v>0</v>
      </c>
      <c r="N42" s="124">
        <f t="shared" ca="1" si="82"/>
        <v>0</v>
      </c>
      <c r="O42" s="124">
        <f t="shared" ca="1" si="82"/>
        <v>0</v>
      </c>
      <c r="P42" s="124">
        <f t="shared" ca="1" si="82"/>
        <v>0</v>
      </c>
      <c r="Q42" s="124">
        <f t="shared" ca="1" si="82"/>
        <v>0</v>
      </c>
      <c r="R42" s="124">
        <f t="shared" ca="1" si="82"/>
        <v>0</v>
      </c>
      <c r="S42" s="124">
        <f t="shared" ca="1" si="82"/>
        <v>0</v>
      </c>
      <c r="T42" s="124">
        <f t="shared" ca="1" si="82"/>
        <v>0</v>
      </c>
      <c r="U42" s="124">
        <f t="shared" ca="1" si="82"/>
        <v>0</v>
      </c>
      <c r="V42" s="124">
        <f t="shared" ca="1" si="82"/>
        <v>0</v>
      </c>
      <c r="W42" s="124">
        <f t="shared" ca="1" si="82"/>
        <v>0</v>
      </c>
      <c r="X42" s="124">
        <f t="shared" ca="1" si="82"/>
        <v>0</v>
      </c>
      <c r="Y42" s="124">
        <f t="shared" ca="1" si="82"/>
        <v>0</v>
      </c>
      <c r="Z42" s="124">
        <f t="shared" ca="1" si="82"/>
        <v>0</v>
      </c>
      <c r="AA42" s="124">
        <f t="shared" ca="1" si="82"/>
        <v>0</v>
      </c>
      <c r="AB42" s="124">
        <f t="shared" ca="1" si="82"/>
        <v>0</v>
      </c>
      <c r="AC42" s="124">
        <f t="shared" ca="1" si="82"/>
        <v>0</v>
      </c>
      <c r="AD42" s="124">
        <f t="shared" ca="1" si="82"/>
        <v>0</v>
      </c>
      <c r="AE42" s="124">
        <f t="shared" ca="1" si="82"/>
        <v>0</v>
      </c>
      <c r="AF42" s="124">
        <f t="shared" ca="1" si="82"/>
        <v>0</v>
      </c>
      <c r="AG42" s="124">
        <f t="shared" ca="1" si="82"/>
        <v>0</v>
      </c>
      <c r="AH42" s="124">
        <f t="shared" ca="1" si="82"/>
        <v>0</v>
      </c>
      <c r="AI42" s="124">
        <f t="shared" ca="1" si="82"/>
        <v>0</v>
      </c>
      <c r="AJ42" s="124">
        <f t="shared" ref="AJ42:BO42" ca="1" si="83">+IFERROR(AJ41+(8*-AJ14),"NM")</f>
        <v>0</v>
      </c>
      <c r="AK42" s="124">
        <f t="shared" ca="1" si="83"/>
        <v>0</v>
      </c>
      <c r="AL42" s="124">
        <f t="shared" ca="1" si="83"/>
        <v>0</v>
      </c>
      <c r="AM42" s="124">
        <f t="shared" ca="1" si="83"/>
        <v>0</v>
      </c>
      <c r="AN42" s="124">
        <f t="shared" ca="1" si="83"/>
        <v>0</v>
      </c>
      <c r="AO42" s="124">
        <f t="shared" ca="1" si="83"/>
        <v>0</v>
      </c>
      <c r="AP42" s="124">
        <f t="shared" ca="1" si="83"/>
        <v>0</v>
      </c>
      <c r="AQ42" s="124">
        <f t="shared" ca="1" si="83"/>
        <v>0</v>
      </c>
      <c r="AR42" s="124">
        <f t="shared" ca="1" si="83"/>
        <v>0</v>
      </c>
      <c r="AS42" s="124">
        <f t="shared" ca="1" si="83"/>
        <v>0</v>
      </c>
      <c r="AT42" s="124">
        <f t="shared" ca="1" si="83"/>
        <v>0</v>
      </c>
      <c r="AU42" s="124">
        <f t="shared" ca="1" si="83"/>
        <v>0</v>
      </c>
      <c r="AV42" s="124">
        <f t="shared" ca="1" si="83"/>
        <v>0</v>
      </c>
      <c r="AW42" s="124">
        <f t="shared" ca="1" si="83"/>
        <v>0</v>
      </c>
      <c r="AX42" s="124">
        <f t="shared" ca="1" si="83"/>
        <v>0</v>
      </c>
      <c r="AY42" s="124">
        <f t="shared" ca="1" si="83"/>
        <v>0</v>
      </c>
      <c r="AZ42" s="124">
        <f t="shared" ca="1" si="83"/>
        <v>0</v>
      </c>
      <c r="BA42" s="124">
        <f t="shared" ca="1" si="83"/>
        <v>0</v>
      </c>
      <c r="BB42" s="124">
        <f t="shared" ref="BB42:BG42" ca="1" si="84">+IFERROR(BB41+(8*-BB14),"NM")</f>
        <v>0</v>
      </c>
      <c r="BC42" s="124">
        <f t="shared" ca="1" si="84"/>
        <v>0</v>
      </c>
      <c r="BD42" s="124">
        <f t="shared" ca="1" si="84"/>
        <v>0</v>
      </c>
      <c r="BE42" s="124">
        <f t="shared" ca="1" si="84"/>
        <v>0</v>
      </c>
      <c r="BF42" s="124">
        <f t="shared" ca="1" si="84"/>
        <v>0</v>
      </c>
      <c r="BG42" s="124">
        <f t="shared" ca="1" si="84"/>
        <v>90</v>
      </c>
      <c r="BH42" s="124">
        <f t="shared" ca="1" si="83"/>
        <v>1188.2191780821918</v>
      </c>
      <c r="BI42" s="124">
        <f t="shared" ca="1" si="83"/>
        <v>359.36438356164388</v>
      </c>
      <c r="BJ42" s="124">
        <f t="shared" ca="1" si="83"/>
        <v>456.55167123287674</v>
      </c>
      <c r="BK42" s="124">
        <f t="shared" ca="1" si="83"/>
        <v>444.88416438356171</v>
      </c>
      <c r="BL42" s="124">
        <f t="shared" ca="1" si="83"/>
        <v>543.78184767123298</v>
      </c>
      <c r="BM42" s="124">
        <f t="shared" ca="1" si="83"/>
        <v>555.44935452054801</v>
      </c>
      <c r="BN42" s="124">
        <f t="shared" ca="1" si="83"/>
        <v>656.55834161095902</v>
      </c>
      <c r="BO42" s="124">
        <f t="shared" ca="1" si="83"/>
        <v>1525.8734101041098</v>
      </c>
      <c r="BP42" s="124">
        <f t="shared" ref="BP42:BV42" ca="1" si="85">+IFERROR(BP41+(8*-BP14),"NM")</f>
        <v>661.87580981304109</v>
      </c>
      <c r="BQ42" s="124">
        <f t="shared" ca="1" si="85"/>
        <v>765.11332600930189</v>
      </c>
      <c r="BR42" s="124">
        <f t="shared" ca="1" si="85"/>
        <v>764.35324191449399</v>
      </c>
      <c r="BS42" s="124">
        <f t="shared" ca="1" si="85"/>
        <v>869.64030675278389</v>
      </c>
      <c r="BT42" s="124">
        <f t="shared" ca="1" si="85"/>
        <v>870.40039084759178</v>
      </c>
      <c r="BU42" s="124">
        <f t="shared" ca="1" si="85"/>
        <v>977.80839866454357</v>
      </c>
      <c r="BV42" s="124">
        <f t="shared" ca="1" si="85"/>
        <v>1820.9316863357762</v>
      </c>
    </row>
    <row r="43" spans="1:74" x14ac:dyDescent="0.25">
      <c r="A43" s="21" t="s">
        <v>270</v>
      </c>
      <c r="B43" s="60"/>
      <c r="C43" s="60"/>
      <c r="D43" s="128">
        <f ca="1">+IFERROR('Balance sheet'!D83,0)</f>
        <v>0</v>
      </c>
      <c r="E43" s="128">
        <f ca="1">+IFERROR('Balance sheet'!E83,0)</f>
        <v>0</v>
      </c>
      <c r="F43" s="128">
        <f ca="1">+IFERROR('Balance sheet'!F83,0)</f>
        <v>0</v>
      </c>
      <c r="G43" s="128">
        <f ca="1">+IFERROR('Balance sheet'!G83,0)</f>
        <v>0</v>
      </c>
      <c r="H43" s="128">
        <f ca="1">+IFERROR('Balance sheet'!H83,0)</f>
        <v>0</v>
      </c>
      <c r="I43" s="128">
        <f ca="1">+IFERROR('Balance sheet'!I83,0)</f>
        <v>0</v>
      </c>
      <c r="J43" s="128">
        <f ca="1">+IFERROR('Balance sheet'!J83,0)</f>
        <v>0</v>
      </c>
      <c r="K43" s="128">
        <f ca="1">+IFERROR('Balance sheet'!K83,0)</f>
        <v>0</v>
      </c>
      <c r="L43" s="128">
        <f ca="1">+IFERROR('Balance sheet'!L83,0)</f>
        <v>0</v>
      </c>
      <c r="M43" s="128">
        <f ca="1">+IFERROR('Balance sheet'!M83,0)</f>
        <v>0</v>
      </c>
      <c r="N43" s="128">
        <f ca="1">+IFERROR('Balance sheet'!N83,0)</f>
        <v>0</v>
      </c>
      <c r="O43" s="128">
        <f ca="1">+IFERROR('Balance sheet'!O83,0)</f>
        <v>0</v>
      </c>
      <c r="P43" s="128">
        <f ca="1">+IFERROR('Balance sheet'!P83,0)</f>
        <v>0</v>
      </c>
      <c r="Q43" s="128">
        <f ca="1">+IFERROR('Balance sheet'!Q83,0)</f>
        <v>0</v>
      </c>
      <c r="R43" s="128">
        <f ca="1">+IFERROR('Balance sheet'!R83,0)</f>
        <v>0</v>
      </c>
      <c r="S43" s="128">
        <f ca="1">+IFERROR('Balance sheet'!S83,0)</f>
        <v>0</v>
      </c>
      <c r="T43" s="128">
        <f ca="1">+IFERROR('Balance sheet'!T83,0)</f>
        <v>0</v>
      </c>
      <c r="U43" s="128">
        <f ca="1">+IFERROR('Balance sheet'!U83,0)</f>
        <v>0</v>
      </c>
      <c r="V43" s="128">
        <f ca="1">+IFERROR('Balance sheet'!V83,0)</f>
        <v>0</v>
      </c>
      <c r="W43" s="128">
        <f ca="1">+IFERROR('Balance sheet'!W83,0)</f>
        <v>0</v>
      </c>
      <c r="X43" s="128">
        <f ca="1">+IFERROR('Balance sheet'!X83,0)</f>
        <v>0</v>
      </c>
      <c r="Y43" s="128">
        <f ca="1">+IFERROR('Balance sheet'!Y83,0)</f>
        <v>0</v>
      </c>
      <c r="Z43" s="128">
        <f ca="1">+IFERROR('Balance sheet'!Z83,0)</f>
        <v>0</v>
      </c>
      <c r="AA43" s="128">
        <f ca="1">+IFERROR('Balance sheet'!AA83,0)</f>
        <v>0</v>
      </c>
      <c r="AB43" s="128">
        <f ca="1">+IFERROR('Balance sheet'!AB83,0)</f>
        <v>0</v>
      </c>
      <c r="AC43" s="128">
        <f ca="1">+IFERROR('Balance sheet'!AC83,0)</f>
        <v>0</v>
      </c>
      <c r="AD43" s="128">
        <f ca="1">+IFERROR('Balance sheet'!AD83,0)</f>
        <v>0</v>
      </c>
      <c r="AE43" s="128">
        <f ca="1">+IFERROR('Balance sheet'!AE83,0)</f>
        <v>0</v>
      </c>
      <c r="AF43" s="128">
        <f ca="1">+IFERROR('Balance sheet'!AF83,0)</f>
        <v>0</v>
      </c>
      <c r="AG43" s="128">
        <f ca="1">+IFERROR('Balance sheet'!AG83,0)</f>
        <v>0</v>
      </c>
      <c r="AH43" s="128">
        <f ca="1">+IFERROR('Balance sheet'!AH83,0)</f>
        <v>0</v>
      </c>
      <c r="AI43" s="128">
        <f ca="1">+IFERROR('Balance sheet'!AI83,0)</f>
        <v>0</v>
      </c>
      <c r="AJ43" s="128">
        <f ca="1">+IFERROR('Balance sheet'!AJ83,0)</f>
        <v>0</v>
      </c>
      <c r="AK43" s="128">
        <f ca="1">+IFERROR('Balance sheet'!AK83,0)</f>
        <v>0</v>
      </c>
      <c r="AL43" s="128">
        <f ca="1">+IFERROR('Balance sheet'!AL83,0)</f>
        <v>0</v>
      </c>
      <c r="AM43" s="128">
        <f ca="1">+IFERROR('Balance sheet'!AM83,0)</f>
        <v>0</v>
      </c>
      <c r="AN43" s="128">
        <f ca="1">+IFERROR('Balance sheet'!AN74,0)</f>
        <v>0</v>
      </c>
      <c r="AO43" s="128">
        <f ca="1">+IFERROR('Balance sheet'!AO74,0)</f>
        <v>0</v>
      </c>
      <c r="AP43" s="128">
        <f ca="1">+IFERROR('Balance sheet'!AP74,0)</f>
        <v>0</v>
      </c>
      <c r="AQ43" s="128">
        <f ca="1">+IFERROR('Balance sheet'!AQ74,0)</f>
        <v>0</v>
      </c>
      <c r="AR43" s="128">
        <f ca="1">+IFERROR('Balance sheet'!AR83,0)</f>
        <v>0</v>
      </c>
      <c r="AS43" s="128">
        <f ca="1">+IFERROR('Balance sheet'!AS74,0)</f>
        <v>0</v>
      </c>
      <c r="AT43" s="128">
        <f ca="1">+IFERROR('Balance sheet'!AT83,0)</f>
        <v>0</v>
      </c>
      <c r="AU43" s="128">
        <f ca="1">+IFERROR('Balance sheet'!AU74,0)</f>
        <v>0</v>
      </c>
      <c r="AV43" s="128">
        <f ca="1">+IFERROR('Balance sheet'!AV74,0)</f>
        <v>0</v>
      </c>
      <c r="AW43" s="128">
        <f ca="1">+IFERROR('Balance sheet'!AW74,0)</f>
        <v>0</v>
      </c>
      <c r="AX43" s="128">
        <f ca="1">+IFERROR('Balance sheet'!AX74,0)</f>
        <v>0</v>
      </c>
      <c r="AY43" s="128">
        <f ca="1">+IFERROR('Balance sheet'!AY83,0)</f>
        <v>0</v>
      </c>
      <c r="AZ43" s="128">
        <f ca="1">+IFERROR('Balance sheet'!AZ74,0)</f>
        <v>0</v>
      </c>
      <c r="BA43" s="128">
        <f ca="1">+IFERROR('Balance sheet'!BA83,0)</f>
        <v>0</v>
      </c>
      <c r="BB43" s="128">
        <f ca="1">+IFERROR('Balance sheet'!BB74,0)</f>
        <v>0</v>
      </c>
      <c r="BC43" s="128">
        <f ca="1">+IFERROR('Balance sheet'!BC74,0)</f>
        <v>0</v>
      </c>
      <c r="BD43" s="128">
        <f ca="1">+IFERROR('Balance sheet'!BD74,0)</f>
        <v>0</v>
      </c>
      <c r="BE43" s="128">
        <f ca="1">+IFERROR('Balance sheet'!BE74,0)</f>
        <v>0</v>
      </c>
      <c r="BF43" s="128">
        <f ca="1">+IFERROR('Balance sheet'!BF83,0)</f>
        <v>0</v>
      </c>
      <c r="BG43" s="130">
        <v>0</v>
      </c>
      <c r="BH43" s="130">
        <v>0</v>
      </c>
      <c r="BI43" s="130">
        <v>0</v>
      </c>
      <c r="BJ43" s="130">
        <v>0</v>
      </c>
      <c r="BK43" s="130">
        <v>0</v>
      </c>
      <c r="BL43" s="130">
        <v>0</v>
      </c>
      <c r="BM43" s="130">
        <v>0</v>
      </c>
      <c r="BN43" s="130">
        <v>0</v>
      </c>
      <c r="BO43" s="130">
        <v>0</v>
      </c>
      <c r="BP43" s="130">
        <v>0</v>
      </c>
      <c r="BQ43" s="130">
        <v>0</v>
      </c>
      <c r="BR43" s="130">
        <v>0</v>
      </c>
      <c r="BS43" s="130">
        <v>0</v>
      </c>
      <c r="BT43" s="130">
        <v>0</v>
      </c>
      <c r="BU43" s="130">
        <v>0</v>
      </c>
      <c r="BV43" s="130">
        <v>0</v>
      </c>
    </row>
    <row r="44" spans="1:74" x14ac:dyDescent="0.25">
      <c r="A44" s="21" t="s">
        <v>271</v>
      </c>
      <c r="B44" s="60"/>
      <c r="C44" s="60"/>
      <c r="D44" s="124">
        <f t="shared" ref="D44:AI44" ca="1" si="86">IFERROR(D42+D43,"NM")</f>
        <v>0</v>
      </c>
      <c r="E44" s="124" t="str">
        <f t="shared" ca="1" si="86"/>
        <v>NM</v>
      </c>
      <c r="F44" s="124" t="str">
        <f t="shared" ca="1" si="86"/>
        <v>NM</v>
      </c>
      <c r="G44" s="124" t="str">
        <f t="shared" ca="1" si="86"/>
        <v>NM</v>
      </c>
      <c r="H44" s="124">
        <f t="shared" ca="1" si="86"/>
        <v>0</v>
      </c>
      <c r="I44" s="124">
        <f t="shared" ca="1" si="86"/>
        <v>0</v>
      </c>
      <c r="J44" s="124">
        <f t="shared" ca="1" si="86"/>
        <v>0</v>
      </c>
      <c r="K44" s="124">
        <f t="shared" ca="1" si="86"/>
        <v>0</v>
      </c>
      <c r="L44" s="124">
        <f t="shared" ca="1" si="86"/>
        <v>0</v>
      </c>
      <c r="M44" s="124">
        <f t="shared" ca="1" si="86"/>
        <v>0</v>
      </c>
      <c r="N44" s="124">
        <f t="shared" ca="1" si="86"/>
        <v>0</v>
      </c>
      <c r="O44" s="124">
        <f t="shared" ca="1" si="86"/>
        <v>0</v>
      </c>
      <c r="P44" s="124">
        <f t="shared" ca="1" si="86"/>
        <v>0</v>
      </c>
      <c r="Q44" s="124">
        <f t="shared" ca="1" si="86"/>
        <v>0</v>
      </c>
      <c r="R44" s="124">
        <f t="shared" ca="1" si="86"/>
        <v>0</v>
      </c>
      <c r="S44" s="124">
        <f t="shared" ca="1" si="86"/>
        <v>0</v>
      </c>
      <c r="T44" s="124">
        <f t="shared" ca="1" si="86"/>
        <v>0</v>
      </c>
      <c r="U44" s="124">
        <f t="shared" ca="1" si="86"/>
        <v>0</v>
      </c>
      <c r="V44" s="124">
        <f t="shared" ca="1" si="86"/>
        <v>0</v>
      </c>
      <c r="W44" s="124">
        <f t="shared" ca="1" si="86"/>
        <v>0</v>
      </c>
      <c r="X44" s="124">
        <f t="shared" ca="1" si="86"/>
        <v>0</v>
      </c>
      <c r="Y44" s="124">
        <f t="shared" ca="1" si="86"/>
        <v>0</v>
      </c>
      <c r="Z44" s="124">
        <f t="shared" ca="1" si="86"/>
        <v>0</v>
      </c>
      <c r="AA44" s="124">
        <f t="shared" ca="1" si="86"/>
        <v>0</v>
      </c>
      <c r="AB44" s="124">
        <f t="shared" ca="1" si="86"/>
        <v>0</v>
      </c>
      <c r="AC44" s="124">
        <f t="shared" ca="1" si="86"/>
        <v>0</v>
      </c>
      <c r="AD44" s="124">
        <f t="shared" ca="1" si="86"/>
        <v>0</v>
      </c>
      <c r="AE44" s="124">
        <f t="shared" ca="1" si="86"/>
        <v>0</v>
      </c>
      <c r="AF44" s="124">
        <f t="shared" ca="1" si="86"/>
        <v>0</v>
      </c>
      <c r="AG44" s="124">
        <f t="shared" ca="1" si="86"/>
        <v>0</v>
      </c>
      <c r="AH44" s="124">
        <f t="shared" ca="1" si="86"/>
        <v>0</v>
      </c>
      <c r="AI44" s="124">
        <f t="shared" ca="1" si="86"/>
        <v>0</v>
      </c>
      <c r="AJ44" s="124">
        <f t="shared" ref="AJ44:BA44" ca="1" si="87">IFERROR(AJ42+AJ43,"NM")</f>
        <v>0</v>
      </c>
      <c r="AK44" s="124">
        <f t="shared" ca="1" si="87"/>
        <v>0</v>
      </c>
      <c r="AL44" s="124">
        <f t="shared" ca="1" si="87"/>
        <v>0</v>
      </c>
      <c r="AM44" s="124">
        <f t="shared" ca="1" si="87"/>
        <v>0</v>
      </c>
      <c r="AN44" s="124">
        <f t="shared" ca="1" si="87"/>
        <v>0</v>
      </c>
      <c r="AO44" s="124">
        <f t="shared" ca="1" si="87"/>
        <v>0</v>
      </c>
      <c r="AP44" s="124">
        <f t="shared" ca="1" si="87"/>
        <v>0</v>
      </c>
      <c r="AQ44" s="124">
        <f t="shared" ca="1" si="87"/>
        <v>0</v>
      </c>
      <c r="AR44" s="124">
        <f t="shared" ca="1" si="87"/>
        <v>0</v>
      </c>
      <c r="AS44" s="124">
        <f t="shared" ca="1" si="87"/>
        <v>0</v>
      </c>
      <c r="AT44" s="124">
        <f t="shared" ca="1" si="87"/>
        <v>0</v>
      </c>
      <c r="AU44" s="124">
        <f t="shared" ca="1" si="87"/>
        <v>0</v>
      </c>
      <c r="AV44" s="124">
        <f t="shared" ca="1" si="87"/>
        <v>0</v>
      </c>
      <c r="AW44" s="124">
        <f t="shared" ca="1" si="87"/>
        <v>0</v>
      </c>
      <c r="AX44" s="124">
        <f t="shared" ca="1" si="87"/>
        <v>0</v>
      </c>
      <c r="AY44" s="124">
        <f t="shared" ca="1" si="87"/>
        <v>0</v>
      </c>
      <c r="AZ44" s="124">
        <f t="shared" ca="1" si="87"/>
        <v>0</v>
      </c>
      <c r="BA44" s="124">
        <f t="shared" ca="1" si="87"/>
        <v>0</v>
      </c>
      <c r="BB44" s="124">
        <f t="shared" ref="BB44:BG44" ca="1" si="88">IFERROR(BB42+BB43,"NM")</f>
        <v>0</v>
      </c>
      <c r="BC44" s="124">
        <f t="shared" ca="1" si="88"/>
        <v>0</v>
      </c>
      <c r="BD44" s="124">
        <f t="shared" ca="1" si="88"/>
        <v>0</v>
      </c>
      <c r="BE44" s="124">
        <f t="shared" ca="1" si="88"/>
        <v>0</v>
      </c>
      <c r="BF44" s="124">
        <f t="shared" ca="1" si="88"/>
        <v>0</v>
      </c>
      <c r="BG44" s="124">
        <f t="shared" ca="1" si="88"/>
        <v>90</v>
      </c>
      <c r="BH44" s="124">
        <f ca="1">IFERROR(BH42+BH43,"NM")</f>
        <v>1188.2191780821918</v>
      </c>
      <c r="BI44" s="124">
        <f t="shared" ref="BI44:BK44" ca="1" si="89">IFERROR(BI42+BI43,"NM")</f>
        <v>359.36438356164388</v>
      </c>
      <c r="BJ44" s="124">
        <f t="shared" ca="1" si="89"/>
        <v>456.55167123287674</v>
      </c>
      <c r="BK44" s="124">
        <f t="shared" ca="1" si="89"/>
        <v>444.88416438356171</v>
      </c>
      <c r="BL44" s="124">
        <f ca="1">IFERROR(BL42+BL43,"NM")</f>
        <v>543.78184767123298</v>
      </c>
      <c r="BM44" s="124">
        <f t="shared" ref="BM44:BN44" ca="1" si="90">IFERROR(BM42+BM43,"NM")</f>
        <v>555.44935452054801</v>
      </c>
      <c r="BN44" s="124">
        <f t="shared" ca="1" si="90"/>
        <v>656.55834161095902</v>
      </c>
      <c r="BO44" s="124">
        <f ca="1">IFERROR(BO42+BO43,"NM")</f>
        <v>1525.8734101041098</v>
      </c>
      <c r="BP44" s="124">
        <f t="shared" ref="BP44:BR44" ca="1" si="91">IFERROR(BP42+BP43,"NM")</f>
        <v>661.87580981304109</v>
      </c>
      <c r="BQ44" s="124">
        <f t="shared" ca="1" si="91"/>
        <v>765.11332600930189</v>
      </c>
      <c r="BR44" s="124">
        <f t="shared" ca="1" si="91"/>
        <v>764.35324191449399</v>
      </c>
      <c r="BS44" s="124">
        <f ca="1">IFERROR(BS42+BS43,"NM")</f>
        <v>869.64030675278389</v>
      </c>
      <c r="BT44" s="124">
        <f t="shared" ref="BT44:BU44" ca="1" si="92">IFERROR(BT42+BT43,"NM")</f>
        <v>870.40039084759178</v>
      </c>
      <c r="BU44" s="124">
        <f t="shared" ca="1" si="92"/>
        <v>977.80839866454357</v>
      </c>
      <c r="BV44" s="124">
        <f ca="1">IFERROR(BV42+BV43,"NM")</f>
        <v>1820.9316863357762</v>
      </c>
    </row>
    <row r="46" spans="1:74" x14ac:dyDescent="0.25">
      <c r="A46" s="66" t="s">
        <v>272</v>
      </c>
      <c r="B46" s="122"/>
      <c r="C46" s="126" t="str">
        <f ca="1">Case_Name</f>
        <v>Base</v>
      </c>
    </row>
    <row r="47" spans="1:74" outlineLevel="1" x14ac:dyDescent="0.25">
      <c r="A47" s="131" t="s">
        <v>88</v>
      </c>
      <c r="B47" s="52"/>
      <c r="C47" s="52"/>
      <c r="D47" s="132">
        <f t="shared" ref="D47:BJ47" ca="1" si="93">IFERROR(D41/D15,0)</f>
        <v>0</v>
      </c>
      <c r="E47" s="132">
        <f t="shared" ca="1" si="93"/>
        <v>0</v>
      </c>
      <c r="F47" s="132">
        <f t="shared" ca="1" si="93"/>
        <v>0</v>
      </c>
      <c r="G47" s="132">
        <f t="shared" ca="1" si="93"/>
        <v>0</v>
      </c>
      <c r="H47" s="132">
        <f t="shared" ca="1" si="93"/>
        <v>0</v>
      </c>
      <c r="I47" s="132">
        <f t="shared" ref="I47" ca="1" si="94">IFERROR(I41/I15,0)</f>
        <v>0</v>
      </c>
      <c r="J47" s="132">
        <f t="shared" ca="1" si="93"/>
        <v>0</v>
      </c>
      <c r="K47" s="132">
        <f t="shared" ca="1" si="93"/>
        <v>0</v>
      </c>
      <c r="L47" s="132">
        <f t="shared" ca="1" si="93"/>
        <v>0</v>
      </c>
      <c r="M47" s="132">
        <f t="shared" ca="1" si="93"/>
        <v>0</v>
      </c>
      <c r="N47" s="132">
        <f t="shared" ca="1" si="93"/>
        <v>0</v>
      </c>
      <c r="O47" s="132">
        <f t="shared" ca="1" si="93"/>
        <v>0</v>
      </c>
      <c r="P47" s="132">
        <f t="shared" ca="1" si="93"/>
        <v>0</v>
      </c>
      <c r="Q47" s="132">
        <f t="shared" ca="1" si="93"/>
        <v>0</v>
      </c>
      <c r="R47" s="132">
        <f t="shared" ca="1" si="93"/>
        <v>0</v>
      </c>
      <c r="S47" s="132">
        <f t="shared" ca="1" si="93"/>
        <v>0</v>
      </c>
      <c r="T47" s="132">
        <f t="shared" ca="1" si="93"/>
        <v>0</v>
      </c>
      <c r="U47" s="132">
        <f t="shared" ca="1" si="93"/>
        <v>0</v>
      </c>
      <c r="V47" s="132">
        <f t="shared" ca="1" si="93"/>
        <v>0</v>
      </c>
      <c r="W47" s="132">
        <f t="shared" ref="W47" ca="1" si="95">IFERROR(W41/W15,0)</f>
        <v>0</v>
      </c>
      <c r="X47" s="132">
        <f t="shared" ca="1" si="93"/>
        <v>0</v>
      </c>
      <c r="Y47" s="132">
        <f t="shared" ca="1" si="93"/>
        <v>0</v>
      </c>
      <c r="Z47" s="132">
        <f t="shared" ca="1" si="93"/>
        <v>0</v>
      </c>
      <c r="AA47" s="132">
        <f t="shared" ca="1" si="93"/>
        <v>0</v>
      </c>
      <c r="AB47" s="132">
        <f t="shared" ca="1" si="93"/>
        <v>0</v>
      </c>
      <c r="AC47" s="132">
        <f t="shared" ca="1" si="93"/>
        <v>0</v>
      </c>
      <c r="AD47" s="132">
        <f t="shared" ca="1" si="93"/>
        <v>0</v>
      </c>
      <c r="AE47" s="132">
        <f t="shared" ca="1" si="93"/>
        <v>0</v>
      </c>
      <c r="AF47" s="132">
        <f t="shared" ca="1" si="93"/>
        <v>0</v>
      </c>
      <c r="AG47" s="132">
        <f t="shared" ca="1" si="93"/>
        <v>0</v>
      </c>
      <c r="AH47" s="132">
        <f t="shared" ca="1" si="93"/>
        <v>0</v>
      </c>
      <c r="AI47" s="132">
        <f t="shared" ca="1" si="93"/>
        <v>0</v>
      </c>
      <c r="AJ47" s="132">
        <f t="shared" ca="1" si="93"/>
        <v>0</v>
      </c>
      <c r="AK47" s="132">
        <f t="shared" ref="AK47" ca="1" si="96">IFERROR(AK41/AK15,0)</f>
        <v>0</v>
      </c>
      <c r="AL47" s="132">
        <f t="shared" ca="1" si="93"/>
        <v>0</v>
      </c>
      <c r="AM47" s="132">
        <f t="shared" ca="1" si="93"/>
        <v>0</v>
      </c>
      <c r="AN47" s="132">
        <f t="shared" ca="1" si="93"/>
        <v>0</v>
      </c>
      <c r="AO47" s="132">
        <f t="shared" ca="1" si="93"/>
        <v>0</v>
      </c>
      <c r="AP47" s="132">
        <f t="shared" ca="1" si="93"/>
        <v>0</v>
      </c>
      <c r="AQ47" s="132">
        <f t="shared" ca="1" si="93"/>
        <v>0</v>
      </c>
      <c r="AR47" s="132">
        <f t="shared" ca="1" si="93"/>
        <v>0</v>
      </c>
      <c r="AS47" s="132">
        <f t="shared" ca="1" si="93"/>
        <v>0</v>
      </c>
      <c r="AT47" s="132">
        <f t="shared" ref="AT47:AZ47" ca="1" si="97">IFERROR(AT41/AT15,0)</f>
        <v>0</v>
      </c>
      <c r="AU47" s="132">
        <f t="shared" ca="1" si="97"/>
        <v>0</v>
      </c>
      <c r="AV47" s="132">
        <f t="shared" ca="1" si="97"/>
        <v>0</v>
      </c>
      <c r="AW47" s="132">
        <f t="shared" ca="1" si="97"/>
        <v>0</v>
      </c>
      <c r="AX47" s="132">
        <f t="shared" ca="1" si="97"/>
        <v>0</v>
      </c>
      <c r="AY47" s="132">
        <f t="shared" ca="1" si="97"/>
        <v>0</v>
      </c>
      <c r="AZ47" s="132">
        <f t="shared" ca="1" si="97"/>
        <v>0</v>
      </c>
      <c r="BA47" s="132">
        <f t="shared" ref="BA47:BH47" ca="1" si="98">IFERROR(BA41/BA15,0)</f>
        <v>0</v>
      </c>
      <c r="BB47" s="132">
        <f t="shared" ca="1" si="98"/>
        <v>0</v>
      </c>
      <c r="BC47" s="132">
        <f t="shared" ca="1" si="98"/>
        <v>0</v>
      </c>
      <c r="BD47" s="132">
        <f t="shared" ca="1" si="98"/>
        <v>0</v>
      </c>
      <c r="BE47" s="132">
        <f t="shared" ca="1" si="98"/>
        <v>0</v>
      </c>
      <c r="BF47" s="132">
        <f t="shared" ca="1" si="98"/>
        <v>0</v>
      </c>
      <c r="BG47" s="132">
        <f t="shared" ca="1" si="98"/>
        <v>0</v>
      </c>
      <c r="BH47" s="132">
        <f t="shared" ca="1" si="98"/>
        <v>0.58527397260273972</v>
      </c>
      <c r="BI47" s="132">
        <f t="shared" ca="1" si="93"/>
        <v>0</v>
      </c>
      <c r="BJ47" s="132">
        <f t="shared" ca="1" si="93"/>
        <v>0</v>
      </c>
      <c r="BK47" s="132">
        <f t="shared" ref="BK47:BQ47" ca="1" si="99">IFERROR(BK41/BK15,0)</f>
        <v>0</v>
      </c>
      <c r="BL47" s="132">
        <f t="shared" ca="1" si="99"/>
        <v>0</v>
      </c>
      <c r="BM47" s="132">
        <f t="shared" ca="1" si="99"/>
        <v>0</v>
      </c>
      <c r="BN47" s="132">
        <f t="shared" ca="1" si="99"/>
        <v>0</v>
      </c>
      <c r="BO47" s="132">
        <f t="shared" ca="1" si="99"/>
        <v>0.95734176263013726</v>
      </c>
      <c r="BP47" s="132">
        <f t="shared" ca="1" si="99"/>
        <v>0</v>
      </c>
      <c r="BQ47" s="132">
        <f t="shared" ca="1" si="99"/>
        <v>0</v>
      </c>
      <c r="BR47" s="132">
        <f t="shared" ref="BR47:BV47" ca="1" si="100">IFERROR(BR41/BR15,0)</f>
        <v>0</v>
      </c>
      <c r="BS47" s="132">
        <f t="shared" ca="1" si="100"/>
        <v>0</v>
      </c>
      <c r="BT47" s="132">
        <f t="shared" ca="1" si="100"/>
        <v>0</v>
      </c>
      <c r="BU47" s="132">
        <f t="shared" ca="1" si="100"/>
        <v>0</v>
      </c>
      <c r="BV47" s="132">
        <f t="shared" ca="1" si="100"/>
        <v>1.3561646079197203</v>
      </c>
    </row>
    <row r="48" spans="1:74" x14ac:dyDescent="0.25">
      <c r="A48" s="131" t="s">
        <v>372</v>
      </c>
      <c r="B48" s="52"/>
      <c r="C48" s="52"/>
      <c r="D48" s="132" t="str">
        <f ca="1">+IFERROR(D41/D16,"NM")</f>
        <v>NM</v>
      </c>
      <c r="E48" s="132" t="str">
        <f t="shared" ref="E48:BK48" ca="1" si="101">+IFERROR(E41/E16,"NM")</f>
        <v>NM</v>
      </c>
      <c r="F48" s="132" t="str">
        <f t="shared" ca="1" si="101"/>
        <v>NM</v>
      </c>
      <c r="G48" s="132" t="str">
        <f t="shared" ca="1" si="101"/>
        <v>NM</v>
      </c>
      <c r="H48" s="132" t="str">
        <f t="shared" ca="1" si="101"/>
        <v>NM</v>
      </c>
      <c r="I48" s="132" t="str">
        <f t="shared" ca="1" si="101"/>
        <v>NM</v>
      </c>
      <c r="J48" s="132" t="str">
        <f t="shared" ca="1" si="101"/>
        <v>NM</v>
      </c>
      <c r="K48" s="132" t="str">
        <f t="shared" ca="1" si="101"/>
        <v>NM</v>
      </c>
      <c r="L48" s="132" t="str">
        <f t="shared" ca="1" si="101"/>
        <v>NM</v>
      </c>
      <c r="M48" s="132" t="str">
        <f t="shared" ca="1" si="101"/>
        <v>NM</v>
      </c>
      <c r="N48" s="132" t="str">
        <f t="shared" ca="1" si="101"/>
        <v>NM</v>
      </c>
      <c r="O48" s="132" t="str">
        <f t="shared" ca="1" si="101"/>
        <v>NM</v>
      </c>
      <c r="P48" s="132" t="str">
        <f t="shared" ca="1" si="101"/>
        <v>NM</v>
      </c>
      <c r="Q48" s="132" t="str">
        <f t="shared" ca="1" si="101"/>
        <v>NM</v>
      </c>
      <c r="R48" s="132" t="str">
        <f t="shared" ca="1" si="101"/>
        <v>NM</v>
      </c>
      <c r="S48" s="132" t="str">
        <f t="shared" ca="1" si="101"/>
        <v>NM</v>
      </c>
      <c r="T48" s="132" t="str">
        <f t="shared" ca="1" si="101"/>
        <v>NM</v>
      </c>
      <c r="U48" s="132" t="str">
        <f t="shared" ca="1" si="101"/>
        <v>NM</v>
      </c>
      <c r="V48" s="132" t="str">
        <f t="shared" ca="1" si="101"/>
        <v>NM</v>
      </c>
      <c r="W48" s="132" t="str">
        <f t="shared" ca="1" si="101"/>
        <v>NM</v>
      </c>
      <c r="X48" s="132" t="str">
        <f t="shared" ca="1" si="101"/>
        <v>NM</v>
      </c>
      <c r="Y48" s="132" t="str">
        <f t="shared" ca="1" si="101"/>
        <v>NM</v>
      </c>
      <c r="Z48" s="132" t="str">
        <f t="shared" ca="1" si="101"/>
        <v>NM</v>
      </c>
      <c r="AA48" s="132" t="str">
        <f t="shared" ca="1" si="101"/>
        <v>NM</v>
      </c>
      <c r="AB48" s="132" t="str">
        <f t="shared" ca="1" si="101"/>
        <v>NM</v>
      </c>
      <c r="AC48" s="132" t="str">
        <f t="shared" ca="1" si="101"/>
        <v>NM</v>
      </c>
      <c r="AD48" s="132" t="str">
        <f t="shared" ca="1" si="101"/>
        <v>NM</v>
      </c>
      <c r="AE48" s="132" t="str">
        <f t="shared" ca="1" si="101"/>
        <v>NM</v>
      </c>
      <c r="AF48" s="132" t="str">
        <f t="shared" ca="1" si="101"/>
        <v>NM</v>
      </c>
      <c r="AG48" s="132" t="str">
        <f t="shared" ca="1" si="101"/>
        <v>NM</v>
      </c>
      <c r="AH48" s="132" t="str">
        <f t="shared" ca="1" si="101"/>
        <v>NM</v>
      </c>
      <c r="AI48" s="132" t="str">
        <f t="shared" ca="1" si="101"/>
        <v>NM</v>
      </c>
      <c r="AJ48" s="132" t="str">
        <f t="shared" ca="1" si="101"/>
        <v>NM</v>
      </c>
      <c r="AK48" s="132" t="str">
        <f t="shared" ca="1" si="101"/>
        <v>NM</v>
      </c>
      <c r="AL48" s="132" t="str">
        <f t="shared" ca="1" si="101"/>
        <v>NM</v>
      </c>
      <c r="AM48" s="132" t="str">
        <f t="shared" ca="1" si="101"/>
        <v>NM</v>
      </c>
      <c r="AN48" s="132" t="str">
        <f t="shared" ca="1" si="101"/>
        <v>NM</v>
      </c>
      <c r="AO48" s="132" t="str">
        <f t="shared" ca="1" si="101"/>
        <v>NM</v>
      </c>
      <c r="AP48" s="132" t="str">
        <f t="shared" ca="1" si="101"/>
        <v>NM</v>
      </c>
      <c r="AQ48" s="132" t="str">
        <f t="shared" ca="1" si="101"/>
        <v>NM</v>
      </c>
      <c r="AR48" s="132" t="str">
        <f t="shared" ca="1" si="101"/>
        <v>NM</v>
      </c>
      <c r="AS48" s="132" t="str">
        <f t="shared" ca="1" si="101"/>
        <v>NM</v>
      </c>
      <c r="AT48" s="132" t="str">
        <f t="shared" ca="1" si="101"/>
        <v>NM</v>
      </c>
      <c r="AU48" s="132" t="str">
        <f t="shared" ca="1" si="101"/>
        <v>NM</v>
      </c>
      <c r="AV48" s="132" t="str">
        <f t="shared" ca="1" si="101"/>
        <v>NM</v>
      </c>
      <c r="AW48" s="132" t="str">
        <f t="shared" ca="1" si="101"/>
        <v>NM</v>
      </c>
      <c r="AX48" s="132" t="str">
        <f t="shared" ca="1" si="101"/>
        <v>NM</v>
      </c>
      <c r="AY48" s="132" t="str">
        <f t="shared" ca="1" si="101"/>
        <v>NM</v>
      </c>
      <c r="AZ48" s="132" t="str">
        <f t="shared" ca="1" si="101"/>
        <v>NM</v>
      </c>
      <c r="BA48" s="132" t="str">
        <f t="shared" ca="1" si="101"/>
        <v>NM</v>
      </c>
      <c r="BB48" s="132" t="str">
        <f t="shared" ref="BB48:BG48" ca="1" si="102">+IFERROR(BB41/BB16,"NM")</f>
        <v>NM</v>
      </c>
      <c r="BC48" s="132" t="str">
        <f t="shared" ca="1" si="102"/>
        <v>NM</v>
      </c>
      <c r="BD48" s="132" t="str">
        <f t="shared" ca="1" si="102"/>
        <v>NM</v>
      </c>
      <c r="BE48" s="132" t="str">
        <f t="shared" ca="1" si="102"/>
        <v>NM</v>
      </c>
      <c r="BF48" s="132" t="str">
        <f t="shared" ca="1" si="102"/>
        <v>NM</v>
      </c>
      <c r="BG48" s="132" t="str">
        <f t="shared" ca="1" si="102"/>
        <v>NM</v>
      </c>
      <c r="BH48" s="132">
        <f t="shared" ref="BH48" ca="1" si="103">+IFERROR(BH41/BH16,"NM")</f>
        <v>0.58527397260273972</v>
      </c>
      <c r="BI48" s="132" t="str">
        <f t="shared" ca="1" si="101"/>
        <v>NM</v>
      </c>
      <c r="BJ48" s="132" t="str">
        <f t="shared" ca="1" si="101"/>
        <v>NM</v>
      </c>
      <c r="BK48" s="132" t="str">
        <f t="shared" ca="1" si="101"/>
        <v>NM</v>
      </c>
      <c r="BL48" s="132" t="str">
        <f t="shared" ref="BL48:BR48" ca="1" si="104">+IFERROR(BL41/BL16,"NM")</f>
        <v>NM</v>
      </c>
      <c r="BM48" s="132" t="str">
        <f t="shared" ca="1" si="104"/>
        <v>NM</v>
      </c>
      <c r="BN48" s="132" t="str">
        <f t="shared" ca="1" si="104"/>
        <v>NM</v>
      </c>
      <c r="BO48" s="132">
        <f t="shared" ca="1" si="104"/>
        <v>0.95734176263013726</v>
      </c>
      <c r="BP48" s="132" t="str">
        <f t="shared" ca="1" si="104"/>
        <v>NM</v>
      </c>
      <c r="BQ48" s="132" t="str">
        <f t="shared" ca="1" si="104"/>
        <v>NM</v>
      </c>
      <c r="BR48" s="132" t="str">
        <f t="shared" ca="1" si="104"/>
        <v>NM</v>
      </c>
      <c r="BS48" s="132" t="str">
        <f t="shared" ref="BS48:BV48" ca="1" si="105">+IFERROR(BS41/BS16,"NM")</f>
        <v>NM</v>
      </c>
      <c r="BT48" s="132" t="str">
        <f t="shared" ca="1" si="105"/>
        <v>NM</v>
      </c>
      <c r="BU48" s="132" t="str">
        <f t="shared" ca="1" si="105"/>
        <v>NM</v>
      </c>
      <c r="BV48" s="132">
        <f t="shared" ca="1" si="105"/>
        <v>1.3561646079197203</v>
      </c>
    </row>
    <row r="49" spans="1:74" outlineLevel="1" x14ac:dyDescent="0.25">
      <c r="A49" s="131" t="s">
        <v>89</v>
      </c>
      <c r="B49" s="52"/>
      <c r="C49" s="52"/>
      <c r="D49" s="132">
        <f t="shared" ref="D49:BJ49" ca="1" si="106">+IFERROR(D42/D11,0)</f>
        <v>0</v>
      </c>
      <c r="E49" s="132">
        <f t="shared" ca="1" si="106"/>
        <v>0</v>
      </c>
      <c r="F49" s="132">
        <f t="shared" ca="1" si="106"/>
        <v>0</v>
      </c>
      <c r="G49" s="132">
        <f t="shared" ca="1" si="106"/>
        <v>0</v>
      </c>
      <c r="H49" s="132">
        <f t="shared" ca="1" si="106"/>
        <v>0</v>
      </c>
      <c r="I49" s="132">
        <f t="shared" ref="I49" ca="1" si="107">+IFERROR(I42/I11,0)</f>
        <v>0</v>
      </c>
      <c r="J49" s="132">
        <f t="shared" ca="1" si="106"/>
        <v>0</v>
      </c>
      <c r="K49" s="132">
        <f t="shared" ca="1" si="106"/>
        <v>0</v>
      </c>
      <c r="L49" s="132">
        <f t="shared" ca="1" si="106"/>
        <v>0</v>
      </c>
      <c r="M49" s="132">
        <f t="shared" ca="1" si="106"/>
        <v>0</v>
      </c>
      <c r="N49" s="132">
        <f t="shared" ca="1" si="106"/>
        <v>0</v>
      </c>
      <c r="O49" s="132">
        <f t="shared" ca="1" si="106"/>
        <v>0</v>
      </c>
      <c r="P49" s="132">
        <f t="shared" ca="1" si="106"/>
        <v>0</v>
      </c>
      <c r="Q49" s="132">
        <f t="shared" ca="1" si="106"/>
        <v>0</v>
      </c>
      <c r="R49" s="132">
        <f t="shared" ca="1" si="106"/>
        <v>0</v>
      </c>
      <c r="S49" s="132">
        <f t="shared" ca="1" si="106"/>
        <v>0</v>
      </c>
      <c r="T49" s="132">
        <f t="shared" ca="1" si="106"/>
        <v>0</v>
      </c>
      <c r="U49" s="132">
        <f t="shared" ca="1" si="106"/>
        <v>0</v>
      </c>
      <c r="V49" s="132">
        <f t="shared" ca="1" si="106"/>
        <v>0</v>
      </c>
      <c r="W49" s="132">
        <f t="shared" ref="W49" ca="1" si="108">+IFERROR(W42/W11,0)</f>
        <v>0</v>
      </c>
      <c r="X49" s="132">
        <f t="shared" ca="1" si="106"/>
        <v>0</v>
      </c>
      <c r="Y49" s="132">
        <f t="shared" ca="1" si="106"/>
        <v>0</v>
      </c>
      <c r="Z49" s="132">
        <f t="shared" ca="1" si="106"/>
        <v>0</v>
      </c>
      <c r="AA49" s="132">
        <f t="shared" ca="1" si="106"/>
        <v>0</v>
      </c>
      <c r="AB49" s="132">
        <f t="shared" ca="1" si="106"/>
        <v>0</v>
      </c>
      <c r="AC49" s="132">
        <f t="shared" ca="1" si="106"/>
        <v>0</v>
      </c>
      <c r="AD49" s="132">
        <f t="shared" ca="1" si="106"/>
        <v>0</v>
      </c>
      <c r="AE49" s="132">
        <f t="shared" ca="1" si="106"/>
        <v>0</v>
      </c>
      <c r="AF49" s="132">
        <f t="shared" ca="1" si="106"/>
        <v>0</v>
      </c>
      <c r="AG49" s="132">
        <f t="shared" ca="1" si="106"/>
        <v>0</v>
      </c>
      <c r="AH49" s="132">
        <f t="shared" ca="1" si="106"/>
        <v>0</v>
      </c>
      <c r="AI49" s="132">
        <f t="shared" ca="1" si="106"/>
        <v>0</v>
      </c>
      <c r="AJ49" s="132">
        <f t="shared" ca="1" si="106"/>
        <v>0</v>
      </c>
      <c r="AK49" s="132">
        <f t="shared" ref="AK49" ca="1" si="109">+IFERROR(AK42/AK11,0)</f>
        <v>0</v>
      </c>
      <c r="AL49" s="132">
        <f t="shared" ca="1" si="106"/>
        <v>0</v>
      </c>
      <c r="AM49" s="132">
        <f t="shared" ca="1" si="106"/>
        <v>0</v>
      </c>
      <c r="AN49" s="132">
        <f t="shared" ca="1" si="106"/>
        <v>0</v>
      </c>
      <c r="AO49" s="132">
        <f t="shared" ca="1" si="106"/>
        <v>0</v>
      </c>
      <c r="AP49" s="132">
        <f t="shared" ca="1" si="106"/>
        <v>0</v>
      </c>
      <c r="AQ49" s="132">
        <f t="shared" ca="1" si="106"/>
        <v>0</v>
      </c>
      <c r="AR49" s="132">
        <f t="shared" ca="1" si="106"/>
        <v>0</v>
      </c>
      <c r="AS49" s="132">
        <f t="shared" ca="1" si="106"/>
        <v>0</v>
      </c>
      <c r="AT49" s="132">
        <f t="shared" ref="AT49:AZ49" ca="1" si="110">+IFERROR(AT42/AT11,0)</f>
        <v>0</v>
      </c>
      <c r="AU49" s="132">
        <f t="shared" ca="1" si="110"/>
        <v>0</v>
      </c>
      <c r="AV49" s="132">
        <f t="shared" ca="1" si="110"/>
        <v>0</v>
      </c>
      <c r="AW49" s="132">
        <f t="shared" ca="1" si="110"/>
        <v>0</v>
      </c>
      <c r="AX49" s="132">
        <f t="shared" ca="1" si="110"/>
        <v>0</v>
      </c>
      <c r="AY49" s="132">
        <f t="shared" ca="1" si="110"/>
        <v>0</v>
      </c>
      <c r="AZ49" s="132">
        <f t="shared" ca="1" si="110"/>
        <v>0</v>
      </c>
      <c r="BA49" s="132">
        <f t="shared" ref="BA49:BH49" ca="1" si="111">+IFERROR(BA42/BA11,0)</f>
        <v>0</v>
      </c>
      <c r="BB49" s="132">
        <f t="shared" ca="1" si="111"/>
        <v>0</v>
      </c>
      <c r="BC49" s="132">
        <f t="shared" ca="1" si="111"/>
        <v>0</v>
      </c>
      <c r="BD49" s="132">
        <f t="shared" ca="1" si="111"/>
        <v>0</v>
      </c>
      <c r="BE49" s="132">
        <f t="shared" ca="1" si="111"/>
        <v>0</v>
      </c>
      <c r="BF49" s="132">
        <f t="shared" ca="1" si="111"/>
        <v>0</v>
      </c>
      <c r="BG49" s="132">
        <f t="shared" ca="1" si="111"/>
        <v>0</v>
      </c>
      <c r="BH49" s="132">
        <f t="shared" ca="1" si="111"/>
        <v>1.3350777281822379</v>
      </c>
      <c r="BI49" s="132">
        <f t="shared" ca="1" si="106"/>
        <v>0</v>
      </c>
      <c r="BJ49" s="132">
        <f t="shared" ca="1" si="106"/>
        <v>0</v>
      </c>
      <c r="BK49" s="132">
        <f t="shared" ref="BK49:BQ49" ca="1" si="112">+IFERROR(BK42/BK11,0)</f>
        <v>0</v>
      </c>
      <c r="BL49" s="132">
        <f t="shared" ca="1" si="112"/>
        <v>0</v>
      </c>
      <c r="BM49" s="132">
        <f t="shared" ca="1" si="112"/>
        <v>0</v>
      </c>
      <c r="BN49" s="132">
        <f t="shared" ca="1" si="112"/>
        <v>0</v>
      </c>
      <c r="BO49" s="132">
        <f t="shared" ca="1" si="112"/>
        <v>1.7048864917364355</v>
      </c>
      <c r="BP49" s="132">
        <f t="shared" ca="1" si="112"/>
        <v>0</v>
      </c>
      <c r="BQ49" s="132">
        <f t="shared" ca="1" si="112"/>
        <v>0</v>
      </c>
      <c r="BR49" s="132">
        <f t="shared" ref="BR49:BV49" ca="1" si="113">+IFERROR(BR42/BR11,0)</f>
        <v>0</v>
      </c>
      <c r="BS49" s="132">
        <f t="shared" ca="1" si="113"/>
        <v>0</v>
      </c>
      <c r="BT49" s="132">
        <f t="shared" ca="1" si="113"/>
        <v>0</v>
      </c>
      <c r="BU49" s="132">
        <f t="shared" ca="1" si="113"/>
        <v>0</v>
      </c>
      <c r="BV49" s="132">
        <f t="shared" ca="1" si="113"/>
        <v>2.0414032358024397</v>
      </c>
    </row>
    <row r="50" spans="1:74" x14ac:dyDescent="0.25">
      <c r="A50" s="131" t="s">
        <v>373</v>
      </c>
      <c r="B50" s="52"/>
      <c r="C50" s="52"/>
      <c r="D50" s="132" t="str">
        <f t="shared" ref="D50:BH50" ca="1" si="114">+IFERROR(D42/D12,"NM")</f>
        <v>NM</v>
      </c>
      <c r="E50" s="132" t="str">
        <f t="shared" ca="1" si="114"/>
        <v>NM</v>
      </c>
      <c r="F50" s="132" t="str">
        <f t="shared" ca="1" si="114"/>
        <v>NM</v>
      </c>
      <c r="G50" s="132" t="str">
        <f t="shared" ca="1" si="114"/>
        <v>NM</v>
      </c>
      <c r="H50" s="132" t="str">
        <f t="shared" ca="1" si="114"/>
        <v>NM</v>
      </c>
      <c r="I50" s="132" t="str">
        <f t="shared" ca="1" si="114"/>
        <v>NM</v>
      </c>
      <c r="J50" s="132" t="str">
        <f t="shared" ca="1" si="114"/>
        <v>NM</v>
      </c>
      <c r="K50" s="132" t="str">
        <f t="shared" ca="1" si="114"/>
        <v>NM</v>
      </c>
      <c r="L50" s="132" t="str">
        <f t="shared" ca="1" si="114"/>
        <v>NM</v>
      </c>
      <c r="M50" s="132" t="str">
        <f t="shared" ca="1" si="114"/>
        <v>NM</v>
      </c>
      <c r="N50" s="132" t="str">
        <f t="shared" ca="1" si="114"/>
        <v>NM</v>
      </c>
      <c r="O50" s="132" t="str">
        <f t="shared" ca="1" si="114"/>
        <v>NM</v>
      </c>
      <c r="P50" s="132" t="str">
        <f t="shared" ca="1" si="114"/>
        <v>NM</v>
      </c>
      <c r="Q50" s="132" t="str">
        <f t="shared" ca="1" si="114"/>
        <v>NM</v>
      </c>
      <c r="R50" s="132" t="str">
        <f t="shared" ca="1" si="114"/>
        <v>NM</v>
      </c>
      <c r="S50" s="132" t="str">
        <f t="shared" ca="1" si="114"/>
        <v>NM</v>
      </c>
      <c r="T50" s="132" t="str">
        <f t="shared" ca="1" si="114"/>
        <v>NM</v>
      </c>
      <c r="U50" s="132" t="str">
        <f t="shared" ca="1" si="114"/>
        <v>NM</v>
      </c>
      <c r="V50" s="132" t="str">
        <f t="shared" ca="1" si="114"/>
        <v>NM</v>
      </c>
      <c r="W50" s="132" t="str">
        <f t="shared" ca="1" si="114"/>
        <v>NM</v>
      </c>
      <c r="X50" s="132" t="str">
        <f t="shared" ca="1" si="114"/>
        <v>NM</v>
      </c>
      <c r="Y50" s="132" t="str">
        <f t="shared" ca="1" si="114"/>
        <v>NM</v>
      </c>
      <c r="Z50" s="132" t="str">
        <f t="shared" ca="1" si="114"/>
        <v>NM</v>
      </c>
      <c r="AA50" s="132" t="str">
        <f t="shared" ca="1" si="114"/>
        <v>NM</v>
      </c>
      <c r="AB50" s="132" t="str">
        <f t="shared" ca="1" si="114"/>
        <v>NM</v>
      </c>
      <c r="AC50" s="132" t="str">
        <f t="shared" ca="1" si="114"/>
        <v>NM</v>
      </c>
      <c r="AD50" s="132" t="str">
        <f t="shared" ca="1" si="114"/>
        <v>NM</v>
      </c>
      <c r="AE50" s="132" t="str">
        <f t="shared" ca="1" si="114"/>
        <v>NM</v>
      </c>
      <c r="AF50" s="132" t="str">
        <f t="shared" ca="1" si="114"/>
        <v>NM</v>
      </c>
      <c r="AG50" s="132" t="str">
        <f t="shared" ca="1" si="114"/>
        <v>NM</v>
      </c>
      <c r="AH50" s="132" t="str">
        <f t="shared" ca="1" si="114"/>
        <v>NM</v>
      </c>
      <c r="AI50" s="132" t="str">
        <f t="shared" ca="1" si="114"/>
        <v>NM</v>
      </c>
      <c r="AJ50" s="132" t="str">
        <f t="shared" ca="1" si="114"/>
        <v>NM</v>
      </c>
      <c r="AK50" s="132" t="str">
        <f t="shared" ca="1" si="114"/>
        <v>NM</v>
      </c>
      <c r="AL50" s="132" t="str">
        <f t="shared" ca="1" si="114"/>
        <v>NM</v>
      </c>
      <c r="AM50" s="132" t="str">
        <f t="shared" ca="1" si="114"/>
        <v>NM</v>
      </c>
      <c r="AN50" s="132" t="str">
        <f t="shared" ca="1" si="114"/>
        <v>NM</v>
      </c>
      <c r="AO50" s="132" t="str">
        <f t="shared" ca="1" si="114"/>
        <v>NM</v>
      </c>
      <c r="AP50" s="132" t="str">
        <f t="shared" ca="1" si="114"/>
        <v>NM</v>
      </c>
      <c r="AQ50" s="132" t="str">
        <f t="shared" ca="1" si="114"/>
        <v>NM</v>
      </c>
      <c r="AR50" s="132" t="str">
        <f t="shared" ca="1" si="114"/>
        <v>NM</v>
      </c>
      <c r="AS50" s="132" t="str">
        <f t="shared" ca="1" si="114"/>
        <v>NM</v>
      </c>
      <c r="AT50" s="132" t="str">
        <f t="shared" ca="1" si="114"/>
        <v>NM</v>
      </c>
      <c r="AU50" s="132" t="str">
        <f t="shared" ca="1" si="114"/>
        <v>NM</v>
      </c>
      <c r="AV50" s="132" t="str">
        <f t="shared" ca="1" si="114"/>
        <v>NM</v>
      </c>
      <c r="AW50" s="132" t="str">
        <f t="shared" ca="1" si="114"/>
        <v>NM</v>
      </c>
      <c r="AX50" s="132" t="str">
        <f t="shared" ca="1" si="114"/>
        <v>NM</v>
      </c>
      <c r="AY50" s="132" t="str">
        <f t="shared" ca="1" si="114"/>
        <v>NM</v>
      </c>
      <c r="AZ50" s="132" t="str">
        <f t="shared" ca="1" si="114"/>
        <v>NM</v>
      </c>
      <c r="BA50" s="132" t="str">
        <f t="shared" ca="1" si="114"/>
        <v>NM</v>
      </c>
      <c r="BB50" s="132" t="str">
        <f t="shared" ref="BB50:BG50" ca="1" si="115">+IFERROR(BB42/BB12,"NM")</f>
        <v>NM</v>
      </c>
      <c r="BC50" s="132" t="str">
        <f t="shared" ca="1" si="115"/>
        <v>NM</v>
      </c>
      <c r="BD50" s="132" t="str">
        <f t="shared" ca="1" si="115"/>
        <v>NM</v>
      </c>
      <c r="BE50" s="132" t="str">
        <f t="shared" ca="1" si="115"/>
        <v>NM</v>
      </c>
      <c r="BF50" s="132" t="str">
        <f t="shared" ca="1" si="115"/>
        <v>NM</v>
      </c>
      <c r="BG50" s="132" t="str">
        <f t="shared" ca="1" si="115"/>
        <v>NM</v>
      </c>
      <c r="BH50" s="132">
        <f t="shared" ca="1" si="114"/>
        <v>1.3350777281822379</v>
      </c>
      <c r="BI50" s="132" t="str">
        <f t="shared" ref="BI50:BK50" ca="1" si="116">+IFERROR(BI42/BI12,"NM")</f>
        <v>NM</v>
      </c>
      <c r="BJ50" s="132" t="str">
        <f t="shared" ca="1" si="116"/>
        <v>NM</v>
      </c>
      <c r="BK50" s="132" t="str">
        <f t="shared" ca="1" si="116"/>
        <v>NM</v>
      </c>
      <c r="BL50" s="132" t="str">
        <f t="shared" ref="BL50:BR50" ca="1" si="117">+IFERROR(BL42/BL12,"NM")</f>
        <v>NM</v>
      </c>
      <c r="BM50" s="132" t="str">
        <f t="shared" ca="1" si="117"/>
        <v>NM</v>
      </c>
      <c r="BN50" s="132" t="str">
        <f t="shared" ca="1" si="117"/>
        <v>NM</v>
      </c>
      <c r="BO50" s="132">
        <f t="shared" ca="1" si="117"/>
        <v>1.7048864917364355</v>
      </c>
      <c r="BP50" s="132" t="str">
        <f t="shared" ca="1" si="117"/>
        <v>NM</v>
      </c>
      <c r="BQ50" s="132" t="str">
        <f t="shared" ca="1" si="117"/>
        <v>NM</v>
      </c>
      <c r="BR50" s="132" t="str">
        <f t="shared" ca="1" si="117"/>
        <v>NM</v>
      </c>
      <c r="BS50" s="132" t="str">
        <f t="shared" ref="BS50:BV50" ca="1" si="118">+IFERROR(BS42/BS12,"NM")</f>
        <v>NM</v>
      </c>
      <c r="BT50" s="132" t="str">
        <f t="shared" ca="1" si="118"/>
        <v>NM</v>
      </c>
      <c r="BU50" s="132" t="str">
        <f t="shared" ca="1" si="118"/>
        <v>NM</v>
      </c>
      <c r="BV50" s="132">
        <f t="shared" ca="1" si="118"/>
        <v>2.0414032358024397</v>
      </c>
    </row>
    <row r="51" spans="1:74" x14ac:dyDescent="0.25">
      <c r="A51" s="131" t="s">
        <v>273</v>
      </c>
      <c r="B51" s="52"/>
      <c r="C51" s="52"/>
      <c r="D51" s="132">
        <f t="shared" ref="D51:AW51" ca="1" si="119">IFERROR(D44/D12,0)</f>
        <v>0</v>
      </c>
      <c r="E51" s="132">
        <f t="shared" ca="1" si="119"/>
        <v>0</v>
      </c>
      <c r="F51" s="132">
        <f t="shared" ca="1" si="119"/>
        <v>0</v>
      </c>
      <c r="G51" s="132">
        <f t="shared" ca="1" si="119"/>
        <v>0</v>
      </c>
      <c r="H51" s="132">
        <f t="shared" ca="1" si="119"/>
        <v>0</v>
      </c>
      <c r="I51" s="132">
        <f t="shared" ca="1" si="119"/>
        <v>0</v>
      </c>
      <c r="J51" s="132">
        <f t="shared" ca="1" si="119"/>
        <v>0</v>
      </c>
      <c r="K51" s="132">
        <f t="shared" ca="1" si="119"/>
        <v>0</v>
      </c>
      <c r="L51" s="132">
        <f t="shared" ca="1" si="119"/>
        <v>0</v>
      </c>
      <c r="M51" s="132">
        <f t="shared" ca="1" si="119"/>
        <v>0</v>
      </c>
      <c r="N51" s="132">
        <f t="shared" ca="1" si="119"/>
        <v>0</v>
      </c>
      <c r="O51" s="132">
        <f t="shared" ca="1" si="119"/>
        <v>0</v>
      </c>
      <c r="P51" s="132">
        <f t="shared" ca="1" si="119"/>
        <v>0</v>
      </c>
      <c r="Q51" s="132">
        <f t="shared" ca="1" si="119"/>
        <v>0</v>
      </c>
      <c r="R51" s="132">
        <f t="shared" ca="1" si="119"/>
        <v>0</v>
      </c>
      <c r="S51" s="132">
        <f t="shared" ca="1" si="119"/>
        <v>0</v>
      </c>
      <c r="T51" s="132">
        <f t="shared" ca="1" si="119"/>
        <v>0</v>
      </c>
      <c r="U51" s="132">
        <f t="shared" ca="1" si="119"/>
        <v>0</v>
      </c>
      <c r="V51" s="132">
        <f t="shared" ca="1" si="119"/>
        <v>0</v>
      </c>
      <c r="W51" s="132">
        <f t="shared" ca="1" si="119"/>
        <v>0</v>
      </c>
      <c r="X51" s="132">
        <f t="shared" ca="1" si="119"/>
        <v>0</v>
      </c>
      <c r="Y51" s="132">
        <f t="shared" ca="1" si="119"/>
        <v>0</v>
      </c>
      <c r="Z51" s="132">
        <f t="shared" ca="1" si="119"/>
        <v>0</v>
      </c>
      <c r="AA51" s="132">
        <f t="shared" ca="1" si="119"/>
        <v>0</v>
      </c>
      <c r="AB51" s="132">
        <f t="shared" ca="1" si="119"/>
        <v>0</v>
      </c>
      <c r="AC51" s="132">
        <f t="shared" ca="1" si="119"/>
        <v>0</v>
      </c>
      <c r="AD51" s="132">
        <f t="shared" ca="1" si="119"/>
        <v>0</v>
      </c>
      <c r="AE51" s="132">
        <f t="shared" ca="1" si="119"/>
        <v>0</v>
      </c>
      <c r="AF51" s="132">
        <f t="shared" ca="1" si="119"/>
        <v>0</v>
      </c>
      <c r="AG51" s="132">
        <f t="shared" ca="1" si="119"/>
        <v>0</v>
      </c>
      <c r="AH51" s="132">
        <f t="shared" ca="1" si="119"/>
        <v>0</v>
      </c>
      <c r="AI51" s="132">
        <f t="shared" ca="1" si="119"/>
        <v>0</v>
      </c>
      <c r="AJ51" s="132">
        <f t="shared" ca="1" si="119"/>
        <v>0</v>
      </c>
      <c r="AK51" s="132">
        <f t="shared" ca="1" si="119"/>
        <v>0</v>
      </c>
      <c r="AL51" s="132">
        <f t="shared" ca="1" si="119"/>
        <v>0</v>
      </c>
      <c r="AM51" s="132">
        <f t="shared" ca="1" si="119"/>
        <v>0</v>
      </c>
      <c r="AN51" s="132">
        <f t="shared" ca="1" si="119"/>
        <v>0</v>
      </c>
      <c r="AO51" s="132">
        <f t="shared" ca="1" si="119"/>
        <v>0</v>
      </c>
      <c r="AP51" s="132">
        <f t="shared" ca="1" si="119"/>
        <v>0</v>
      </c>
      <c r="AQ51" s="132">
        <f t="shared" ca="1" si="119"/>
        <v>0</v>
      </c>
      <c r="AR51" s="132">
        <f t="shared" ca="1" si="119"/>
        <v>0</v>
      </c>
      <c r="AS51" s="132">
        <f t="shared" ca="1" si="119"/>
        <v>0</v>
      </c>
      <c r="AT51" s="132">
        <f t="shared" ca="1" si="119"/>
        <v>0</v>
      </c>
      <c r="AU51" s="132">
        <f t="shared" ca="1" si="119"/>
        <v>0</v>
      </c>
      <c r="AV51" s="132">
        <f t="shared" ca="1" si="119"/>
        <v>0</v>
      </c>
      <c r="AW51" s="132">
        <f t="shared" ca="1" si="119"/>
        <v>0</v>
      </c>
      <c r="AX51" s="132">
        <f ca="1">IFERROR(AX44/AX12,0)</f>
        <v>0</v>
      </c>
      <c r="AY51" s="132">
        <f t="shared" ref="AY51:BK51" ca="1" si="120">IFERROR(AY44/AY12,0)</f>
        <v>0</v>
      </c>
      <c r="AZ51" s="132">
        <f t="shared" ca="1" si="120"/>
        <v>0</v>
      </c>
      <c r="BA51" s="132">
        <f t="shared" ca="1" si="120"/>
        <v>0</v>
      </c>
      <c r="BB51" s="132">
        <f t="shared" ca="1" si="120"/>
        <v>0</v>
      </c>
      <c r="BC51" s="132">
        <f t="shared" ca="1" si="120"/>
        <v>0</v>
      </c>
      <c r="BD51" s="132">
        <f t="shared" ca="1" si="120"/>
        <v>0</v>
      </c>
      <c r="BE51" s="132">
        <f ca="1">IFERROR(BE44/BE12,0)</f>
        <v>0</v>
      </c>
      <c r="BF51" s="132">
        <f t="shared" ref="BF51:BG51" ca="1" si="121">IFERROR(BF44/BF12,0)</f>
        <v>0</v>
      </c>
      <c r="BG51" s="132">
        <f t="shared" ca="1" si="121"/>
        <v>0</v>
      </c>
      <c r="BH51" s="132">
        <f t="shared" ref="BH51" ca="1" si="122">IFERROR(BH44/BH12,0)</f>
        <v>1.3350777281822379</v>
      </c>
      <c r="BI51" s="132">
        <f t="shared" ca="1" si="120"/>
        <v>0</v>
      </c>
      <c r="BJ51" s="132">
        <f t="shared" ca="1" si="120"/>
        <v>0</v>
      </c>
      <c r="BK51" s="132">
        <f t="shared" ca="1" si="120"/>
        <v>0</v>
      </c>
      <c r="BL51" s="132">
        <f t="shared" ref="BL51:BR51" ca="1" si="123">IFERROR(BL44/BL12,0)</f>
        <v>0</v>
      </c>
      <c r="BM51" s="132">
        <f t="shared" ca="1" si="123"/>
        <v>0</v>
      </c>
      <c r="BN51" s="132">
        <f t="shared" ca="1" si="123"/>
        <v>0</v>
      </c>
      <c r="BO51" s="132">
        <f t="shared" ca="1" si="123"/>
        <v>1.7048864917364355</v>
      </c>
      <c r="BP51" s="132">
        <f t="shared" ca="1" si="123"/>
        <v>0</v>
      </c>
      <c r="BQ51" s="132">
        <f t="shared" ca="1" si="123"/>
        <v>0</v>
      </c>
      <c r="BR51" s="132">
        <f t="shared" ca="1" si="123"/>
        <v>0</v>
      </c>
      <c r="BS51" s="132">
        <f t="shared" ref="BS51:BV51" ca="1" si="124">IFERROR(BS44/BS12,0)</f>
        <v>0</v>
      </c>
      <c r="BT51" s="132">
        <f t="shared" ca="1" si="124"/>
        <v>0</v>
      </c>
      <c r="BU51" s="132">
        <f t="shared" ca="1" si="124"/>
        <v>0</v>
      </c>
      <c r="BV51" s="132">
        <f t="shared" ca="1" si="124"/>
        <v>2.0414032358024397</v>
      </c>
    </row>
    <row r="52" spans="1:74" x14ac:dyDescent="0.25">
      <c r="A52" s="21" t="s">
        <v>274</v>
      </c>
      <c r="B52" s="60"/>
      <c r="C52" s="60"/>
      <c r="D52" s="133">
        <f t="shared" ref="D52:BJ52" ca="1" si="125">+IFERROR(D15/-D21,0)</f>
        <v>0</v>
      </c>
      <c r="E52" s="133">
        <f t="shared" ca="1" si="125"/>
        <v>0</v>
      </c>
      <c r="F52" s="133">
        <f t="shared" ca="1" si="125"/>
        <v>0</v>
      </c>
      <c r="G52" s="133">
        <f t="shared" ca="1" si="125"/>
        <v>0</v>
      </c>
      <c r="H52" s="133">
        <f t="shared" ca="1" si="125"/>
        <v>0</v>
      </c>
      <c r="I52" s="133">
        <f t="shared" ref="I52" ca="1" si="126">+IFERROR(I15/-I21,0)</f>
        <v>0</v>
      </c>
      <c r="J52" s="133">
        <f t="shared" ca="1" si="125"/>
        <v>0</v>
      </c>
      <c r="K52" s="133">
        <f t="shared" ca="1" si="125"/>
        <v>0</v>
      </c>
      <c r="L52" s="133">
        <f t="shared" ca="1" si="125"/>
        <v>0</v>
      </c>
      <c r="M52" s="133">
        <f t="shared" ca="1" si="125"/>
        <v>0</v>
      </c>
      <c r="N52" s="133">
        <f t="shared" ca="1" si="125"/>
        <v>0</v>
      </c>
      <c r="O52" s="133">
        <f t="shared" ca="1" si="125"/>
        <v>0</v>
      </c>
      <c r="P52" s="133">
        <f t="shared" ca="1" si="125"/>
        <v>0</v>
      </c>
      <c r="Q52" s="133">
        <f t="shared" ca="1" si="125"/>
        <v>0</v>
      </c>
      <c r="R52" s="133">
        <f t="shared" ca="1" si="125"/>
        <v>0</v>
      </c>
      <c r="S52" s="133">
        <f t="shared" ca="1" si="125"/>
        <v>0</v>
      </c>
      <c r="T52" s="133">
        <f t="shared" ca="1" si="125"/>
        <v>0</v>
      </c>
      <c r="U52" s="133">
        <f t="shared" ca="1" si="125"/>
        <v>0</v>
      </c>
      <c r="V52" s="133">
        <f t="shared" ca="1" si="125"/>
        <v>0</v>
      </c>
      <c r="W52" s="133">
        <f t="shared" ref="W52" ca="1" si="127">+IFERROR(W15/-W21,0)</f>
        <v>0</v>
      </c>
      <c r="X52" s="133">
        <f t="shared" ca="1" si="125"/>
        <v>0</v>
      </c>
      <c r="Y52" s="133">
        <f t="shared" ca="1" si="125"/>
        <v>0</v>
      </c>
      <c r="Z52" s="133">
        <f t="shared" ca="1" si="125"/>
        <v>0</v>
      </c>
      <c r="AA52" s="133">
        <f t="shared" ca="1" si="125"/>
        <v>0</v>
      </c>
      <c r="AB52" s="133">
        <f t="shared" ca="1" si="125"/>
        <v>0</v>
      </c>
      <c r="AC52" s="133">
        <f t="shared" ca="1" si="125"/>
        <v>0</v>
      </c>
      <c r="AD52" s="133">
        <f t="shared" ca="1" si="125"/>
        <v>0</v>
      </c>
      <c r="AE52" s="133">
        <f t="shared" ca="1" si="125"/>
        <v>0</v>
      </c>
      <c r="AF52" s="133">
        <f t="shared" ca="1" si="125"/>
        <v>0</v>
      </c>
      <c r="AG52" s="133">
        <f t="shared" ca="1" si="125"/>
        <v>0</v>
      </c>
      <c r="AH52" s="133">
        <f t="shared" ca="1" si="125"/>
        <v>0</v>
      </c>
      <c r="AI52" s="133">
        <f t="shared" ca="1" si="125"/>
        <v>0</v>
      </c>
      <c r="AJ52" s="133">
        <f t="shared" ca="1" si="125"/>
        <v>0</v>
      </c>
      <c r="AK52" s="133">
        <f t="shared" ref="AK52" ca="1" si="128">+IFERROR(AK15/-AK21,0)</f>
        <v>0</v>
      </c>
      <c r="AL52" s="133">
        <f t="shared" ca="1" si="125"/>
        <v>0</v>
      </c>
      <c r="AM52" s="133">
        <f t="shared" ca="1" si="125"/>
        <v>0</v>
      </c>
      <c r="AN52" s="133">
        <f t="shared" ca="1" si="125"/>
        <v>0</v>
      </c>
      <c r="AO52" s="133">
        <f t="shared" ca="1" si="125"/>
        <v>0</v>
      </c>
      <c r="AP52" s="133">
        <f t="shared" ca="1" si="125"/>
        <v>0</v>
      </c>
      <c r="AQ52" s="133">
        <f t="shared" ca="1" si="125"/>
        <v>0</v>
      </c>
      <c r="AR52" s="133">
        <f t="shared" ca="1" si="125"/>
        <v>0</v>
      </c>
      <c r="AS52" s="133">
        <f t="shared" ca="1" si="125"/>
        <v>0</v>
      </c>
      <c r="AT52" s="133">
        <f t="shared" ref="AT52:AZ52" ca="1" si="129">+IFERROR(AT15/-AT21,0)</f>
        <v>0</v>
      </c>
      <c r="AU52" s="133">
        <f t="shared" ca="1" si="129"/>
        <v>0</v>
      </c>
      <c r="AV52" s="133">
        <f t="shared" ca="1" si="129"/>
        <v>0</v>
      </c>
      <c r="AW52" s="133">
        <f t="shared" ca="1" si="129"/>
        <v>0</v>
      </c>
      <c r="AX52" s="133">
        <f t="shared" ca="1" si="129"/>
        <v>0</v>
      </c>
      <c r="AY52" s="133">
        <f t="shared" ca="1" si="129"/>
        <v>0</v>
      </c>
      <c r="AZ52" s="133">
        <f t="shared" ca="1" si="129"/>
        <v>0</v>
      </c>
      <c r="BA52" s="133">
        <f t="shared" ref="BA52:BH52" ca="1" si="130">+IFERROR(BA15/-BA21,0)</f>
        <v>0</v>
      </c>
      <c r="BB52" s="133">
        <f t="shared" ca="1" si="130"/>
        <v>0</v>
      </c>
      <c r="BC52" s="133">
        <f t="shared" ca="1" si="130"/>
        <v>0</v>
      </c>
      <c r="BD52" s="133">
        <f t="shared" ca="1" si="130"/>
        <v>0</v>
      </c>
      <c r="BE52" s="133">
        <f t="shared" ca="1" si="130"/>
        <v>0</v>
      </c>
      <c r="BF52" s="133">
        <f t="shared" ca="1" si="130"/>
        <v>0</v>
      </c>
      <c r="BG52" s="133">
        <f t="shared" ca="1" si="130"/>
        <v>0</v>
      </c>
      <c r="BH52" s="133">
        <f t="shared" ca="1" si="130"/>
        <v>0</v>
      </c>
      <c r="BI52" s="133">
        <f t="shared" ca="1" si="125"/>
        <v>0</v>
      </c>
      <c r="BJ52" s="133">
        <f t="shared" ca="1" si="125"/>
        <v>0</v>
      </c>
      <c r="BK52" s="133">
        <f t="shared" ref="BK52:BQ52" ca="1" si="131">+IFERROR(BK15/-BK21,0)</f>
        <v>0</v>
      </c>
      <c r="BL52" s="133">
        <f t="shared" ca="1" si="131"/>
        <v>0</v>
      </c>
      <c r="BM52" s="133">
        <f t="shared" ca="1" si="131"/>
        <v>0</v>
      </c>
      <c r="BN52" s="133">
        <f t="shared" ca="1" si="131"/>
        <v>0</v>
      </c>
      <c r="BO52" s="133">
        <f t="shared" ca="1" si="131"/>
        <v>21.882830696023365</v>
      </c>
      <c r="BP52" s="133">
        <f t="shared" ca="1" si="131"/>
        <v>0</v>
      </c>
      <c r="BQ52" s="133">
        <f t="shared" ca="1" si="131"/>
        <v>0</v>
      </c>
      <c r="BR52" s="133">
        <f t="shared" ref="BR52:BV52" ca="1" si="132">+IFERROR(BR15/-BR21,0)</f>
        <v>0</v>
      </c>
      <c r="BS52" s="133">
        <f t="shared" ca="1" si="132"/>
        <v>0</v>
      </c>
      <c r="BT52" s="133">
        <f t="shared" ca="1" si="132"/>
        <v>0</v>
      </c>
      <c r="BU52" s="133">
        <f t="shared" ca="1" si="132"/>
        <v>0</v>
      </c>
      <c r="BV52" s="133">
        <f t="shared" ca="1" si="132"/>
        <v>13.06121232344516</v>
      </c>
    </row>
    <row r="53" spans="1:74" x14ac:dyDescent="0.25">
      <c r="A53" s="21" t="s">
        <v>275</v>
      </c>
      <c r="B53" s="60"/>
      <c r="C53" s="60"/>
      <c r="D53" s="133">
        <f t="shared" ref="D53:BJ53" ca="1" si="133">+IFERROR((D19+D27)/-D21,0)</f>
        <v>0</v>
      </c>
      <c r="E53" s="133">
        <f t="shared" ca="1" si="133"/>
        <v>0</v>
      </c>
      <c r="F53" s="133">
        <f t="shared" ca="1" si="133"/>
        <v>0</v>
      </c>
      <c r="G53" s="133">
        <f t="shared" ca="1" si="133"/>
        <v>0</v>
      </c>
      <c r="H53" s="133">
        <f t="shared" ca="1" si="133"/>
        <v>0</v>
      </c>
      <c r="I53" s="133">
        <f t="shared" ref="I53" ca="1" si="134">+IFERROR((I19+I27)/-I21,0)</f>
        <v>0</v>
      </c>
      <c r="J53" s="133">
        <f t="shared" ca="1" si="133"/>
        <v>0</v>
      </c>
      <c r="K53" s="133">
        <f t="shared" ca="1" si="133"/>
        <v>0</v>
      </c>
      <c r="L53" s="133">
        <f t="shared" ca="1" si="133"/>
        <v>0</v>
      </c>
      <c r="M53" s="133">
        <f t="shared" ca="1" si="133"/>
        <v>0</v>
      </c>
      <c r="N53" s="133">
        <f t="shared" ca="1" si="133"/>
        <v>0</v>
      </c>
      <c r="O53" s="133">
        <f t="shared" ca="1" si="133"/>
        <v>0</v>
      </c>
      <c r="P53" s="133">
        <f t="shared" ca="1" si="133"/>
        <v>0</v>
      </c>
      <c r="Q53" s="133">
        <f t="shared" ca="1" si="133"/>
        <v>0</v>
      </c>
      <c r="R53" s="133">
        <f t="shared" ca="1" si="133"/>
        <v>0</v>
      </c>
      <c r="S53" s="133">
        <f t="shared" ca="1" si="133"/>
        <v>0</v>
      </c>
      <c r="T53" s="133">
        <f t="shared" ca="1" si="133"/>
        <v>0</v>
      </c>
      <c r="U53" s="133">
        <f t="shared" ca="1" si="133"/>
        <v>0</v>
      </c>
      <c r="V53" s="133">
        <f t="shared" ca="1" si="133"/>
        <v>0</v>
      </c>
      <c r="W53" s="133">
        <f t="shared" ref="W53" ca="1" si="135">+IFERROR((W19+W27)/-W21,0)</f>
        <v>0</v>
      </c>
      <c r="X53" s="133">
        <f t="shared" ca="1" si="133"/>
        <v>0</v>
      </c>
      <c r="Y53" s="133">
        <f t="shared" ca="1" si="133"/>
        <v>0</v>
      </c>
      <c r="Z53" s="133">
        <f t="shared" ca="1" si="133"/>
        <v>0</v>
      </c>
      <c r="AA53" s="133">
        <f t="shared" ca="1" si="133"/>
        <v>0</v>
      </c>
      <c r="AB53" s="133">
        <f t="shared" ca="1" si="133"/>
        <v>0</v>
      </c>
      <c r="AC53" s="133">
        <f t="shared" ca="1" si="133"/>
        <v>0</v>
      </c>
      <c r="AD53" s="133">
        <f t="shared" ca="1" si="133"/>
        <v>0</v>
      </c>
      <c r="AE53" s="133">
        <f t="shared" ca="1" si="133"/>
        <v>0</v>
      </c>
      <c r="AF53" s="133">
        <f t="shared" ca="1" si="133"/>
        <v>0</v>
      </c>
      <c r="AG53" s="133">
        <f t="shared" ca="1" si="133"/>
        <v>0</v>
      </c>
      <c r="AH53" s="133">
        <f t="shared" ca="1" si="133"/>
        <v>0</v>
      </c>
      <c r="AI53" s="133">
        <f t="shared" ca="1" si="133"/>
        <v>0</v>
      </c>
      <c r="AJ53" s="133">
        <f t="shared" ca="1" si="133"/>
        <v>0</v>
      </c>
      <c r="AK53" s="133">
        <f t="shared" ref="AK53" ca="1" si="136">+IFERROR((AK19+AK27)/-AK21,0)</f>
        <v>0</v>
      </c>
      <c r="AL53" s="133">
        <f t="shared" ca="1" si="133"/>
        <v>0</v>
      </c>
      <c r="AM53" s="133">
        <f t="shared" ca="1" si="133"/>
        <v>0</v>
      </c>
      <c r="AN53" s="133">
        <f t="shared" ca="1" si="133"/>
        <v>0</v>
      </c>
      <c r="AO53" s="133">
        <f t="shared" ca="1" si="133"/>
        <v>0</v>
      </c>
      <c r="AP53" s="133">
        <f t="shared" ca="1" si="133"/>
        <v>0</v>
      </c>
      <c r="AQ53" s="133">
        <f t="shared" ca="1" si="133"/>
        <v>0</v>
      </c>
      <c r="AR53" s="133">
        <f t="shared" ca="1" si="133"/>
        <v>0</v>
      </c>
      <c r="AS53" s="133">
        <f t="shared" ca="1" si="133"/>
        <v>0</v>
      </c>
      <c r="AT53" s="133">
        <f t="shared" ref="AT53:AZ53" ca="1" si="137">+IFERROR((AT19+AT27)/-AT21,0)</f>
        <v>0</v>
      </c>
      <c r="AU53" s="133">
        <f t="shared" ca="1" si="137"/>
        <v>0</v>
      </c>
      <c r="AV53" s="133">
        <f t="shared" ca="1" si="137"/>
        <v>0</v>
      </c>
      <c r="AW53" s="133">
        <f t="shared" ca="1" si="137"/>
        <v>0</v>
      </c>
      <c r="AX53" s="133">
        <f t="shared" ca="1" si="137"/>
        <v>0</v>
      </c>
      <c r="AY53" s="133">
        <f t="shared" ca="1" si="137"/>
        <v>0</v>
      </c>
      <c r="AZ53" s="133">
        <f t="shared" ca="1" si="137"/>
        <v>0</v>
      </c>
      <c r="BA53" s="133">
        <f t="shared" ref="BA53:BH53" ca="1" si="138">+IFERROR((BA19+BA27)/-BA21,0)</f>
        <v>0</v>
      </c>
      <c r="BB53" s="133">
        <f t="shared" ca="1" si="138"/>
        <v>0</v>
      </c>
      <c r="BC53" s="133">
        <f t="shared" ca="1" si="138"/>
        <v>0</v>
      </c>
      <c r="BD53" s="133">
        <f t="shared" ca="1" si="138"/>
        <v>0</v>
      </c>
      <c r="BE53" s="133">
        <f t="shared" ca="1" si="138"/>
        <v>0</v>
      </c>
      <c r="BF53" s="133">
        <f t="shared" ca="1" si="138"/>
        <v>0</v>
      </c>
      <c r="BG53" s="133">
        <f t="shared" ca="1" si="138"/>
        <v>0</v>
      </c>
      <c r="BH53" s="133">
        <f t="shared" ca="1" si="138"/>
        <v>0</v>
      </c>
      <c r="BI53" s="133">
        <f t="shared" ca="1" si="133"/>
        <v>12.624341720304271</v>
      </c>
      <c r="BJ53" s="133">
        <f t="shared" ca="1" si="133"/>
        <v>-12.522109050988044</v>
      </c>
      <c r="BK53" s="133">
        <f t="shared" ref="BK53:BQ53" ca="1" si="139">+IFERROR((BK19+BK27)/-BK21,0)</f>
        <v>1.7049141252962903</v>
      </c>
      <c r="BL53" s="133">
        <f t="shared" ca="1" si="139"/>
        <v>-10.114992531224996</v>
      </c>
      <c r="BM53" s="133">
        <f t="shared" ca="1" si="139"/>
        <v>-2.4275987773256116</v>
      </c>
      <c r="BN53" s="133">
        <f t="shared" ca="1" si="139"/>
        <v>-8.1015487071441523</v>
      </c>
      <c r="BO53" s="133">
        <f t="shared" ca="1" si="139"/>
        <v>12.005580402407334</v>
      </c>
      <c r="BP53" s="133">
        <f t="shared" ca="1" si="139"/>
        <v>7.7894771458988021</v>
      </c>
      <c r="BQ53" s="133">
        <f t="shared" ca="1" si="139"/>
        <v>-6.7988585370284298</v>
      </c>
      <c r="BR53" s="133">
        <f t="shared" ref="BR53:BV53" ca="1" si="140">+IFERROR((BR19+BR27)/-BR21,0)</f>
        <v>1.0266182633548195</v>
      </c>
      <c r="BS53" s="133">
        <f t="shared" ca="1" si="140"/>
        <v>-5.8873302986571261</v>
      </c>
      <c r="BT53" s="133">
        <f t="shared" ca="1" si="140"/>
        <v>-1.3841718752540175</v>
      </c>
      <c r="BU53" s="133">
        <f t="shared" ca="1" si="140"/>
        <v>-5.1700344431347522</v>
      </c>
      <c r="BV53" s="133">
        <f t="shared" ca="1" si="140"/>
        <v>7.2194509212467484</v>
      </c>
    </row>
    <row r="54" spans="1:74" x14ac:dyDescent="0.25">
      <c r="A54" s="21" t="s">
        <v>276</v>
      </c>
      <c r="B54" s="60"/>
      <c r="C54" s="60"/>
      <c r="D54" s="134" t="str">
        <f t="shared" ref="D54:AI54" ca="1" si="141">+IFERROR(D29/D$41,"NM")</f>
        <v>NM</v>
      </c>
      <c r="E54" s="134" t="str">
        <f t="shared" ca="1" si="141"/>
        <v>NM</v>
      </c>
      <c r="F54" s="134" t="str">
        <f t="shared" ca="1" si="141"/>
        <v>NM</v>
      </c>
      <c r="G54" s="134" t="str">
        <f t="shared" ca="1" si="141"/>
        <v>NM</v>
      </c>
      <c r="H54" s="134" t="str">
        <f t="shared" ca="1" si="141"/>
        <v>NM</v>
      </c>
      <c r="I54" s="134" t="str">
        <f t="shared" ca="1" si="141"/>
        <v>NM</v>
      </c>
      <c r="J54" s="134" t="str">
        <f t="shared" ca="1" si="141"/>
        <v>NM</v>
      </c>
      <c r="K54" s="134" t="str">
        <f t="shared" ca="1" si="141"/>
        <v>NM</v>
      </c>
      <c r="L54" s="134" t="str">
        <f t="shared" ca="1" si="141"/>
        <v>NM</v>
      </c>
      <c r="M54" s="134" t="str">
        <f t="shared" ca="1" si="141"/>
        <v>NM</v>
      </c>
      <c r="N54" s="134" t="str">
        <f t="shared" ca="1" si="141"/>
        <v>NM</v>
      </c>
      <c r="O54" s="134" t="str">
        <f t="shared" ca="1" si="141"/>
        <v>NM</v>
      </c>
      <c r="P54" s="134" t="str">
        <f t="shared" ca="1" si="141"/>
        <v>NM</v>
      </c>
      <c r="Q54" s="134" t="str">
        <f t="shared" ca="1" si="141"/>
        <v>NM</v>
      </c>
      <c r="R54" s="134" t="str">
        <f t="shared" ca="1" si="141"/>
        <v>NM</v>
      </c>
      <c r="S54" s="134" t="str">
        <f t="shared" ca="1" si="141"/>
        <v>NM</v>
      </c>
      <c r="T54" s="134" t="str">
        <f t="shared" ca="1" si="141"/>
        <v>NM</v>
      </c>
      <c r="U54" s="134" t="str">
        <f t="shared" ca="1" si="141"/>
        <v>NM</v>
      </c>
      <c r="V54" s="134" t="str">
        <f t="shared" ca="1" si="141"/>
        <v>NM</v>
      </c>
      <c r="W54" s="134" t="str">
        <f t="shared" ca="1" si="141"/>
        <v>NM</v>
      </c>
      <c r="X54" s="134" t="str">
        <f t="shared" ca="1" si="141"/>
        <v>NM</v>
      </c>
      <c r="Y54" s="134" t="str">
        <f t="shared" ca="1" si="141"/>
        <v>NM</v>
      </c>
      <c r="Z54" s="134" t="str">
        <f t="shared" ca="1" si="141"/>
        <v>NM</v>
      </c>
      <c r="AA54" s="134" t="str">
        <f t="shared" ca="1" si="141"/>
        <v>NM</v>
      </c>
      <c r="AB54" s="134" t="str">
        <f t="shared" ca="1" si="141"/>
        <v>NM</v>
      </c>
      <c r="AC54" s="134" t="str">
        <f t="shared" ca="1" si="141"/>
        <v>NM</v>
      </c>
      <c r="AD54" s="134" t="str">
        <f t="shared" ca="1" si="141"/>
        <v>NM</v>
      </c>
      <c r="AE54" s="134" t="str">
        <f t="shared" ca="1" si="141"/>
        <v>NM</v>
      </c>
      <c r="AF54" s="134" t="str">
        <f t="shared" ca="1" si="141"/>
        <v>NM</v>
      </c>
      <c r="AG54" s="134" t="str">
        <f t="shared" ca="1" si="141"/>
        <v>NM</v>
      </c>
      <c r="AH54" s="134" t="str">
        <f t="shared" ca="1" si="141"/>
        <v>NM</v>
      </c>
      <c r="AI54" s="134" t="str">
        <f t="shared" ca="1" si="141"/>
        <v>NM</v>
      </c>
      <c r="AJ54" s="134" t="str">
        <f t="shared" ref="AJ54:BO54" ca="1" si="142">+IFERROR(AJ29/AJ$41,"NM")</f>
        <v>NM</v>
      </c>
      <c r="AK54" s="134" t="str">
        <f t="shared" ca="1" si="142"/>
        <v>NM</v>
      </c>
      <c r="AL54" s="134" t="str">
        <f t="shared" ca="1" si="142"/>
        <v>NM</v>
      </c>
      <c r="AM54" s="134" t="str">
        <f t="shared" ca="1" si="142"/>
        <v>NM</v>
      </c>
      <c r="AN54" s="134" t="str">
        <f t="shared" ca="1" si="142"/>
        <v>NM</v>
      </c>
      <c r="AO54" s="134" t="str">
        <f t="shared" ca="1" si="142"/>
        <v>NM</v>
      </c>
      <c r="AP54" s="134" t="str">
        <f t="shared" ca="1" si="142"/>
        <v>NM</v>
      </c>
      <c r="AQ54" s="134" t="str">
        <f t="shared" ca="1" si="142"/>
        <v>NM</v>
      </c>
      <c r="AR54" s="134" t="str">
        <f t="shared" ca="1" si="142"/>
        <v>NM</v>
      </c>
      <c r="AS54" s="134" t="str">
        <f t="shared" ca="1" si="142"/>
        <v>NM</v>
      </c>
      <c r="AT54" s="134" t="str">
        <f t="shared" ca="1" si="142"/>
        <v>NM</v>
      </c>
      <c r="AU54" s="134" t="str">
        <f t="shared" ca="1" si="142"/>
        <v>NM</v>
      </c>
      <c r="AV54" s="134" t="str">
        <f t="shared" ca="1" si="142"/>
        <v>NM</v>
      </c>
      <c r="AW54" s="134" t="str">
        <f t="shared" ca="1" si="142"/>
        <v>NM</v>
      </c>
      <c r="AX54" s="134" t="str">
        <f t="shared" ca="1" si="142"/>
        <v>NM</v>
      </c>
      <c r="AY54" s="134" t="str">
        <f t="shared" ca="1" si="142"/>
        <v>NM</v>
      </c>
      <c r="AZ54" s="134" t="str">
        <f t="shared" ca="1" si="142"/>
        <v>NM</v>
      </c>
      <c r="BA54" s="134" t="str">
        <f t="shared" ca="1" si="142"/>
        <v>NM</v>
      </c>
      <c r="BB54" s="134" t="str">
        <f t="shared" ref="BB54:BG54" ca="1" si="143">+IFERROR(BB29/BB$41,"NM")</f>
        <v>NM</v>
      </c>
      <c r="BC54" s="134" t="str">
        <f t="shared" ca="1" si="143"/>
        <v>NM</v>
      </c>
      <c r="BD54" s="134" t="str">
        <f t="shared" ca="1" si="143"/>
        <v>NM</v>
      </c>
      <c r="BE54" s="134" t="str">
        <f t="shared" ca="1" si="143"/>
        <v>NM</v>
      </c>
      <c r="BF54" s="134" t="str">
        <f t="shared" ca="1" si="143"/>
        <v>NM</v>
      </c>
      <c r="BG54" s="134">
        <f t="shared" ca="1" si="143"/>
        <v>-1</v>
      </c>
      <c r="BH54" s="134">
        <f t="shared" ca="1" si="142"/>
        <v>-0.23112931538911644</v>
      </c>
      <c r="BI54" s="134">
        <f t="shared" ca="1" si="142"/>
        <v>0.30290924615759934</v>
      </c>
      <c r="BJ54" s="134">
        <f t="shared" ca="1" si="142"/>
        <v>-0.21287248255775157</v>
      </c>
      <c r="BK54" s="134">
        <f t="shared" ca="1" si="142"/>
        <v>2.622594325307518E-2</v>
      </c>
      <c r="BL54" s="134">
        <f t="shared" ca="1" si="142"/>
        <v>-0.18187014463834061</v>
      </c>
      <c r="BM54" s="134">
        <f t="shared" ca="1" si="142"/>
        <v>-0.15704433847736018</v>
      </c>
      <c r="BN54" s="134">
        <f t="shared" ca="1" si="142"/>
        <v>-0.15399848068691918</v>
      </c>
      <c r="BO54" s="134">
        <f t="shared" ca="1" si="142"/>
        <v>8.1404795042573627E-2</v>
      </c>
      <c r="BP54" s="134">
        <f t="shared" ref="BP54:BV54" ca="1" si="144">+IFERROR(BP29/BP$41,"NM")</f>
        <v>0.15712554945986729</v>
      </c>
      <c r="BQ54" s="134">
        <f t="shared" ca="1" si="144"/>
        <v>-0.13493101307584038</v>
      </c>
      <c r="BR54" s="134">
        <f t="shared" ca="1" si="144"/>
        <v>9.9441469353104932E-4</v>
      </c>
      <c r="BS54" s="134">
        <f t="shared" ca="1" si="144"/>
        <v>-0.12106966986319811</v>
      </c>
      <c r="BT54" s="134">
        <f t="shared" ca="1" si="144"/>
        <v>-0.12009068681793002</v>
      </c>
      <c r="BU54" s="134">
        <f t="shared" ca="1" si="144"/>
        <v>-0.10984565888741181</v>
      </c>
      <c r="BV54" s="134">
        <f t="shared" ca="1" si="144"/>
        <v>3.7736683593977305E-2</v>
      </c>
    </row>
    <row r="55" spans="1:74" x14ac:dyDescent="0.25">
      <c r="A55" s="21" t="s">
        <v>277</v>
      </c>
      <c r="B55" s="60"/>
      <c r="C55" s="60"/>
      <c r="D55" s="134" t="str">
        <f t="shared" ref="D55:AI55" ca="1" si="145">+IFERROR(D33/D$41,"NM")</f>
        <v>NM</v>
      </c>
      <c r="E55" s="134" t="str">
        <f t="shared" ca="1" si="145"/>
        <v>NM</v>
      </c>
      <c r="F55" s="134" t="str">
        <f t="shared" ca="1" si="145"/>
        <v>NM</v>
      </c>
      <c r="G55" s="134" t="str">
        <f t="shared" ca="1" si="145"/>
        <v>NM</v>
      </c>
      <c r="H55" s="134" t="str">
        <f t="shared" ca="1" si="145"/>
        <v>NM</v>
      </c>
      <c r="I55" s="134" t="str">
        <f t="shared" ca="1" si="145"/>
        <v>NM</v>
      </c>
      <c r="J55" s="134" t="str">
        <f t="shared" ca="1" si="145"/>
        <v>NM</v>
      </c>
      <c r="K55" s="134" t="str">
        <f t="shared" ca="1" si="145"/>
        <v>NM</v>
      </c>
      <c r="L55" s="134" t="str">
        <f t="shared" ca="1" si="145"/>
        <v>NM</v>
      </c>
      <c r="M55" s="134" t="str">
        <f t="shared" ca="1" si="145"/>
        <v>NM</v>
      </c>
      <c r="N55" s="134" t="str">
        <f t="shared" ca="1" si="145"/>
        <v>NM</v>
      </c>
      <c r="O55" s="134" t="str">
        <f t="shared" ca="1" si="145"/>
        <v>NM</v>
      </c>
      <c r="P55" s="134" t="str">
        <f t="shared" ca="1" si="145"/>
        <v>NM</v>
      </c>
      <c r="Q55" s="134" t="str">
        <f t="shared" ca="1" si="145"/>
        <v>NM</v>
      </c>
      <c r="R55" s="134" t="str">
        <f t="shared" ca="1" si="145"/>
        <v>NM</v>
      </c>
      <c r="S55" s="134" t="str">
        <f t="shared" ca="1" si="145"/>
        <v>NM</v>
      </c>
      <c r="T55" s="134" t="str">
        <f t="shared" ca="1" si="145"/>
        <v>NM</v>
      </c>
      <c r="U55" s="134" t="str">
        <f t="shared" ca="1" si="145"/>
        <v>NM</v>
      </c>
      <c r="V55" s="134" t="str">
        <f t="shared" ca="1" si="145"/>
        <v>NM</v>
      </c>
      <c r="W55" s="134" t="str">
        <f t="shared" ca="1" si="145"/>
        <v>NM</v>
      </c>
      <c r="X55" s="134" t="str">
        <f t="shared" ca="1" si="145"/>
        <v>NM</v>
      </c>
      <c r="Y55" s="134" t="str">
        <f t="shared" ca="1" si="145"/>
        <v>NM</v>
      </c>
      <c r="Z55" s="134" t="str">
        <f t="shared" ca="1" si="145"/>
        <v>NM</v>
      </c>
      <c r="AA55" s="134" t="str">
        <f t="shared" ca="1" si="145"/>
        <v>NM</v>
      </c>
      <c r="AB55" s="134" t="str">
        <f t="shared" ca="1" si="145"/>
        <v>NM</v>
      </c>
      <c r="AC55" s="134" t="str">
        <f t="shared" ca="1" si="145"/>
        <v>NM</v>
      </c>
      <c r="AD55" s="134" t="str">
        <f t="shared" ca="1" si="145"/>
        <v>NM</v>
      </c>
      <c r="AE55" s="134" t="str">
        <f t="shared" ca="1" si="145"/>
        <v>NM</v>
      </c>
      <c r="AF55" s="134" t="str">
        <f t="shared" ca="1" si="145"/>
        <v>NM</v>
      </c>
      <c r="AG55" s="134" t="str">
        <f t="shared" ca="1" si="145"/>
        <v>NM</v>
      </c>
      <c r="AH55" s="134" t="str">
        <f t="shared" ca="1" si="145"/>
        <v>NM</v>
      </c>
      <c r="AI55" s="134" t="str">
        <f t="shared" ca="1" si="145"/>
        <v>NM</v>
      </c>
      <c r="AJ55" s="134" t="str">
        <f t="shared" ref="AJ55:BO55" ca="1" si="146">+IFERROR(AJ33/AJ$41,"NM")</f>
        <v>NM</v>
      </c>
      <c r="AK55" s="134" t="str">
        <f t="shared" ca="1" si="146"/>
        <v>NM</v>
      </c>
      <c r="AL55" s="134" t="str">
        <f t="shared" ca="1" si="146"/>
        <v>NM</v>
      </c>
      <c r="AM55" s="134" t="str">
        <f t="shared" ca="1" si="146"/>
        <v>NM</v>
      </c>
      <c r="AN55" s="134" t="str">
        <f t="shared" ca="1" si="146"/>
        <v>NM</v>
      </c>
      <c r="AO55" s="134" t="str">
        <f t="shared" ca="1" si="146"/>
        <v>NM</v>
      </c>
      <c r="AP55" s="134" t="str">
        <f t="shared" ca="1" si="146"/>
        <v>NM</v>
      </c>
      <c r="AQ55" s="134" t="str">
        <f t="shared" ca="1" si="146"/>
        <v>NM</v>
      </c>
      <c r="AR55" s="134" t="str">
        <f t="shared" ca="1" si="146"/>
        <v>NM</v>
      </c>
      <c r="AS55" s="134" t="str">
        <f t="shared" ca="1" si="146"/>
        <v>NM</v>
      </c>
      <c r="AT55" s="134" t="str">
        <f t="shared" ca="1" si="146"/>
        <v>NM</v>
      </c>
      <c r="AU55" s="134" t="str">
        <f t="shared" ca="1" si="146"/>
        <v>NM</v>
      </c>
      <c r="AV55" s="134" t="str">
        <f t="shared" ca="1" si="146"/>
        <v>NM</v>
      </c>
      <c r="AW55" s="134" t="str">
        <f t="shared" ca="1" si="146"/>
        <v>NM</v>
      </c>
      <c r="AX55" s="134" t="str">
        <f t="shared" ca="1" si="146"/>
        <v>NM</v>
      </c>
      <c r="AY55" s="134" t="str">
        <f t="shared" ca="1" si="146"/>
        <v>NM</v>
      </c>
      <c r="AZ55" s="134" t="str">
        <f t="shared" ca="1" si="146"/>
        <v>NM</v>
      </c>
      <c r="BA55" s="134" t="str">
        <f t="shared" ca="1" si="146"/>
        <v>NM</v>
      </c>
      <c r="BB55" s="134" t="str">
        <f t="shared" ref="BB55:BG55" ca="1" si="147">+IFERROR(BB33/BB$41,"NM")</f>
        <v>NM</v>
      </c>
      <c r="BC55" s="134" t="str">
        <f t="shared" ca="1" si="147"/>
        <v>NM</v>
      </c>
      <c r="BD55" s="134" t="str">
        <f t="shared" ca="1" si="147"/>
        <v>NM</v>
      </c>
      <c r="BE55" s="134" t="str">
        <f t="shared" ca="1" si="147"/>
        <v>NM</v>
      </c>
      <c r="BF55" s="134" t="str">
        <f t="shared" ca="1" si="147"/>
        <v>NM</v>
      </c>
      <c r="BG55" s="134">
        <f t="shared" ca="1" si="147"/>
        <v>-1</v>
      </c>
      <c r="BH55" s="134">
        <f t="shared" ca="1" si="146"/>
        <v>-1</v>
      </c>
      <c r="BI55" s="134">
        <f t="shared" ca="1" si="146"/>
        <v>0.30290924615759934</v>
      </c>
      <c r="BJ55" s="134">
        <f t="shared" ca="1" si="146"/>
        <v>-0.21287248255775157</v>
      </c>
      <c r="BK55" s="134">
        <f t="shared" ca="1" si="146"/>
        <v>2.622594325307518E-2</v>
      </c>
      <c r="BL55" s="134">
        <f t="shared" ca="1" si="146"/>
        <v>-0.18187014463834061</v>
      </c>
      <c r="BM55" s="134">
        <f t="shared" ca="1" si="146"/>
        <v>-0.15704433847736018</v>
      </c>
      <c r="BN55" s="134">
        <f t="shared" ca="1" si="146"/>
        <v>-0.15399848068691918</v>
      </c>
      <c r="BO55" s="134">
        <f t="shared" ca="1" si="146"/>
        <v>-0.38864677647113521</v>
      </c>
      <c r="BP55" s="134">
        <f t="shared" ref="BP55:BV55" ca="1" si="148">+IFERROR(BP33/BP$41,"NM")</f>
        <v>0.15712554945986729</v>
      </c>
      <c r="BQ55" s="134">
        <f t="shared" ca="1" si="148"/>
        <v>-0.13493101307584038</v>
      </c>
      <c r="BR55" s="134">
        <f t="shared" ca="1" si="148"/>
        <v>9.9441469353104932E-4</v>
      </c>
      <c r="BS55" s="134">
        <f t="shared" ca="1" si="148"/>
        <v>-0.12106966986319811</v>
      </c>
      <c r="BT55" s="134">
        <f t="shared" ca="1" si="148"/>
        <v>-0.12009068681793002</v>
      </c>
      <c r="BU55" s="134">
        <f t="shared" ca="1" si="148"/>
        <v>-0.10984565888741181</v>
      </c>
      <c r="BV55" s="134">
        <f t="shared" ca="1" si="148"/>
        <v>-0.29408144332962272</v>
      </c>
    </row>
    <row r="56" spans="1:74" x14ac:dyDescent="0.25">
      <c r="A56" s="21" t="s">
        <v>278</v>
      </c>
      <c r="B56" s="60"/>
      <c r="C56" s="60"/>
      <c r="D56" s="133">
        <f t="shared" ref="D56:BJ56" ca="1" si="149">+IFERROR(D11/(-D13+-D21), 0)</f>
        <v>0</v>
      </c>
      <c r="E56" s="133">
        <f t="shared" ca="1" si="149"/>
        <v>0</v>
      </c>
      <c r="F56" s="133">
        <f t="shared" ca="1" si="149"/>
        <v>0</v>
      </c>
      <c r="G56" s="133">
        <f t="shared" ca="1" si="149"/>
        <v>0</v>
      </c>
      <c r="H56" s="133">
        <f t="shared" ca="1" si="149"/>
        <v>0</v>
      </c>
      <c r="I56" s="133">
        <f t="shared" ref="I56" ca="1" si="150">+IFERROR(I11/(-I13+-I21), 0)</f>
        <v>0</v>
      </c>
      <c r="J56" s="133">
        <f t="shared" ca="1" si="149"/>
        <v>0</v>
      </c>
      <c r="K56" s="133">
        <f t="shared" ca="1" si="149"/>
        <v>0</v>
      </c>
      <c r="L56" s="133">
        <f t="shared" ca="1" si="149"/>
        <v>0</v>
      </c>
      <c r="M56" s="133">
        <f t="shared" ca="1" si="149"/>
        <v>0</v>
      </c>
      <c r="N56" s="133">
        <f t="shared" ca="1" si="149"/>
        <v>0</v>
      </c>
      <c r="O56" s="133">
        <f t="shared" ca="1" si="149"/>
        <v>0</v>
      </c>
      <c r="P56" s="133">
        <f t="shared" ca="1" si="149"/>
        <v>0</v>
      </c>
      <c r="Q56" s="133">
        <f t="shared" ca="1" si="149"/>
        <v>0</v>
      </c>
      <c r="R56" s="133">
        <f t="shared" ca="1" si="149"/>
        <v>0</v>
      </c>
      <c r="S56" s="133">
        <f t="shared" ca="1" si="149"/>
        <v>0</v>
      </c>
      <c r="T56" s="133">
        <f t="shared" ca="1" si="149"/>
        <v>0</v>
      </c>
      <c r="U56" s="133">
        <f t="shared" ca="1" si="149"/>
        <v>0</v>
      </c>
      <c r="V56" s="133">
        <f t="shared" ca="1" si="149"/>
        <v>0</v>
      </c>
      <c r="W56" s="133">
        <f t="shared" ref="W56" ca="1" si="151">+IFERROR(W11/(-W13+-W21), 0)</f>
        <v>0</v>
      </c>
      <c r="X56" s="133">
        <f t="shared" ca="1" si="149"/>
        <v>0</v>
      </c>
      <c r="Y56" s="133">
        <f t="shared" ca="1" si="149"/>
        <v>0</v>
      </c>
      <c r="Z56" s="133">
        <f t="shared" ca="1" si="149"/>
        <v>0</v>
      </c>
      <c r="AA56" s="133">
        <f t="shared" ca="1" si="149"/>
        <v>0</v>
      </c>
      <c r="AB56" s="133">
        <f t="shared" ca="1" si="149"/>
        <v>0</v>
      </c>
      <c r="AC56" s="133">
        <f t="shared" ca="1" si="149"/>
        <v>0</v>
      </c>
      <c r="AD56" s="133">
        <f t="shared" ca="1" si="149"/>
        <v>0</v>
      </c>
      <c r="AE56" s="133">
        <f t="shared" ca="1" si="149"/>
        <v>0</v>
      </c>
      <c r="AF56" s="133">
        <f t="shared" ca="1" si="149"/>
        <v>0</v>
      </c>
      <c r="AG56" s="133">
        <f t="shared" ca="1" si="149"/>
        <v>0</v>
      </c>
      <c r="AH56" s="133">
        <f t="shared" ca="1" si="149"/>
        <v>0</v>
      </c>
      <c r="AI56" s="133">
        <f t="shared" ca="1" si="149"/>
        <v>0</v>
      </c>
      <c r="AJ56" s="133">
        <f t="shared" ca="1" si="149"/>
        <v>0</v>
      </c>
      <c r="AK56" s="133">
        <f t="shared" ref="AK56" ca="1" si="152">+IFERROR(AK11/(-AK13+-AK21), 0)</f>
        <v>0</v>
      </c>
      <c r="AL56" s="133">
        <f t="shared" ca="1" si="149"/>
        <v>0</v>
      </c>
      <c r="AM56" s="133">
        <f t="shared" ca="1" si="149"/>
        <v>0</v>
      </c>
      <c r="AN56" s="133">
        <f t="shared" ca="1" si="149"/>
        <v>0</v>
      </c>
      <c r="AO56" s="133">
        <f t="shared" ca="1" si="149"/>
        <v>0</v>
      </c>
      <c r="AP56" s="133">
        <f t="shared" ca="1" si="149"/>
        <v>0</v>
      </c>
      <c r="AQ56" s="133">
        <f t="shared" ca="1" si="149"/>
        <v>0</v>
      </c>
      <c r="AR56" s="133">
        <f t="shared" ca="1" si="149"/>
        <v>0</v>
      </c>
      <c r="AS56" s="133">
        <f t="shared" ca="1" si="149"/>
        <v>0</v>
      </c>
      <c r="AT56" s="133">
        <f t="shared" ref="AT56:AZ56" ca="1" si="153">+IFERROR(AT11/(-AT13+-AT21), 0)</f>
        <v>0</v>
      </c>
      <c r="AU56" s="133">
        <f t="shared" ca="1" si="153"/>
        <v>0</v>
      </c>
      <c r="AV56" s="133">
        <f t="shared" ca="1" si="153"/>
        <v>0</v>
      </c>
      <c r="AW56" s="133">
        <f t="shared" ca="1" si="153"/>
        <v>0</v>
      </c>
      <c r="AX56" s="133">
        <f t="shared" ca="1" si="153"/>
        <v>0</v>
      </c>
      <c r="AY56" s="133">
        <f t="shared" ca="1" si="153"/>
        <v>0</v>
      </c>
      <c r="AZ56" s="133">
        <f t="shared" ca="1" si="153"/>
        <v>0</v>
      </c>
      <c r="BA56" s="133">
        <f t="shared" ref="BA56:BH56" ca="1" si="154">+IFERROR(BA11/(-BA13+-BA21), 0)</f>
        <v>0</v>
      </c>
      <c r="BB56" s="133">
        <f t="shared" ca="1" si="154"/>
        <v>0</v>
      </c>
      <c r="BC56" s="133">
        <f t="shared" ca="1" si="154"/>
        <v>0</v>
      </c>
      <c r="BD56" s="133">
        <f t="shared" ca="1" si="154"/>
        <v>0</v>
      </c>
      <c r="BE56" s="133">
        <f t="shared" ca="1" si="154"/>
        <v>0</v>
      </c>
      <c r="BF56" s="133">
        <f t="shared" ca="1" si="154"/>
        <v>0</v>
      </c>
      <c r="BG56" s="133">
        <f t="shared" ca="1" si="154"/>
        <v>0</v>
      </c>
      <c r="BH56" s="133">
        <f t="shared" ca="1" si="154"/>
        <v>9.8888888888888893</v>
      </c>
      <c r="BI56" s="133">
        <f t="shared" ca="1" si="149"/>
        <v>0</v>
      </c>
      <c r="BJ56" s="133">
        <f t="shared" ca="1" si="149"/>
        <v>0</v>
      </c>
      <c r="BK56" s="133">
        <f t="shared" ref="BK56:BQ56" ca="1" si="155">+IFERROR(BK11/(-BK13+-BK21), 0)</f>
        <v>0</v>
      </c>
      <c r="BL56" s="133">
        <f t="shared" ca="1" si="155"/>
        <v>0</v>
      </c>
      <c r="BM56" s="133">
        <f t="shared" ca="1" si="155"/>
        <v>0</v>
      </c>
      <c r="BN56" s="133">
        <f t="shared" ca="1" si="155"/>
        <v>0</v>
      </c>
      <c r="BO56" s="133">
        <f t="shared" ca="1" si="155"/>
        <v>6.8030653855965442</v>
      </c>
      <c r="BP56" s="133">
        <f t="shared" ca="1" si="155"/>
        <v>0</v>
      </c>
      <c r="BQ56" s="133">
        <f t="shared" ca="1" si="155"/>
        <v>0</v>
      </c>
      <c r="BR56" s="133">
        <f t="shared" ref="BR56:BV56" ca="1" si="156">+IFERROR(BR11/(-BR13+-BR21), 0)</f>
        <v>0</v>
      </c>
      <c r="BS56" s="133">
        <f t="shared" ca="1" si="156"/>
        <v>0</v>
      </c>
      <c r="BT56" s="133">
        <f t="shared" ca="1" si="156"/>
        <v>0</v>
      </c>
      <c r="BU56" s="133">
        <f t="shared" ca="1" si="156"/>
        <v>0</v>
      </c>
      <c r="BV56" s="133">
        <f t="shared" ca="1" si="156"/>
        <v>5.8205524823270203</v>
      </c>
    </row>
    <row r="58" spans="1:74" x14ac:dyDescent="0.25">
      <c r="A58" s="66" t="s">
        <v>279</v>
      </c>
      <c r="B58" s="122"/>
      <c r="C58" s="126" t="str">
        <f ca="1">Case_Name</f>
        <v>Base</v>
      </c>
      <c r="E58" s="123"/>
      <c r="F58" s="123"/>
      <c r="G58" s="123"/>
      <c r="H58" s="123"/>
      <c r="I58" s="123"/>
      <c r="J58" s="123"/>
      <c r="K58" s="123"/>
      <c r="L58" s="123"/>
      <c r="M58" s="123"/>
      <c r="N58" s="123"/>
      <c r="O58" s="123"/>
      <c r="P58" s="123"/>
      <c r="Q58" s="123"/>
      <c r="R58" s="123"/>
      <c r="S58" s="123"/>
      <c r="T58" s="123"/>
      <c r="U58" s="123"/>
      <c r="V58" s="123"/>
      <c r="W58" s="123"/>
      <c r="X58" s="123"/>
      <c r="Y58" s="123"/>
      <c r="Z58" s="123"/>
      <c r="AA58" s="123"/>
      <c r="AB58" s="123"/>
      <c r="AC58" s="123"/>
      <c r="AD58" s="123"/>
      <c r="AE58" s="123"/>
      <c r="AF58" s="123"/>
      <c r="AG58" s="123"/>
      <c r="AH58" s="123"/>
      <c r="AI58" s="123"/>
      <c r="AJ58" s="123"/>
      <c r="AK58" s="123"/>
      <c r="AL58" s="123"/>
      <c r="AM58" s="123"/>
      <c r="AN58" s="123"/>
      <c r="AO58" s="123"/>
      <c r="AP58" s="123"/>
      <c r="AQ58" s="123"/>
      <c r="AR58" s="123"/>
      <c r="AS58" s="123"/>
      <c r="AT58" s="123"/>
      <c r="AU58" s="123"/>
      <c r="AV58" s="123"/>
      <c r="AW58" s="123"/>
      <c r="AX58" s="123"/>
      <c r="AY58" s="123"/>
      <c r="AZ58" s="123"/>
      <c r="BA58" s="123"/>
      <c r="BB58" s="123"/>
      <c r="BC58" s="123"/>
      <c r="BD58" s="123"/>
      <c r="BE58" s="123"/>
      <c r="BF58" s="123"/>
      <c r="BG58" s="123"/>
      <c r="BH58" s="123"/>
      <c r="BI58" s="123"/>
      <c r="BJ58" s="123"/>
      <c r="BK58" s="123"/>
      <c r="BL58" s="123"/>
      <c r="BM58" s="123"/>
      <c r="BN58" s="123"/>
      <c r="BO58" s="123"/>
      <c r="BP58" s="123"/>
      <c r="BQ58" s="123"/>
      <c r="BR58" s="123"/>
      <c r="BS58" s="123"/>
      <c r="BT58" s="123"/>
      <c r="BU58" s="123"/>
      <c r="BV58" s="123"/>
    </row>
    <row r="59" spans="1:74" ht="15.75" thickBot="1" x14ac:dyDescent="0.3">
      <c r="A59" s="77" t="s">
        <v>206</v>
      </c>
      <c r="B59" s="77"/>
      <c r="C59" s="77"/>
      <c r="D59" s="77" t="str">
        <f t="shared" ref="D59:BJ59" ca="1" si="157">+D9</f>
        <v>2010A</v>
      </c>
      <c r="E59" s="77" t="str">
        <f t="shared" ca="1" si="157"/>
        <v>1Q</v>
      </c>
      <c r="F59" s="77" t="str">
        <f t="shared" ca="1" si="157"/>
        <v>2Q</v>
      </c>
      <c r="G59" s="77" t="str">
        <f t="shared" ca="1" si="157"/>
        <v>1H</v>
      </c>
      <c r="H59" s="77" t="str">
        <f t="shared" ca="1" si="157"/>
        <v>3Q</v>
      </c>
      <c r="I59" s="77" t="str">
        <f t="shared" ref="I59" ca="1" si="158">+I9</f>
        <v>9M</v>
      </c>
      <c r="J59" s="77" t="str">
        <f t="shared" ca="1" si="157"/>
        <v>4Q</v>
      </c>
      <c r="K59" s="77" t="str">
        <f t="shared" ca="1" si="157"/>
        <v>2011A</v>
      </c>
      <c r="L59" s="77" t="str">
        <f t="shared" ca="1" si="157"/>
        <v>1Q</v>
      </c>
      <c r="M59" s="77" t="str">
        <f t="shared" ca="1" si="157"/>
        <v>2Q</v>
      </c>
      <c r="N59" s="77" t="str">
        <f t="shared" ca="1" si="157"/>
        <v>1H</v>
      </c>
      <c r="O59" s="77" t="str">
        <f t="shared" ca="1" si="157"/>
        <v>3Q</v>
      </c>
      <c r="P59" s="77" t="str">
        <f t="shared" ca="1" si="157"/>
        <v>9M</v>
      </c>
      <c r="Q59" s="77" t="str">
        <f t="shared" ca="1" si="157"/>
        <v>4Q</v>
      </c>
      <c r="R59" s="77" t="str">
        <f t="shared" ca="1" si="157"/>
        <v>2012A</v>
      </c>
      <c r="S59" s="77" t="str">
        <f t="shared" ca="1" si="157"/>
        <v>1Q</v>
      </c>
      <c r="T59" s="77" t="str">
        <f t="shared" ca="1" si="157"/>
        <v>2Q</v>
      </c>
      <c r="U59" s="77" t="str">
        <f t="shared" ca="1" si="157"/>
        <v>1H</v>
      </c>
      <c r="V59" s="77" t="str">
        <f t="shared" ca="1" si="157"/>
        <v>3Q</v>
      </c>
      <c r="W59" s="77" t="str">
        <f t="shared" ref="W59" ca="1" si="159">+W9</f>
        <v>9M</v>
      </c>
      <c r="X59" s="77" t="str">
        <f t="shared" ca="1" si="157"/>
        <v>4Q</v>
      </c>
      <c r="Y59" s="77" t="str">
        <f t="shared" ca="1" si="157"/>
        <v>2013A</v>
      </c>
      <c r="Z59" s="77" t="str">
        <f t="shared" ca="1" si="157"/>
        <v>1Q</v>
      </c>
      <c r="AA59" s="77" t="str">
        <f t="shared" ca="1" si="157"/>
        <v>2Q</v>
      </c>
      <c r="AB59" s="77" t="str">
        <f t="shared" ca="1" si="157"/>
        <v>1H</v>
      </c>
      <c r="AC59" s="77" t="str">
        <f t="shared" ca="1" si="157"/>
        <v>3Q</v>
      </c>
      <c r="AD59" s="77" t="str">
        <f t="shared" ca="1" si="157"/>
        <v>9M</v>
      </c>
      <c r="AE59" s="77" t="str">
        <f t="shared" ca="1" si="157"/>
        <v>4Q</v>
      </c>
      <c r="AF59" s="77" t="str">
        <f t="shared" ca="1" si="157"/>
        <v>2014A</v>
      </c>
      <c r="AG59" s="77" t="str">
        <f t="shared" ca="1" si="157"/>
        <v>1Q</v>
      </c>
      <c r="AH59" s="77" t="str">
        <f t="shared" ca="1" si="157"/>
        <v>2Q</v>
      </c>
      <c r="AI59" s="77" t="str">
        <f t="shared" ca="1" si="157"/>
        <v>1H</v>
      </c>
      <c r="AJ59" s="77" t="str">
        <f t="shared" ca="1" si="157"/>
        <v>3Q</v>
      </c>
      <c r="AK59" s="77" t="str">
        <f t="shared" ref="AK59" ca="1" si="160">+AK9</f>
        <v>9M</v>
      </c>
      <c r="AL59" s="77" t="str">
        <f t="shared" ca="1" si="157"/>
        <v>4Q</v>
      </c>
      <c r="AM59" s="77" t="str">
        <f t="shared" ca="1" si="157"/>
        <v>2015A</v>
      </c>
      <c r="AN59" s="77" t="str">
        <f t="shared" ca="1" si="157"/>
        <v>1Q</v>
      </c>
      <c r="AO59" s="77" t="str">
        <f t="shared" ca="1" si="157"/>
        <v>2Q</v>
      </c>
      <c r="AP59" s="77" t="str">
        <f t="shared" ca="1" si="157"/>
        <v>1H</v>
      </c>
      <c r="AQ59" s="77" t="str">
        <f t="shared" ca="1" si="157"/>
        <v>3Q</v>
      </c>
      <c r="AR59" s="77" t="str">
        <f t="shared" ca="1" si="157"/>
        <v>9M</v>
      </c>
      <c r="AS59" s="77" t="str">
        <f t="shared" ca="1" si="157"/>
        <v>4Q</v>
      </c>
      <c r="AT59" s="77" t="str">
        <f t="shared" ref="AT59:AZ59" ca="1" si="161">+AT9</f>
        <v>2016A</v>
      </c>
      <c r="AU59" s="77" t="str">
        <f t="shared" ca="1" si="161"/>
        <v>1Q</v>
      </c>
      <c r="AV59" s="77" t="str">
        <f t="shared" ca="1" si="161"/>
        <v>2Q</v>
      </c>
      <c r="AW59" s="77" t="str">
        <f t="shared" ca="1" si="161"/>
        <v>1H</v>
      </c>
      <c r="AX59" s="77" t="str">
        <f t="shared" ca="1" si="161"/>
        <v>3Q</v>
      </c>
      <c r="AY59" s="77" t="str">
        <f t="shared" ca="1" si="161"/>
        <v>9M</v>
      </c>
      <c r="AZ59" s="77" t="str">
        <f t="shared" ca="1" si="161"/>
        <v>4Q</v>
      </c>
      <c r="BA59" s="77" t="str">
        <f t="shared" ref="BA59:BH59" ca="1" si="162">+BA9</f>
        <v>2017A</v>
      </c>
      <c r="BB59" s="77" t="str">
        <f t="shared" ca="1" si="162"/>
        <v>1QA</v>
      </c>
      <c r="BC59" s="77" t="str">
        <f t="shared" ca="1" si="162"/>
        <v>2QA</v>
      </c>
      <c r="BD59" s="77" t="str">
        <f t="shared" ca="1" si="162"/>
        <v>1HA</v>
      </c>
      <c r="BE59" s="77" t="str">
        <f t="shared" ca="1" si="162"/>
        <v>3QE</v>
      </c>
      <c r="BF59" s="77" t="str">
        <f t="shared" ca="1" si="162"/>
        <v>9ME</v>
      </c>
      <c r="BG59" s="77" t="str">
        <f t="shared" ca="1" si="162"/>
        <v>4QE</v>
      </c>
      <c r="BH59" s="77" t="str">
        <f t="shared" ca="1" si="162"/>
        <v>2018E</v>
      </c>
      <c r="BI59" s="77" t="str">
        <f t="shared" ca="1" si="157"/>
        <v>1Q</v>
      </c>
      <c r="BJ59" s="77" t="str">
        <f t="shared" ca="1" si="157"/>
        <v>2Q</v>
      </c>
      <c r="BK59" s="77" t="str">
        <f t="shared" ref="BK59:BQ59" ca="1" si="163">+BK9</f>
        <v>1H</v>
      </c>
      <c r="BL59" s="77" t="str">
        <f t="shared" ca="1" si="163"/>
        <v>3Q</v>
      </c>
      <c r="BM59" s="77" t="str">
        <f t="shared" ca="1" si="163"/>
        <v>9M</v>
      </c>
      <c r="BN59" s="77" t="str">
        <f t="shared" ca="1" si="163"/>
        <v>4Q</v>
      </c>
      <c r="BO59" s="77" t="str">
        <f t="shared" ca="1" si="163"/>
        <v>2019E</v>
      </c>
      <c r="BP59" s="77" t="str">
        <f t="shared" ca="1" si="163"/>
        <v>1Q</v>
      </c>
      <c r="BQ59" s="77" t="str">
        <f t="shared" ca="1" si="163"/>
        <v>2Q</v>
      </c>
      <c r="BR59" s="77" t="str">
        <f t="shared" ref="BR59:BV59" ca="1" si="164">+BR9</f>
        <v>1H</v>
      </c>
      <c r="BS59" s="77" t="str">
        <f t="shared" ca="1" si="164"/>
        <v>3Q</v>
      </c>
      <c r="BT59" s="77" t="str">
        <f t="shared" ca="1" si="164"/>
        <v>9M</v>
      </c>
      <c r="BU59" s="77" t="str">
        <f t="shared" ca="1" si="164"/>
        <v>4Q</v>
      </c>
      <c r="BV59" s="77" t="str">
        <f t="shared" ca="1" si="164"/>
        <v>2020E</v>
      </c>
    </row>
    <row r="60" spans="1:74" s="100" customFormat="1" x14ac:dyDescent="0.25">
      <c r="A60" s="20" t="s">
        <v>313</v>
      </c>
      <c r="B60" s="52"/>
      <c r="C60" s="52"/>
      <c r="D60" s="122"/>
      <c r="E60" s="122"/>
      <c r="F60" s="122"/>
      <c r="G60" s="122"/>
      <c r="H60" s="122"/>
      <c r="I60" s="122"/>
      <c r="J60" s="122"/>
      <c r="K60" s="122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22"/>
      <c r="AA60" s="122"/>
      <c r="AB60" s="122"/>
      <c r="AC60" s="122"/>
      <c r="AD60" s="122"/>
      <c r="AE60" s="122"/>
      <c r="AF60" s="122"/>
      <c r="AG60" s="122"/>
      <c r="AH60" s="122"/>
      <c r="AI60" s="122"/>
      <c r="AJ60" s="122"/>
      <c r="AK60" s="122"/>
      <c r="AL60" s="122"/>
      <c r="AM60" s="122"/>
      <c r="AN60" s="122"/>
      <c r="AO60" s="122"/>
      <c r="AP60" s="122"/>
      <c r="AQ60" s="122"/>
      <c r="AR60" s="122"/>
      <c r="AS60" s="122"/>
      <c r="AT60" s="122"/>
      <c r="AU60" s="122"/>
      <c r="AV60" s="122"/>
      <c r="AW60" s="122"/>
      <c r="AX60" s="122"/>
      <c r="AY60" s="122"/>
      <c r="AZ60" s="122"/>
      <c r="BA60" s="122"/>
      <c r="BB60" s="122"/>
      <c r="BC60" s="122"/>
      <c r="BD60" s="122"/>
      <c r="BE60" s="122"/>
      <c r="BF60" s="122"/>
      <c r="BG60" s="122"/>
      <c r="BH60" s="122"/>
      <c r="BI60" s="122"/>
      <c r="BJ60" s="122"/>
      <c r="BK60" s="122"/>
      <c r="BL60" s="122"/>
      <c r="BM60" s="122"/>
      <c r="BN60" s="122"/>
      <c r="BO60" s="122"/>
      <c r="BP60" s="122"/>
      <c r="BQ60" s="122"/>
      <c r="BR60" s="122"/>
      <c r="BS60" s="122"/>
      <c r="BT60" s="122"/>
      <c r="BU60" s="122"/>
      <c r="BV60" s="122"/>
    </row>
    <row r="61" spans="1:74" x14ac:dyDescent="0.25">
      <c r="A61" s="163" t="s">
        <v>500</v>
      </c>
      <c r="B61" s="52"/>
      <c r="C61" s="52"/>
      <c r="D61" s="122"/>
      <c r="E61" s="122"/>
      <c r="F61" s="122"/>
      <c r="G61" s="122"/>
      <c r="H61" s="122"/>
      <c r="I61" s="122"/>
      <c r="J61" s="122"/>
      <c r="K61" s="122"/>
      <c r="L61" s="122"/>
      <c r="M61" s="122"/>
      <c r="N61" s="122"/>
      <c r="O61" s="122"/>
      <c r="P61" s="122"/>
      <c r="Q61" s="122"/>
      <c r="R61" s="122"/>
      <c r="S61" s="122"/>
      <c r="T61" s="122"/>
      <c r="U61" s="122"/>
      <c r="V61" s="122"/>
      <c r="W61" s="122"/>
      <c r="X61" s="122"/>
      <c r="Y61" s="122"/>
      <c r="Z61" s="122"/>
      <c r="AA61" s="122"/>
      <c r="AB61" s="122"/>
      <c r="AC61" s="122"/>
      <c r="AD61" s="122"/>
      <c r="AE61" s="122"/>
      <c r="AF61" s="122"/>
      <c r="AG61" s="122"/>
      <c r="AH61" s="122"/>
      <c r="AI61" s="122"/>
      <c r="AJ61" s="122"/>
      <c r="AK61" s="122"/>
      <c r="AL61" s="122"/>
      <c r="AM61" s="122"/>
      <c r="AN61" s="122"/>
      <c r="AO61" s="122"/>
      <c r="AP61" s="122"/>
      <c r="AQ61" s="122"/>
      <c r="AR61" s="122"/>
      <c r="AS61" s="122"/>
      <c r="AT61" s="122"/>
      <c r="AU61" s="122"/>
      <c r="AV61" s="122"/>
      <c r="AW61" s="122"/>
      <c r="AX61" s="122"/>
      <c r="AY61" s="122"/>
      <c r="AZ61" s="122"/>
      <c r="BA61" s="122"/>
      <c r="BB61" s="122"/>
      <c r="BC61" s="122"/>
      <c r="BD61" s="122"/>
      <c r="BE61" s="122"/>
      <c r="BF61" s="122"/>
      <c r="BG61" s="122"/>
      <c r="BH61" s="122"/>
      <c r="BI61" s="122"/>
      <c r="BJ61" s="122"/>
      <c r="BK61" s="122"/>
      <c r="BL61" s="122"/>
      <c r="BM61" s="122"/>
      <c r="BN61" s="122"/>
      <c r="BO61" s="122"/>
      <c r="BP61" s="122"/>
      <c r="BQ61" s="122"/>
      <c r="BR61" s="122"/>
      <c r="BS61" s="122"/>
      <c r="BT61" s="122"/>
      <c r="BU61" s="122"/>
      <c r="BV61" s="122"/>
    </row>
    <row r="62" spans="1:74" x14ac:dyDescent="0.25">
      <c r="A62" s="21" t="s">
        <v>309</v>
      </c>
      <c r="B62" s="52"/>
      <c r="C62" s="52"/>
      <c r="BG62" s="122"/>
      <c r="BH62" s="122"/>
      <c r="BI62" s="122"/>
      <c r="BJ62" s="122"/>
      <c r="BK62" s="122"/>
      <c r="BL62" s="122"/>
      <c r="BM62" s="122"/>
      <c r="BN62" s="122"/>
      <c r="BO62" s="122"/>
      <c r="BP62" s="122"/>
      <c r="BQ62" s="122"/>
      <c r="BR62" s="122"/>
      <c r="BS62" s="122"/>
      <c r="BT62" s="122"/>
      <c r="BU62" s="122"/>
      <c r="BV62" s="122"/>
    </row>
    <row r="63" spans="1:74" outlineLevel="1" x14ac:dyDescent="0.25">
      <c r="A63" s="135" t="s">
        <v>280</v>
      </c>
      <c r="B63" s="52"/>
      <c r="C63" s="52"/>
      <c r="D63" s="129"/>
      <c r="E63" s="129"/>
      <c r="F63" s="129"/>
      <c r="G63" s="129"/>
      <c r="H63" s="129"/>
      <c r="I63" s="129"/>
      <c r="J63" s="129"/>
      <c r="K63" s="129"/>
      <c r="L63" s="129"/>
      <c r="M63" s="129"/>
      <c r="N63" s="129"/>
      <c r="O63" s="129"/>
      <c r="P63" s="129"/>
      <c r="Q63" s="129"/>
      <c r="R63" s="129"/>
      <c r="S63" s="129"/>
      <c r="T63" s="129"/>
      <c r="U63" s="129"/>
      <c r="V63" s="129"/>
      <c r="W63" s="129"/>
      <c r="X63" s="129"/>
      <c r="Y63" s="129"/>
      <c r="Z63" s="129"/>
      <c r="AA63" s="129"/>
      <c r="AB63" s="129"/>
      <c r="AC63" s="129"/>
      <c r="AD63" s="129"/>
      <c r="AE63" s="129"/>
      <c r="AF63" s="129"/>
      <c r="AG63" s="129"/>
      <c r="AH63" s="129"/>
      <c r="AI63" s="129"/>
      <c r="AJ63" s="129"/>
      <c r="AK63" s="129"/>
      <c r="AL63" s="129"/>
      <c r="AM63" s="129"/>
      <c r="AN63" s="129"/>
      <c r="AO63" s="129"/>
      <c r="AP63" s="129"/>
      <c r="AQ63" s="129"/>
      <c r="AR63" s="129"/>
      <c r="AS63" s="129"/>
      <c r="AT63" s="129"/>
      <c r="AU63" s="129"/>
      <c r="AV63" s="129"/>
      <c r="AW63" s="129"/>
      <c r="AX63" s="129"/>
      <c r="AY63" s="129"/>
      <c r="AZ63" s="129"/>
      <c r="BA63" s="129"/>
      <c r="BB63" s="129"/>
      <c r="BC63" s="129"/>
      <c r="BD63" s="129"/>
      <c r="BE63" s="129"/>
      <c r="BF63" s="129"/>
      <c r="BG63" s="122"/>
      <c r="BH63" s="137">
        <v>-0.04</v>
      </c>
      <c r="BI63" s="122"/>
      <c r="BJ63" s="122"/>
      <c r="BK63" s="122"/>
      <c r="BL63" s="122"/>
      <c r="BM63" s="122"/>
      <c r="BN63" s="122"/>
      <c r="BO63" s="137">
        <v>-7.0000000000000007E-2</v>
      </c>
      <c r="BP63" s="122"/>
      <c r="BQ63" s="122"/>
      <c r="BR63" s="122"/>
      <c r="BS63" s="122"/>
      <c r="BT63" s="122"/>
      <c r="BU63" s="122"/>
      <c r="BV63" s="137">
        <v>-0.05</v>
      </c>
    </row>
    <row r="64" spans="1:74" outlineLevel="1" x14ac:dyDescent="0.25">
      <c r="A64" s="135" t="s">
        <v>281</v>
      </c>
      <c r="B64" s="52"/>
      <c r="C64" s="52"/>
      <c r="D64" s="129"/>
      <c r="E64" s="129"/>
      <c r="F64" s="129"/>
      <c r="G64" s="129"/>
      <c r="H64" s="129"/>
      <c r="I64" s="129"/>
      <c r="J64" s="129"/>
      <c r="K64" s="129"/>
      <c r="L64" s="129"/>
      <c r="M64" s="129"/>
      <c r="N64" s="129"/>
      <c r="O64" s="129"/>
      <c r="P64" s="129"/>
      <c r="Q64" s="129"/>
      <c r="R64" s="129"/>
      <c r="S64" s="129"/>
      <c r="T64" s="129"/>
      <c r="U64" s="129"/>
      <c r="V64" s="129"/>
      <c r="W64" s="129"/>
      <c r="X64" s="129"/>
      <c r="Y64" s="129"/>
      <c r="Z64" s="129"/>
      <c r="AA64" s="129"/>
      <c r="AB64" s="129"/>
      <c r="AC64" s="129"/>
      <c r="AD64" s="129"/>
      <c r="AE64" s="129"/>
      <c r="AF64" s="129"/>
      <c r="AG64" s="129"/>
      <c r="AH64" s="129"/>
      <c r="AI64" s="129"/>
      <c r="AJ64" s="129"/>
      <c r="AK64" s="129"/>
      <c r="AL64" s="129"/>
      <c r="AM64" s="129"/>
      <c r="AN64" s="129"/>
      <c r="AO64" s="129"/>
      <c r="AP64" s="129"/>
      <c r="AQ64" s="129"/>
      <c r="AR64" s="129"/>
      <c r="AS64" s="129"/>
      <c r="AT64" s="129"/>
      <c r="AU64" s="129"/>
      <c r="AV64" s="129"/>
      <c r="AW64" s="129"/>
      <c r="AX64" s="129"/>
      <c r="AY64" s="129"/>
      <c r="AZ64" s="129"/>
      <c r="BA64" s="129"/>
      <c r="BB64" s="129"/>
      <c r="BC64" s="129"/>
      <c r="BD64" s="129"/>
      <c r="BE64" s="129"/>
      <c r="BF64" s="129"/>
      <c r="BG64" s="122"/>
      <c r="BH64" s="137">
        <v>-0.02</v>
      </c>
      <c r="BI64" s="122"/>
      <c r="BJ64" s="122"/>
      <c r="BK64" s="122"/>
      <c r="BL64" s="122"/>
      <c r="BM64" s="122"/>
      <c r="BN64" s="122"/>
      <c r="BO64" s="137">
        <v>-0.02</v>
      </c>
      <c r="BP64" s="122"/>
      <c r="BQ64" s="122"/>
      <c r="BR64" s="122"/>
      <c r="BS64" s="122"/>
      <c r="BT64" s="122"/>
      <c r="BU64" s="122"/>
      <c r="BV64" s="137">
        <v>-0.02</v>
      </c>
    </row>
    <row r="65" spans="1:74" outlineLevel="1" x14ac:dyDescent="0.25">
      <c r="A65" s="135" t="s">
        <v>282</v>
      </c>
      <c r="B65" s="52"/>
      <c r="C65" s="52"/>
      <c r="D65" s="129"/>
      <c r="E65" s="129"/>
      <c r="F65" s="129"/>
      <c r="G65" s="129"/>
      <c r="H65" s="129"/>
      <c r="I65" s="129"/>
      <c r="J65" s="129"/>
      <c r="K65" s="129"/>
      <c r="L65" s="129"/>
      <c r="M65" s="129"/>
      <c r="N65" s="129"/>
      <c r="O65" s="129"/>
      <c r="P65" s="129"/>
      <c r="Q65" s="129"/>
      <c r="R65" s="129"/>
      <c r="S65" s="129"/>
      <c r="T65" s="129"/>
      <c r="U65" s="129"/>
      <c r="V65" s="129"/>
      <c r="W65" s="129"/>
      <c r="X65" s="129"/>
      <c r="Y65" s="129"/>
      <c r="Z65" s="129"/>
      <c r="AA65" s="129"/>
      <c r="AB65" s="129"/>
      <c r="AC65" s="129"/>
      <c r="AD65" s="129"/>
      <c r="AE65" s="129"/>
      <c r="AF65" s="129"/>
      <c r="AG65" s="129"/>
      <c r="AH65" s="129"/>
      <c r="AI65" s="129"/>
      <c r="AJ65" s="129"/>
      <c r="AK65" s="129"/>
      <c r="AL65" s="129"/>
      <c r="AM65" s="129"/>
      <c r="AN65" s="129"/>
      <c r="AO65" s="129"/>
      <c r="AP65" s="129"/>
      <c r="AQ65" s="129"/>
      <c r="AR65" s="129"/>
      <c r="AS65" s="129"/>
      <c r="AT65" s="129"/>
      <c r="AU65" s="129"/>
      <c r="AV65" s="129"/>
      <c r="AW65" s="129"/>
      <c r="AX65" s="129"/>
      <c r="AY65" s="129"/>
      <c r="AZ65" s="129"/>
      <c r="BA65" s="129"/>
      <c r="BB65" s="129"/>
      <c r="BC65" s="129"/>
      <c r="BD65" s="129"/>
      <c r="BE65" s="129"/>
      <c r="BF65" s="129"/>
      <c r="BG65" s="122"/>
      <c r="BH65" s="446">
        <v>0</v>
      </c>
      <c r="BI65" s="122"/>
      <c r="BJ65" s="122"/>
      <c r="BK65" s="122"/>
      <c r="BL65" s="122"/>
      <c r="BM65" s="122"/>
      <c r="BN65" s="122"/>
      <c r="BO65" s="446">
        <v>0.01</v>
      </c>
      <c r="BP65" s="122"/>
      <c r="BQ65" s="122"/>
      <c r="BR65" s="122"/>
      <c r="BS65" s="122"/>
      <c r="BT65" s="122"/>
      <c r="BU65" s="122"/>
      <c r="BV65" s="446">
        <v>0.02</v>
      </c>
    </row>
    <row r="66" spans="1:74" x14ac:dyDescent="0.25">
      <c r="A66" s="139" t="s">
        <v>312</v>
      </c>
      <c r="B66" s="52"/>
      <c r="C66" s="52"/>
      <c r="D66" s="439"/>
      <c r="E66" s="439" t="e">
        <f ca="1">IF(OR(E68=0,#REF!=0),"-",E68/#REF!-1)</f>
        <v>#REF!</v>
      </c>
      <c r="F66" s="439" t="e">
        <f ca="1">IF(OR(F68=0,#REF!=0),"-",F68/#REF!-1)</f>
        <v>#REF!</v>
      </c>
      <c r="G66" s="439" t="e">
        <f ca="1">IF(OR(G68=0,#REF!=0),"-",G68/#REF!-1)</f>
        <v>#REF!</v>
      </c>
      <c r="H66" s="439" t="str">
        <f t="shared" ref="H66:AM66" ca="1" si="165">IF(OR(H68=0,A68=0),"-",H68/A68-1)</f>
        <v>-</v>
      </c>
      <c r="I66" s="439" t="str">
        <f t="shared" ca="1" si="165"/>
        <v>-</v>
      </c>
      <c r="J66" s="439" t="str">
        <f t="shared" ca="1" si="165"/>
        <v>-</v>
      </c>
      <c r="K66" s="439" t="str">
        <f t="shared" ref="K66" ca="1" si="166">IF(OR(K68=0,D68=0),"-",K68/D68-1)</f>
        <v>-</v>
      </c>
      <c r="L66" s="439" t="str">
        <f t="shared" ref="L66" ca="1" si="167">IF(OR(L68=0,E68=0),"-",L68/E68-1)</f>
        <v>-</v>
      </c>
      <c r="M66" s="439" t="str">
        <f t="shared" ref="M66" ca="1" si="168">IF(OR(M68=0,F68=0),"-",M68/F68-1)</f>
        <v>-</v>
      </c>
      <c r="N66" s="439" t="str">
        <f t="shared" ref="N66" ca="1" si="169">IF(OR(N68=0,G68=0),"-",N68/G68-1)</f>
        <v>-</v>
      </c>
      <c r="O66" s="439" t="str">
        <f t="shared" ref="O66" ca="1" si="170">IF(OR(O68=0,H68=0),"-",O68/H68-1)</f>
        <v>-</v>
      </c>
      <c r="P66" s="439" t="str">
        <f t="shared" ref="P66" ca="1" si="171">IF(OR(P68=0,I68=0),"-",P68/I68-1)</f>
        <v>-</v>
      </c>
      <c r="Q66" s="439" t="str">
        <f t="shared" ref="Q66" ca="1" si="172">IF(OR(Q68=0,J68=0),"-",Q68/J68-1)</f>
        <v>-</v>
      </c>
      <c r="R66" s="439" t="str">
        <f t="shared" ref="R66" ca="1" si="173">IF(OR(R68=0,K68=0),"-",R68/K68-1)</f>
        <v>-</v>
      </c>
      <c r="S66" s="439" t="str">
        <f t="shared" ref="S66" ca="1" si="174">IF(OR(S68=0,L68=0),"-",S68/L68-1)</f>
        <v>-</v>
      </c>
      <c r="T66" s="439" t="str">
        <f t="shared" ref="T66" ca="1" si="175">IF(OR(T68=0,M68=0),"-",T68/M68-1)</f>
        <v>-</v>
      </c>
      <c r="U66" s="439" t="str">
        <f t="shared" ref="U66" ca="1" si="176">IF(OR(U68=0,N68=0),"-",U68/N68-1)</f>
        <v>-</v>
      </c>
      <c r="V66" s="439" t="str">
        <f t="shared" ref="V66" ca="1" si="177">IF(OR(V68=0,O68=0),"-",V68/O68-1)</f>
        <v>-</v>
      </c>
      <c r="W66" s="439" t="str">
        <f t="shared" ref="W66" ca="1" si="178">IF(OR(W68=0,P68=0),"-",W68/P68-1)</f>
        <v>-</v>
      </c>
      <c r="X66" s="439" t="str">
        <f t="shared" ref="X66" ca="1" si="179">IF(OR(X68=0,Q68=0),"-",X68/Q68-1)</f>
        <v>-</v>
      </c>
      <c r="Y66" s="439" t="str">
        <f t="shared" ref="Y66" ca="1" si="180">IF(OR(Y68=0,R68=0),"-",Y68/R68-1)</f>
        <v>-</v>
      </c>
      <c r="Z66" s="439" t="str">
        <f t="shared" ref="Z66" ca="1" si="181">IF(OR(Z68=0,S68=0),"-",Z68/S68-1)</f>
        <v>-</v>
      </c>
      <c r="AA66" s="439" t="str">
        <f t="shared" ref="AA66" ca="1" si="182">IF(OR(AA68=0,T68=0),"-",AA68/T68-1)</f>
        <v>-</v>
      </c>
      <c r="AB66" s="439" t="str">
        <f t="shared" ref="AB66" ca="1" si="183">IF(OR(AB68=0,U68=0),"-",AB68/U68-1)</f>
        <v>-</v>
      </c>
      <c r="AC66" s="439" t="str">
        <f t="shared" ref="AC66" ca="1" si="184">IF(OR(AC68=0,V68=0),"-",AC68/V68-1)</f>
        <v>-</v>
      </c>
      <c r="AD66" s="439" t="str">
        <f t="shared" ref="AD66" ca="1" si="185">IF(OR(AD68=0,W68=0),"-",AD68/W68-1)</f>
        <v>-</v>
      </c>
      <c r="AE66" s="439" t="str">
        <f t="shared" ref="AE66" ca="1" si="186">IF(OR(AE68=0,X68=0),"-",AE68/X68-1)</f>
        <v>-</v>
      </c>
      <c r="AF66" s="439" t="str">
        <f t="shared" ref="AF66" ca="1" si="187">IF(OR(AF68=0,Y68=0),"-",AF68/Y68-1)</f>
        <v>-</v>
      </c>
      <c r="AG66" s="439" t="str">
        <f t="shared" ref="AG66" ca="1" si="188">IF(OR(AG68=0,Z68=0),"-",AG68/Z68-1)</f>
        <v>-</v>
      </c>
      <c r="AH66" s="439" t="str">
        <f t="shared" ref="AH66" ca="1" si="189">IF(OR(AH68=0,AA68=0),"-",AH68/AA68-1)</f>
        <v>-</v>
      </c>
      <c r="AI66" s="439" t="str">
        <f t="shared" ref="AI66" ca="1" si="190">IF(OR(AI68=0,AB68=0),"-",AI68/AB68-1)</f>
        <v>-</v>
      </c>
      <c r="AJ66" s="439" t="str">
        <f t="shared" ref="AJ66" ca="1" si="191">IF(OR(AJ68=0,AC68=0),"-",AJ68/AC68-1)</f>
        <v>-</v>
      </c>
      <c r="AK66" s="439" t="str">
        <f t="shared" ref="AK66" ca="1" si="192">IF(OR(AK68=0,AD68=0),"-",AK68/AD68-1)</f>
        <v>-</v>
      </c>
      <c r="AL66" s="439" t="str">
        <f t="shared" ref="AL66" ca="1" si="193">IF(OR(AL68=0,AE68=0),"-",AL68/AE68-1)</f>
        <v>-</v>
      </c>
      <c r="AM66" s="439" t="str">
        <f t="shared" ca="1" si="165"/>
        <v>-</v>
      </c>
      <c r="AN66" s="439" t="str">
        <f t="shared" ref="AN66" ca="1" si="194">IF(OR(AN68=0,AG68=0),"-",AN68/AG68-1)</f>
        <v>-</v>
      </c>
      <c r="AO66" s="439" t="str">
        <f t="shared" ref="AO66" ca="1" si="195">IF(OR(AO68=0,AH68=0),"-",AO68/AH68-1)</f>
        <v>-</v>
      </c>
      <c r="AP66" s="439" t="str">
        <f t="shared" ref="AP66" ca="1" si="196">IF(OR(AP68=0,AI68=0),"-",AP68/AI68-1)</f>
        <v>-</v>
      </c>
      <c r="AQ66" s="439" t="str">
        <f t="shared" ref="AQ66" ca="1" si="197">IF(OR(AQ68=0,AJ68=0),"-",AQ68/AJ68-1)</f>
        <v>-</v>
      </c>
      <c r="AR66" s="439" t="str">
        <f t="shared" ref="AR66" ca="1" si="198">IF(OR(AR68=0,AK68=0),"-",AR68/AK68-1)</f>
        <v>-</v>
      </c>
      <c r="AS66" s="439" t="str">
        <f t="shared" ref="AS66" ca="1" si="199">IF(OR(AS68=0,AL68=0),"-",AS68/AL68-1)</f>
        <v>-</v>
      </c>
      <c r="AT66" s="439" t="str">
        <f t="shared" ref="AT66" ca="1" si="200">IF(OR(AT68=0,AM68=0),"-",AT68/AM68-1)</f>
        <v>-</v>
      </c>
      <c r="AU66" s="439" t="str">
        <f t="shared" ref="AU66" ca="1" si="201">IF(OR(AU68=0,AN68=0),"-",AU68/AN68-1)</f>
        <v>-</v>
      </c>
      <c r="AV66" s="439" t="str">
        <f t="shared" ref="AV66" ca="1" si="202">IF(OR(AV68=0,AO68=0),"-",AV68/AO68-1)</f>
        <v>-</v>
      </c>
      <c r="AW66" s="439" t="str">
        <f t="shared" ref="AW66" ca="1" si="203">IF(OR(AW68=0,AP68=0),"-",AW68/AP68-1)</f>
        <v>-</v>
      </c>
      <c r="AX66" s="439" t="str">
        <f t="shared" ref="AX66" ca="1" si="204">IF(OR(AX68=0,AQ68=0),"-",AX68/AQ68-1)</f>
        <v>-</v>
      </c>
      <c r="AY66" s="439" t="str">
        <f t="shared" ref="AY66" ca="1" si="205">IF(OR(AY68=0,AR68=0),"-",AY68/AR68-1)</f>
        <v>-</v>
      </c>
      <c r="AZ66" s="439" t="str">
        <f t="shared" ref="AZ66" ca="1" si="206">IF(OR(AZ68=0,AS68=0),"-",AZ68/AS68-1)</f>
        <v>-</v>
      </c>
      <c r="BA66" s="439" t="str">
        <f t="shared" ref="BA66" ca="1" si="207">IF(OR(BA68=0,AT68=0),"-",BA68/AT68-1)</f>
        <v>-</v>
      </c>
      <c r="BB66" s="439" t="str">
        <f t="shared" ref="BB66" ca="1" si="208">IF(OR(BB68=0,AU68=0),"-",BB68/AU68-1)</f>
        <v>-</v>
      </c>
      <c r="BC66" s="439" t="str">
        <f t="shared" ref="BC66" ca="1" si="209">IF(OR(BC68=0,AV68=0),"-",BC68/AV68-1)</f>
        <v>-</v>
      </c>
      <c r="BD66" s="439" t="str">
        <f t="shared" ref="BD66" ca="1" si="210">IF(OR(BD68=0,AW68=0),"-",BD68/AW68-1)</f>
        <v>-</v>
      </c>
      <c r="BE66" s="439" t="str">
        <f t="shared" ref="BE66" ca="1" si="211">IF(OR(BE68=0,AX68=0),"-",BE68/AX68-1)</f>
        <v>-</v>
      </c>
      <c r="BF66" s="439" t="str">
        <f t="shared" ref="BF66" ca="1" si="212">IF(OR(BF68=0,AY68=0),"-",BF68/AY68-1)</f>
        <v>-</v>
      </c>
      <c r="BG66" s="439">
        <f t="shared" ref="BG66" ca="1" si="213">+OFFSET(BG62,Case_Number,0)</f>
        <v>0</v>
      </c>
      <c r="BH66" s="439">
        <f t="shared" ref="BH66:BV66" ca="1" si="214">+OFFSET(BH62,Case_Number,0)</f>
        <v>-0.02</v>
      </c>
      <c r="BI66" s="439">
        <f t="shared" ca="1" si="214"/>
        <v>0</v>
      </c>
      <c r="BJ66" s="439">
        <f t="shared" ca="1" si="214"/>
        <v>0</v>
      </c>
      <c r="BK66" s="439">
        <f t="shared" ca="1" si="214"/>
        <v>0</v>
      </c>
      <c r="BL66" s="439">
        <f t="shared" ca="1" si="214"/>
        <v>0</v>
      </c>
      <c r="BM66" s="439">
        <f t="shared" ca="1" si="214"/>
        <v>0</v>
      </c>
      <c r="BN66" s="439">
        <f t="shared" ca="1" si="214"/>
        <v>0</v>
      </c>
      <c r="BO66" s="439">
        <f t="shared" ca="1" si="214"/>
        <v>-0.02</v>
      </c>
      <c r="BP66" s="439">
        <f t="shared" ca="1" si="214"/>
        <v>0</v>
      </c>
      <c r="BQ66" s="439">
        <f t="shared" ca="1" si="214"/>
        <v>0</v>
      </c>
      <c r="BR66" s="439">
        <f t="shared" ca="1" si="214"/>
        <v>0</v>
      </c>
      <c r="BS66" s="439">
        <f t="shared" ca="1" si="214"/>
        <v>0</v>
      </c>
      <c r="BT66" s="439">
        <f t="shared" ca="1" si="214"/>
        <v>0</v>
      </c>
      <c r="BU66" s="439">
        <f t="shared" ca="1" si="214"/>
        <v>0</v>
      </c>
      <c r="BV66" s="439">
        <f t="shared" ca="1" si="214"/>
        <v>-0.02</v>
      </c>
    </row>
    <row r="67" spans="1:74" x14ac:dyDescent="0.25">
      <c r="A67" s="135" t="s">
        <v>311</v>
      </c>
      <c r="B67" s="52"/>
      <c r="C67" s="52"/>
      <c r="D67" s="129"/>
      <c r="E67" s="129"/>
      <c r="F67" s="129"/>
      <c r="G67" s="129"/>
      <c r="H67" s="129"/>
      <c r="I67" s="129"/>
      <c r="J67" s="129"/>
      <c r="K67" s="129"/>
      <c r="L67" s="129"/>
      <c r="M67" s="129"/>
      <c r="N67" s="129"/>
      <c r="O67" s="129"/>
      <c r="P67" s="129"/>
      <c r="Q67" s="129"/>
      <c r="R67" s="129"/>
      <c r="S67" s="129"/>
      <c r="T67" s="129"/>
      <c r="U67" s="129"/>
      <c r="V67" s="129"/>
      <c r="W67" s="129"/>
      <c r="X67" s="129"/>
      <c r="Y67" s="129"/>
      <c r="Z67" s="129"/>
      <c r="AA67" s="129"/>
      <c r="AB67" s="129"/>
      <c r="AC67" s="129"/>
      <c r="AD67" s="129"/>
      <c r="AE67" s="129"/>
      <c r="AF67" s="129"/>
      <c r="AG67" s="129"/>
      <c r="AH67" s="129"/>
      <c r="AI67" s="129"/>
      <c r="AJ67" s="129"/>
      <c r="AK67" s="129"/>
      <c r="AL67" s="129"/>
      <c r="AM67" s="129"/>
      <c r="AN67" s="129"/>
      <c r="AO67" s="129"/>
      <c r="AP67" s="129"/>
      <c r="AQ67" s="129"/>
      <c r="AR67" s="129"/>
      <c r="AS67" s="129"/>
      <c r="AT67" s="129"/>
      <c r="AU67" s="129"/>
      <c r="AV67" s="129"/>
      <c r="AW67" s="129"/>
      <c r="AX67" s="129"/>
      <c r="AY67" s="129"/>
      <c r="AZ67" s="129"/>
      <c r="BA67" s="129"/>
      <c r="BB67" s="129"/>
      <c r="BC67" s="129"/>
      <c r="BD67" s="129"/>
      <c r="BE67" s="129"/>
      <c r="BF67" s="129"/>
      <c r="BG67" s="122"/>
      <c r="BH67" s="141">
        <f ca="1">+BH66</f>
        <v>-0.02</v>
      </c>
      <c r="BI67" s="122"/>
      <c r="BJ67" s="122"/>
      <c r="BK67" s="122"/>
      <c r="BL67" s="122"/>
      <c r="BM67" s="122"/>
      <c r="BN67" s="122"/>
      <c r="BO67" s="141">
        <f ca="1">+BO66+Rev_Toggle_18</f>
        <v>-0.02</v>
      </c>
      <c r="BP67" s="122"/>
      <c r="BQ67" s="122"/>
      <c r="BR67" s="122"/>
      <c r="BS67" s="122"/>
      <c r="BT67" s="122"/>
      <c r="BU67" s="122"/>
      <c r="BV67" s="141">
        <f ca="1">+BV66+Rev_Toggle_18</f>
        <v>-0.02</v>
      </c>
    </row>
    <row r="68" spans="1:74" x14ac:dyDescent="0.25">
      <c r="A68" s="21" t="s">
        <v>310</v>
      </c>
      <c r="B68" s="52"/>
      <c r="C68" s="52"/>
      <c r="D68" s="245">
        <f ca="1">+'P&amp;L'!D105</f>
        <v>0</v>
      </c>
      <c r="E68" s="245">
        <f ca="1">+'P&amp;L'!E105</f>
        <v>0</v>
      </c>
      <c r="F68" s="245">
        <f ca="1">+'P&amp;L'!F105</f>
        <v>0</v>
      </c>
      <c r="G68" s="245">
        <f ca="1">+'P&amp;L'!G105</f>
        <v>0</v>
      </c>
      <c r="H68" s="245">
        <f ca="1">+'P&amp;L'!H105</f>
        <v>0</v>
      </c>
      <c r="I68" s="245">
        <f ca="1">+'P&amp;L'!I105</f>
        <v>0</v>
      </c>
      <c r="J68" s="245">
        <f ca="1">+'P&amp;L'!J105</f>
        <v>0</v>
      </c>
      <c r="K68" s="245">
        <f ca="1">+'P&amp;L'!K105</f>
        <v>0</v>
      </c>
      <c r="L68" s="245">
        <f ca="1">+'P&amp;L'!L105</f>
        <v>0</v>
      </c>
      <c r="M68" s="245">
        <f ca="1">+'P&amp;L'!M105</f>
        <v>0</v>
      </c>
      <c r="N68" s="245">
        <f ca="1">+'P&amp;L'!N105</f>
        <v>0</v>
      </c>
      <c r="O68" s="245">
        <f ca="1">+'P&amp;L'!O105</f>
        <v>0</v>
      </c>
      <c r="P68" s="245">
        <f ca="1">+'P&amp;L'!P105</f>
        <v>0</v>
      </c>
      <c r="Q68" s="245">
        <f ca="1">+'P&amp;L'!Q105</f>
        <v>0</v>
      </c>
      <c r="R68" s="245">
        <f ca="1">+'P&amp;L'!R105</f>
        <v>0</v>
      </c>
      <c r="S68" s="245">
        <f ca="1">+'P&amp;L'!S105</f>
        <v>0</v>
      </c>
      <c r="T68" s="245">
        <f ca="1">+'P&amp;L'!T105</f>
        <v>0</v>
      </c>
      <c r="U68" s="245">
        <f ca="1">+'P&amp;L'!U105</f>
        <v>0</v>
      </c>
      <c r="V68" s="245">
        <f ca="1">+'P&amp;L'!V105</f>
        <v>0</v>
      </c>
      <c r="W68" s="245">
        <f ca="1">+'P&amp;L'!W105</f>
        <v>0</v>
      </c>
      <c r="X68" s="245">
        <f ca="1">+'P&amp;L'!X105</f>
        <v>0</v>
      </c>
      <c r="Y68" s="245">
        <f ca="1">+'P&amp;L'!Y105</f>
        <v>0</v>
      </c>
      <c r="Z68" s="245">
        <f ca="1">+'P&amp;L'!Z105</f>
        <v>0</v>
      </c>
      <c r="AA68" s="245">
        <f ca="1">+'P&amp;L'!AA105</f>
        <v>0</v>
      </c>
      <c r="AB68" s="245">
        <f ca="1">+'P&amp;L'!AB105</f>
        <v>0</v>
      </c>
      <c r="AC68" s="245">
        <f ca="1">+'P&amp;L'!AC105</f>
        <v>0</v>
      </c>
      <c r="AD68" s="245">
        <f ca="1">+'P&amp;L'!AD105</f>
        <v>0</v>
      </c>
      <c r="AE68" s="245">
        <f ca="1">+'P&amp;L'!AE105</f>
        <v>0</v>
      </c>
      <c r="AF68" s="245">
        <f ca="1">+'P&amp;L'!AF105</f>
        <v>0</v>
      </c>
      <c r="AG68" s="245">
        <f ca="1">+'P&amp;L'!AG105</f>
        <v>0</v>
      </c>
      <c r="AH68" s="245">
        <f ca="1">+'P&amp;L'!AH105</f>
        <v>0</v>
      </c>
      <c r="AI68" s="245">
        <f ca="1">+'P&amp;L'!AI105</f>
        <v>0</v>
      </c>
      <c r="AJ68" s="245">
        <f ca="1">+'P&amp;L'!AJ105</f>
        <v>0</v>
      </c>
      <c r="AK68" s="245">
        <f ca="1">+'P&amp;L'!AK105</f>
        <v>0</v>
      </c>
      <c r="AL68" s="245">
        <f ca="1">+'P&amp;L'!AL105</f>
        <v>0</v>
      </c>
      <c r="AM68" s="245">
        <f ca="1">+'P&amp;L'!AM105</f>
        <v>0</v>
      </c>
      <c r="AN68" s="245">
        <f ca="1">+'P&amp;L'!AN105</f>
        <v>0</v>
      </c>
      <c r="AO68" s="245">
        <f ca="1">+'P&amp;L'!AO105</f>
        <v>0</v>
      </c>
      <c r="AP68" s="245">
        <f ca="1">+'P&amp;L'!AP105</f>
        <v>0</v>
      </c>
      <c r="AQ68" s="245">
        <f ca="1">+'P&amp;L'!AQ105</f>
        <v>0</v>
      </c>
      <c r="AR68" s="245">
        <f ca="1">+'P&amp;L'!AR105</f>
        <v>0</v>
      </c>
      <c r="AS68" s="245">
        <f ca="1">+'P&amp;L'!AS105</f>
        <v>0</v>
      </c>
      <c r="AT68" s="245">
        <f ca="1">+'P&amp;L'!AT105</f>
        <v>0</v>
      </c>
      <c r="AU68" s="245">
        <f ca="1">+'P&amp;L'!AU105</f>
        <v>0</v>
      </c>
      <c r="AV68" s="245">
        <f ca="1">+'P&amp;L'!AV105</f>
        <v>0</v>
      </c>
      <c r="AW68" s="245">
        <f ca="1">+'P&amp;L'!AW105</f>
        <v>0</v>
      </c>
      <c r="AX68" s="245">
        <f ca="1">+'P&amp;L'!AX105</f>
        <v>0</v>
      </c>
      <c r="AY68" s="245">
        <f ca="1">+'P&amp;L'!AY105</f>
        <v>0</v>
      </c>
      <c r="AZ68" s="245">
        <f ca="1">+'P&amp;L'!AZ105</f>
        <v>0</v>
      </c>
      <c r="BA68" s="245">
        <f ca="1">+'P&amp;L'!BA105</f>
        <v>0</v>
      </c>
      <c r="BB68" s="245">
        <f ca="1">+'P&amp;L'!BB105</f>
        <v>0</v>
      </c>
      <c r="BC68" s="245">
        <f ca="1">+'P&amp;L'!BC105</f>
        <v>0</v>
      </c>
      <c r="BD68" s="245">
        <f ca="1">+'P&amp;L'!BD105</f>
        <v>0</v>
      </c>
      <c r="BE68" s="245">
        <f ca="1">+'P&amp;L'!BE105</f>
        <v>0</v>
      </c>
      <c r="BF68" s="245">
        <f ca="1">+'P&amp;L'!BF105</f>
        <v>0</v>
      </c>
      <c r="BG68" s="246">
        <f t="shared" ref="BG68:BV68" ca="1" si="215">+AZ68*(1+BG67)</f>
        <v>0</v>
      </c>
      <c r="BH68" s="246">
        <f ca="1">+BA68*(1+BH67)</f>
        <v>0</v>
      </c>
      <c r="BI68" s="246">
        <f t="shared" ca="1" si="215"/>
        <v>0</v>
      </c>
      <c r="BJ68" s="246">
        <f t="shared" ca="1" si="215"/>
        <v>0</v>
      </c>
      <c r="BK68" s="246">
        <f t="shared" ca="1" si="215"/>
        <v>0</v>
      </c>
      <c r="BL68" s="246">
        <f t="shared" ca="1" si="215"/>
        <v>0</v>
      </c>
      <c r="BM68" s="246">
        <f t="shared" ca="1" si="215"/>
        <v>0</v>
      </c>
      <c r="BN68" s="246">
        <f t="shared" ca="1" si="215"/>
        <v>0</v>
      </c>
      <c r="BO68" s="246">
        <f t="shared" ca="1" si="215"/>
        <v>0</v>
      </c>
      <c r="BP68" s="246">
        <f t="shared" ca="1" si="215"/>
        <v>0</v>
      </c>
      <c r="BQ68" s="246">
        <f t="shared" ca="1" si="215"/>
        <v>0</v>
      </c>
      <c r="BR68" s="246">
        <f t="shared" ca="1" si="215"/>
        <v>0</v>
      </c>
      <c r="BS68" s="246">
        <f t="shared" ca="1" si="215"/>
        <v>0</v>
      </c>
      <c r="BT68" s="246">
        <f t="shared" ca="1" si="215"/>
        <v>0</v>
      </c>
      <c r="BU68" s="246">
        <f t="shared" ca="1" si="215"/>
        <v>0</v>
      </c>
      <c r="BV68" s="246">
        <f t="shared" ca="1" si="215"/>
        <v>0</v>
      </c>
    </row>
    <row r="69" spans="1:74" x14ac:dyDescent="0.25">
      <c r="A69" s="20" t="s">
        <v>510</v>
      </c>
      <c r="B69" s="52"/>
      <c r="C69" s="52"/>
      <c r="D69" s="142"/>
      <c r="E69" s="142"/>
      <c r="F69" s="142"/>
      <c r="G69" s="142"/>
      <c r="H69" s="142"/>
      <c r="I69" s="142"/>
      <c r="J69" s="142"/>
      <c r="K69" s="142"/>
      <c r="L69" s="142"/>
      <c r="M69" s="142"/>
      <c r="N69" s="142"/>
      <c r="O69" s="142"/>
      <c r="P69" s="142"/>
      <c r="Q69" s="142"/>
      <c r="R69" s="142"/>
      <c r="S69" s="142"/>
      <c r="T69" s="142"/>
      <c r="U69" s="142"/>
      <c r="V69" s="142"/>
      <c r="W69" s="142"/>
      <c r="X69" s="142"/>
      <c r="Y69" s="142"/>
      <c r="Z69" s="142"/>
      <c r="AA69" s="142"/>
      <c r="AB69" s="142"/>
      <c r="AC69" s="142"/>
      <c r="AD69" s="142"/>
      <c r="AE69" s="142"/>
      <c r="AF69" s="142"/>
      <c r="AG69" s="142"/>
      <c r="AH69" s="142"/>
      <c r="AI69" s="142"/>
      <c r="AJ69" s="142"/>
      <c r="AK69" s="142"/>
      <c r="AL69" s="142"/>
      <c r="AM69" s="142"/>
      <c r="AN69" s="142"/>
      <c r="AO69" s="142"/>
      <c r="AP69" s="142"/>
      <c r="AQ69" s="142"/>
      <c r="AR69" s="142"/>
      <c r="AS69" s="142"/>
      <c r="AT69" s="142"/>
      <c r="AU69" s="142"/>
      <c r="AV69" s="142"/>
      <c r="AW69" s="142"/>
      <c r="AX69" s="142"/>
      <c r="AY69" s="142"/>
      <c r="AZ69" s="142"/>
      <c r="BA69" s="142"/>
      <c r="BB69" s="142"/>
      <c r="BC69" s="142"/>
      <c r="BD69" s="142"/>
      <c r="BE69" s="142"/>
      <c r="BF69" s="142"/>
      <c r="BG69" s="122"/>
      <c r="BH69" s="122"/>
      <c r="BI69" s="122"/>
      <c r="BJ69" s="122"/>
      <c r="BK69" s="122"/>
      <c r="BL69" s="122"/>
      <c r="BM69" s="122"/>
      <c r="BN69" s="122"/>
      <c r="BO69" s="122"/>
      <c r="BP69" s="122"/>
      <c r="BQ69" s="122"/>
      <c r="BR69" s="122"/>
      <c r="BS69" s="122"/>
      <c r="BT69" s="122"/>
      <c r="BU69" s="122"/>
      <c r="BV69" s="122"/>
    </row>
    <row r="70" spans="1:74" x14ac:dyDescent="0.25">
      <c r="A70" s="144" t="s">
        <v>511</v>
      </c>
      <c r="B70" s="52"/>
      <c r="C70" s="52"/>
      <c r="D70" s="128">
        <f ca="1">+'P&amp;L'!D116</f>
        <v>0</v>
      </c>
      <c r="E70" s="128">
        <f ca="1">+'P&amp;L'!E116</f>
        <v>0</v>
      </c>
      <c r="F70" s="128">
        <f ca="1">+'P&amp;L'!F116</f>
        <v>0</v>
      </c>
      <c r="G70" s="128">
        <f ca="1">+'P&amp;L'!G116</f>
        <v>0</v>
      </c>
      <c r="H70" s="128">
        <f ca="1">+'P&amp;L'!H116</f>
        <v>0</v>
      </c>
      <c r="I70" s="128">
        <f ca="1">+'P&amp;L'!I116</f>
        <v>0</v>
      </c>
      <c r="J70" s="128">
        <f ca="1">+'P&amp;L'!J116</f>
        <v>0</v>
      </c>
      <c r="K70" s="128">
        <f ca="1">+'P&amp;L'!K116</f>
        <v>0</v>
      </c>
      <c r="L70" s="128">
        <f ca="1">+'P&amp;L'!L116</f>
        <v>0</v>
      </c>
      <c r="M70" s="128">
        <f ca="1">+'P&amp;L'!M116</f>
        <v>0</v>
      </c>
      <c r="N70" s="128">
        <f ca="1">+'P&amp;L'!N116</f>
        <v>0</v>
      </c>
      <c r="O70" s="128">
        <f ca="1">+'P&amp;L'!O116</f>
        <v>0</v>
      </c>
      <c r="P70" s="128">
        <f ca="1">+'P&amp;L'!P116</f>
        <v>0</v>
      </c>
      <c r="Q70" s="128">
        <f ca="1">+'P&amp;L'!Q116</f>
        <v>0</v>
      </c>
      <c r="R70" s="128">
        <f ca="1">+'P&amp;L'!R116</f>
        <v>0</v>
      </c>
      <c r="S70" s="128">
        <f ca="1">+'P&amp;L'!S116</f>
        <v>0</v>
      </c>
      <c r="T70" s="128">
        <f ca="1">+'P&amp;L'!T116</f>
        <v>0</v>
      </c>
      <c r="U70" s="128">
        <f ca="1">+'P&amp;L'!U116</f>
        <v>0</v>
      </c>
      <c r="V70" s="128">
        <f ca="1">+'P&amp;L'!V116</f>
        <v>0</v>
      </c>
      <c r="W70" s="128">
        <f ca="1">+'P&amp;L'!W116</f>
        <v>0</v>
      </c>
      <c r="X70" s="128">
        <f ca="1">+'P&amp;L'!X116</f>
        <v>0</v>
      </c>
      <c r="Y70" s="128">
        <f ca="1">+'P&amp;L'!Y116</f>
        <v>0</v>
      </c>
      <c r="Z70" s="128">
        <f ca="1">+'P&amp;L'!Z116</f>
        <v>0</v>
      </c>
      <c r="AA70" s="128">
        <f ca="1">+'P&amp;L'!AA116</f>
        <v>0</v>
      </c>
      <c r="AB70" s="128">
        <f ca="1">+'P&amp;L'!AB116</f>
        <v>0</v>
      </c>
      <c r="AC70" s="128">
        <f ca="1">+'P&amp;L'!AC116</f>
        <v>0</v>
      </c>
      <c r="AD70" s="128">
        <f ca="1">+'P&amp;L'!AD116</f>
        <v>0</v>
      </c>
      <c r="AE70" s="128">
        <f ca="1">+'P&amp;L'!AE116</f>
        <v>0</v>
      </c>
      <c r="AF70" s="128">
        <f ca="1">+'P&amp;L'!AF116</f>
        <v>0</v>
      </c>
      <c r="AG70" s="128">
        <f ca="1">+'P&amp;L'!AG116</f>
        <v>0</v>
      </c>
      <c r="AH70" s="128">
        <f ca="1">+'P&amp;L'!AH116</f>
        <v>0</v>
      </c>
      <c r="AI70" s="128">
        <f ca="1">+'P&amp;L'!AI116</f>
        <v>0</v>
      </c>
      <c r="AJ70" s="128">
        <f ca="1">+'P&amp;L'!AJ116</f>
        <v>0</v>
      </c>
      <c r="AK70" s="128">
        <f ca="1">+'P&amp;L'!AK116</f>
        <v>0</v>
      </c>
      <c r="AL70" s="128">
        <f ca="1">+'P&amp;L'!AL116</f>
        <v>0</v>
      </c>
      <c r="AM70" s="128">
        <f ca="1">+'P&amp;L'!AM116</f>
        <v>0</v>
      </c>
      <c r="AN70" s="128">
        <f ca="1">+'P&amp;L'!AN116</f>
        <v>0</v>
      </c>
      <c r="AO70" s="128">
        <f ca="1">+'P&amp;L'!AO116</f>
        <v>0</v>
      </c>
      <c r="AP70" s="128">
        <f ca="1">+'P&amp;L'!AP116</f>
        <v>0</v>
      </c>
      <c r="AQ70" s="128">
        <f ca="1">+'P&amp;L'!AQ116</f>
        <v>0</v>
      </c>
      <c r="AR70" s="128">
        <f ca="1">+'P&amp;L'!AR116</f>
        <v>0</v>
      </c>
      <c r="AS70" s="128">
        <f ca="1">+'P&amp;L'!AS116</f>
        <v>0</v>
      </c>
      <c r="AT70" s="128">
        <f ca="1">+'P&amp;L'!AT116</f>
        <v>0</v>
      </c>
      <c r="AU70" s="128">
        <f ca="1">+'P&amp;L'!AU116</f>
        <v>0</v>
      </c>
      <c r="AV70" s="128">
        <f ca="1">+'P&amp;L'!AV116</f>
        <v>0</v>
      </c>
      <c r="AW70" s="128">
        <f ca="1">+'P&amp;L'!AW116</f>
        <v>0</v>
      </c>
      <c r="AX70" s="128">
        <f ca="1">+'P&amp;L'!AX116</f>
        <v>0</v>
      </c>
      <c r="AY70" s="128">
        <f ca="1">+'P&amp;L'!AY116</f>
        <v>0</v>
      </c>
      <c r="AZ70" s="128">
        <f ca="1">+'P&amp;L'!AZ116</f>
        <v>0</v>
      </c>
      <c r="BA70" s="128">
        <f ca="1">+'P&amp;L'!BA116</f>
        <v>0</v>
      </c>
      <c r="BB70" s="128">
        <f ca="1">+'P&amp;L'!BB116</f>
        <v>0</v>
      </c>
      <c r="BC70" s="128">
        <f ca="1">+'P&amp;L'!BC116</f>
        <v>0</v>
      </c>
      <c r="BD70" s="128">
        <f ca="1">+'P&amp;L'!BD116</f>
        <v>0</v>
      </c>
      <c r="BE70" s="128">
        <f ca="1">+'P&amp;L'!BE116</f>
        <v>0</v>
      </c>
      <c r="BF70" s="128">
        <f ca="1">+'P&amp;L'!BF116</f>
        <v>0</v>
      </c>
      <c r="BG70" s="129"/>
      <c r="BH70" s="129"/>
      <c r="BI70" s="129"/>
      <c r="BJ70" s="129"/>
      <c r="BK70" s="129"/>
      <c r="BL70" s="129"/>
      <c r="BM70" s="129"/>
      <c r="BN70" s="129"/>
      <c r="BO70" s="129"/>
      <c r="BP70" s="129"/>
      <c r="BQ70" s="129"/>
      <c r="BR70" s="129"/>
      <c r="BS70" s="129"/>
      <c r="BT70" s="129"/>
      <c r="BU70" s="129"/>
      <c r="BV70" s="129"/>
    </row>
    <row r="71" spans="1:74" outlineLevel="1" x14ac:dyDescent="0.25">
      <c r="A71" s="135" t="s">
        <v>280</v>
      </c>
      <c r="B71" s="52"/>
      <c r="C71" s="52"/>
      <c r="D71" s="129"/>
      <c r="E71" s="129"/>
      <c r="F71" s="129"/>
      <c r="G71" s="129"/>
      <c r="H71" s="129"/>
      <c r="I71" s="129"/>
      <c r="J71" s="129"/>
      <c r="K71" s="129"/>
      <c r="L71" s="129"/>
      <c r="M71" s="129"/>
      <c r="N71" s="129"/>
      <c r="O71" s="129"/>
      <c r="P71" s="129"/>
      <c r="Q71" s="129"/>
      <c r="R71" s="129"/>
      <c r="S71" s="129"/>
      <c r="T71" s="129"/>
      <c r="U71" s="129"/>
      <c r="V71" s="129"/>
      <c r="W71" s="129"/>
      <c r="X71" s="129"/>
      <c r="Y71" s="129"/>
      <c r="Z71" s="129"/>
      <c r="AA71" s="129"/>
      <c r="AB71" s="129"/>
      <c r="AC71" s="129"/>
      <c r="AD71" s="129"/>
      <c r="AE71" s="129"/>
      <c r="AF71" s="129"/>
      <c r="AG71" s="129"/>
      <c r="AH71" s="129"/>
      <c r="AI71" s="129"/>
      <c r="AJ71" s="129"/>
      <c r="AK71" s="129"/>
      <c r="AL71" s="129"/>
      <c r="AM71" s="129"/>
      <c r="AN71" s="129"/>
      <c r="AO71" s="129"/>
      <c r="AP71" s="129"/>
      <c r="AQ71" s="129"/>
      <c r="AR71" s="129"/>
      <c r="AS71" s="129"/>
      <c r="AT71" s="129"/>
      <c r="AU71" s="129"/>
      <c r="AV71" s="129"/>
      <c r="AW71" s="129"/>
      <c r="AX71" s="129"/>
      <c r="AY71" s="129"/>
      <c r="AZ71" s="129"/>
      <c r="BA71" s="129"/>
      <c r="BB71" s="129"/>
      <c r="BC71" s="129"/>
      <c r="BD71" s="129"/>
      <c r="BE71" s="129"/>
      <c r="BF71" s="129"/>
      <c r="BG71" s="122"/>
      <c r="BH71" s="137">
        <v>0.05</v>
      </c>
      <c r="BI71" s="122"/>
      <c r="BJ71" s="122"/>
      <c r="BK71" s="122"/>
      <c r="BL71" s="122"/>
      <c r="BM71" s="122"/>
      <c r="BN71" s="122"/>
      <c r="BO71" s="137">
        <v>0.05</v>
      </c>
      <c r="BP71" s="122"/>
      <c r="BQ71" s="122"/>
      <c r="BR71" s="122"/>
      <c r="BS71" s="122"/>
      <c r="BT71" s="122"/>
      <c r="BU71" s="122"/>
      <c r="BV71" s="137">
        <v>0.05</v>
      </c>
    </row>
    <row r="72" spans="1:74" outlineLevel="1" x14ac:dyDescent="0.25">
      <c r="A72" s="135" t="s">
        <v>281</v>
      </c>
      <c r="B72" s="52"/>
      <c r="C72" s="52"/>
      <c r="D72" s="129"/>
      <c r="E72" s="129"/>
      <c r="F72" s="129"/>
      <c r="G72" s="129"/>
      <c r="H72" s="129"/>
      <c r="I72" s="129"/>
      <c r="J72" s="129"/>
      <c r="K72" s="129"/>
      <c r="L72" s="129"/>
      <c r="M72" s="129"/>
      <c r="N72" s="129"/>
      <c r="O72" s="129"/>
      <c r="P72" s="129"/>
      <c r="Q72" s="129"/>
      <c r="R72" s="129"/>
      <c r="S72" s="129"/>
      <c r="T72" s="129"/>
      <c r="U72" s="129"/>
      <c r="V72" s="129"/>
      <c r="W72" s="129"/>
      <c r="X72" s="129"/>
      <c r="Y72" s="129"/>
      <c r="Z72" s="129"/>
      <c r="AA72" s="129"/>
      <c r="AB72" s="129"/>
      <c r="AC72" s="129"/>
      <c r="AD72" s="129"/>
      <c r="AE72" s="129"/>
      <c r="AF72" s="129"/>
      <c r="AG72" s="129"/>
      <c r="AH72" s="129"/>
      <c r="AI72" s="129"/>
      <c r="AJ72" s="129"/>
      <c r="AK72" s="129"/>
      <c r="AL72" s="129"/>
      <c r="AM72" s="129"/>
      <c r="AN72" s="129"/>
      <c r="AO72" s="129"/>
      <c r="AP72" s="129"/>
      <c r="AQ72" s="129"/>
      <c r="AR72" s="129"/>
      <c r="AS72" s="129"/>
      <c r="AT72" s="129"/>
      <c r="AU72" s="129"/>
      <c r="AV72" s="129"/>
      <c r="AW72" s="129"/>
      <c r="AX72" s="129"/>
      <c r="AY72" s="129"/>
      <c r="AZ72" s="129"/>
      <c r="BA72" s="129"/>
      <c r="BB72" s="129"/>
      <c r="BC72" s="129"/>
      <c r="BD72" s="129"/>
      <c r="BE72" s="129"/>
      <c r="BF72" s="129"/>
      <c r="BG72" s="122"/>
      <c r="BH72" s="137">
        <v>0.09</v>
      </c>
      <c r="BI72" s="122"/>
      <c r="BJ72" s="122"/>
      <c r="BK72" s="122"/>
      <c r="BL72" s="122"/>
      <c r="BM72" s="122"/>
      <c r="BN72" s="122"/>
      <c r="BO72" s="137">
        <v>0.09</v>
      </c>
      <c r="BP72" s="122"/>
      <c r="BQ72" s="122"/>
      <c r="BR72" s="122"/>
      <c r="BS72" s="122"/>
      <c r="BT72" s="122"/>
      <c r="BU72" s="122"/>
      <c r="BV72" s="137">
        <v>0.09</v>
      </c>
    </row>
    <row r="73" spans="1:74" outlineLevel="1" x14ac:dyDescent="0.25">
      <c r="A73" s="135" t="s">
        <v>282</v>
      </c>
      <c r="B73" s="52"/>
      <c r="C73" s="52"/>
      <c r="D73" s="129"/>
      <c r="E73" s="129"/>
      <c r="F73" s="129"/>
      <c r="G73" s="129"/>
      <c r="H73" s="129"/>
      <c r="I73" s="129"/>
      <c r="J73" s="129"/>
      <c r="K73" s="129"/>
      <c r="L73" s="129"/>
      <c r="M73" s="129"/>
      <c r="N73" s="129"/>
      <c r="O73" s="129"/>
      <c r="P73" s="129"/>
      <c r="Q73" s="129"/>
      <c r="R73" s="129"/>
      <c r="S73" s="129"/>
      <c r="T73" s="129"/>
      <c r="U73" s="129"/>
      <c r="V73" s="129"/>
      <c r="W73" s="129"/>
      <c r="X73" s="129"/>
      <c r="Y73" s="129"/>
      <c r="Z73" s="129"/>
      <c r="AA73" s="129"/>
      <c r="AB73" s="129"/>
      <c r="AC73" s="129"/>
      <c r="AD73" s="129"/>
      <c r="AE73" s="129"/>
      <c r="AF73" s="129"/>
      <c r="AG73" s="129"/>
      <c r="AH73" s="129"/>
      <c r="AI73" s="129"/>
      <c r="AJ73" s="129"/>
      <c r="AK73" s="129"/>
      <c r="AL73" s="129"/>
      <c r="AM73" s="129"/>
      <c r="AN73" s="129"/>
      <c r="AO73" s="129"/>
      <c r="AP73" s="129"/>
      <c r="AQ73" s="129"/>
      <c r="AR73" s="129"/>
      <c r="AS73" s="129"/>
      <c r="AT73" s="129"/>
      <c r="AU73" s="129"/>
      <c r="AV73" s="129"/>
      <c r="AW73" s="129"/>
      <c r="AX73" s="129"/>
      <c r="AY73" s="129"/>
      <c r="AZ73" s="129"/>
      <c r="BA73" s="129"/>
      <c r="BB73" s="129"/>
      <c r="BC73" s="129"/>
      <c r="BD73" s="129"/>
      <c r="BE73" s="129"/>
      <c r="BF73" s="129"/>
      <c r="BG73" s="122"/>
      <c r="BH73" s="446">
        <v>0.1</v>
      </c>
      <c r="BI73" s="122"/>
      <c r="BJ73" s="122"/>
      <c r="BK73" s="122"/>
      <c r="BL73" s="122"/>
      <c r="BM73" s="122"/>
      <c r="BN73" s="122"/>
      <c r="BO73" s="446">
        <v>0.1</v>
      </c>
      <c r="BP73" s="122"/>
      <c r="BQ73" s="122"/>
      <c r="BR73" s="122"/>
      <c r="BS73" s="122"/>
      <c r="BT73" s="122"/>
      <c r="BU73" s="122"/>
      <c r="BV73" s="446">
        <v>0.1</v>
      </c>
    </row>
    <row r="74" spans="1:74" x14ac:dyDescent="0.25">
      <c r="A74" s="237" t="s">
        <v>22</v>
      </c>
      <c r="B74" s="52"/>
      <c r="C74" s="52"/>
      <c r="D74" s="448">
        <f t="shared" ref="D74:AI74" ca="1" si="216">IFERROR(+D76/D68,0)</f>
        <v>0</v>
      </c>
      <c r="E74" s="448">
        <f t="shared" ca="1" si="216"/>
        <v>0</v>
      </c>
      <c r="F74" s="448">
        <f t="shared" ca="1" si="216"/>
        <v>0</v>
      </c>
      <c r="G74" s="448">
        <f t="shared" ca="1" si="216"/>
        <v>0</v>
      </c>
      <c r="H74" s="448">
        <f t="shared" ca="1" si="216"/>
        <v>0</v>
      </c>
      <c r="I74" s="448">
        <f t="shared" ca="1" si="216"/>
        <v>0</v>
      </c>
      <c r="J74" s="448">
        <f t="shared" ca="1" si="216"/>
        <v>0</v>
      </c>
      <c r="K74" s="448">
        <f t="shared" ca="1" si="216"/>
        <v>0</v>
      </c>
      <c r="L74" s="448">
        <f t="shared" ca="1" si="216"/>
        <v>0</v>
      </c>
      <c r="M74" s="448">
        <f t="shared" ca="1" si="216"/>
        <v>0</v>
      </c>
      <c r="N74" s="448">
        <f t="shared" ca="1" si="216"/>
        <v>0</v>
      </c>
      <c r="O74" s="448">
        <f t="shared" ca="1" si="216"/>
        <v>0</v>
      </c>
      <c r="P74" s="448">
        <f t="shared" ca="1" si="216"/>
        <v>0</v>
      </c>
      <c r="Q74" s="448">
        <f t="shared" ca="1" si="216"/>
        <v>0</v>
      </c>
      <c r="R74" s="448">
        <f t="shared" ca="1" si="216"/>
        <v>0</v>
      </c>
      <c r="S74" s="448">
        <f t="shared" ca="1" si="216"/>
        <v>0</v>
      </c>
      <c r="T74" s="448">
        <f t="shared" ca="1" si="216"/>
        <v>0</v>
      </c>
      <c r="U74" s="448">
        <f t="shared" ca="1" si="216"/>
        <v>0</v>
      </c>
      <c r="V74" s="448">
        <f t="shared" ca="1" si="216"/>
        <v>0</v>
      </c>
      <c r="W74" s="448">
        <f t="shared" ca="1" si="216"/>
        <v>0</v>
      </c>
      <c r="X74" s="448">
        <f t="shared" ca="1" si="216"/>
        <v>0</v>
      </c>
      <c r="Y74" s="448">
        <f t="shared" ca="1" si="216"/>
        <v>0</v>
      </c>
      <c r="Z74" s="448">
        <f t="shared" ca="1" si="216"/>
        <v>0</v>
      </c>
      <c r="AA74" s="448">
        <f t="shared" ca="1" si="216"/>
        <v>0</v>
      </c>
      <c r="AB74" s="448">
        <f t="shared" ca="1" si="216"/>
        <v>0</v>
      </c>
      <c r="AC74" s="448">
        <f t="shared" ca="1" si="216"/>
        <v>0</v>
      </c>
      <c r="AD74" s="448">
        <f t="shared" ca="1" si="216"/>
        <v>0</v>
      </c>
      <c r="AE74" s="448">
        <f t="shared" ca="1" si="216"/>
        <v>0</v>
      </c>
      <c r="AF74" s="448">
        <f t="shared" ca="1" si="216"/>
        <v>0</v>
      </c>
      <c r="AG74" s="448">
        <f t="shared" ca="1" si="216"/>
        <v>0</v>
      </c>
      <c r="AH74" s="448">
        <f t="shared" ca="1" si="216"/>
        <v>0</v>
      </c>
      <c r="AI74" s="448">
        <f t="shared" ca="1" si="216"/>
        <v>0</v>
      </c>
      <c r="AJ74" s="448">
        <f t="shared" ref="AJ74:BA74" ca="1" si="217">IFERROR(+AJ76/AJ68,0)</f>
        <v>0</v>
      </c>
      <c r="AK74" s="448">
        <f t="shared" ca="1" si="217"/>
        <v>0</v>
      </c>
      <c r="AL74" s="448">
        <f t="shared" ca="1" si="217"/>
        <v>0</v>
      </c>
      <c r="AM74" s="448">
        <f t="shared" ca="1" si="217"/>
        <v>0</v>
      </c>
      <c r="AN74" s="448">
        <f t="shared" ca="1" si="217"/>
        <v>0</v>
      </c>
      <c r="AO74" s="448">
        <f t="shared" ca="1" si="217"/>
        <v>0</v>
      </c>
      <c r="AP74" s="448">
        <f t="shared" ca="1" si="217"/>
        <v>0</v>
      </c>
      <c r="AQ74" s="448">
        <f t="shared" ca="1" si="217"/>
        <v>0</v>
      </c>
      <c r="AR74" s="448">
        <f t="shared" ca="1" si="217"/>
        <v>0</v>
      </c>
      <c r="AS74" s="448">
        <f t="shared" ca="1" si="217"/>
        <v>0</v>
      </c>
      <c r="AT74" s="448">
        <f t="shared" ca="1" si="217"/>
        <v>0</v>
      </c>
      <c r="AU74" s="448">
        <f t="shared" ca="1" si="217"/>
        <v>0</v>
      </c>
      <c r="AV74" s="448">
        <f t="shared" ca="1" si="217"/>
        <v>0</v>
      </c>
      <c r="AW74" s="448">
        <f t="shared" ca="1" si="217"/>
        <v>0</v>
      </c>
      <c r="AX74" s="448">
        <f t="shared" ca="1" si="217"/>
        <v>0</v>
      </c>
      <c r="AY74" s="448">
        <f t="shared" ca="1" si="217"/>
        <v>0</v>
      </c>
      <c r="AZ74" s="448">
        <f t="shared" ca="1" si="217"/>
        <v>0</v>
      </c>
      <c r="BA74" s="448">
        <f t="shared" ca="1" si="217"/>
        <v>0</v>
      </c>
      <c r="BB74" s="448">
        <f t="shared" ref="BB74:BF74" ca="1" si="218">IFERROR(+BB76/BB68,0)</f>
        <v>0</v>
      </c>
      <c r="BC74" s="448">
        <f t="shared" ca="1" si="218"/>
        <v>0</v>
      </c>
      <c r="BD74" s="448">
        <f t="shared" ca="1" si="218"/>
        <v>0</v>
      </c>
      <c r="BE74" s="448">
        <f t="shared" ca="1" si="218"/>
        <v>0</v>
      </c>
      <c r="BF74" s="448">
        <f t="shared" ca="1" si="218"/>
        <v>0</v>
      </c>
      <c r="BG74" s="439">
        <f t="shared" ref="BG74" ca="1" si="219">+OFFSET(BG70,Case_Number,0)</f>
        <v>0</v>
      </c>
      <c r="BH74" s="439">
        <f t="shared" ref="BH74:BV74" ca="1" si="220">+OFFSET(BH70,Case_Number,0)</f>
        <v>0.09</v>
      </c>
      <c r="BI74" s="439">
        <f t="shared" ca="1" si="220"/>
        <v>0</v>
      </c>
      <c r="BJ74" s="439">
        <f t="shared" ca="1" si="220"/>
        <v>0</v>
      </c>
      <c r="BK74" s="439">
        <f t="shared" ca="1" si="220"/>
        <v>0</v>
      </c>
      <c r="BL74" s="439">
        <f t="shared" ca="1" si="220"/>
        <v>0</v>
      </c>
      <c r="BM74" s="439">
        <f t="shared" ca="1" si="220"/>
        <v>0</v>
      </c>
      <c r="BN74" s="439">
        <f t="shared" ca="1" si="220"/>
        <v>0</v>
      </c>
      <c r="BO74" s="439">
        <f t="shared" ca="1" si="220"/>
        <v>0.09</v>
      </c>
      <c r="BP74" s="439">
        <f t="shared" ca="1" si="220"/>
        <v>0</v>
      </c>
      <c r="BQ74" s="439">
        <f t="shared" ca="1" si="220"/>
        <v>0</v>
      </c>
      <c r="BR74" s="439">
        <f t="shared" ca="1" si="220"/>
        <v>0</v>
      </c>
      <c r="BS74" s="439">
        <f t="shared" ca="1" si="220"/>
        <v>0</v>
      </c>
      <c r="BT74" s="439">
        <f t="shared" ca="1" si="220"/>
        <v>0</v>
      </c>
      <c r="BU74" s="439">
        <f t="shared" ca="1" si="220"/>
        <v>0</v>
      </c>
      <c r="BV74" s="439">
        <f t="shared" ca="1" si="220"/>
        <v>0.09</v>
      </c>
    </row>
    <row r="75" spans="1:74" x14ac:dyDescent="0.25">
      <c r="A75" s="135" t="s">
        <v>512</v>
      </c>
      <c r="B75" s="52"/>
      <c r="C75" s="52"/>
      <c r="D75" s="129"/>
      <c r="E75" s="129"/>
      <c r="F75" s="129"/>
      <c r="G75" s="129"/>
      <c r="H75" s="129"/>
      <c r="I75" s="129"/>
      <c r="J75" s="129"/>
      <c r="K75" s="129"/>
      <c r="L75" s="129"/>
      <c r="M75" s="129"/>
      <c r="N75" s="129"/>
      <c r="O75" s="129"/>
      <c r="P75" s="129"/>
      <c r="Q75" s="129"/>
      <c r="R75" s="129"/>
      <c r="S75" s="129"/>
      <c r="T75" s="129"/>
      <c r="U75" s="129"/>
      <c r="V75" s="129"/>
      <c r="W75" s="129"/>
      <c r="X75" s="129"/>
      <c r="Y75" s="129"/>
      <c r="Z75" s="129"/>
      <c r="AA75" s="129"/>
      <c r="AB75" s="129"/>
      <c r="AC75" s="129"/>
      <c r="AD75" s="129"/>
      <c r="AE75" s="129"/>
      <c r="AF75" s="129"/>
      <c r="AG75" s="129"/>
      <c r="AH75" s="129"/>
      <c r="AI75" s="129"/>
      <c r="AJ75" s="129"/>
      <c r="AK75" s="129"/>
      <c r="AL75" s="129"/>
      <c r="AM75" s="129"/>
      <c r="AN75" s="129"/>
      <c r="AO75" s="129"/>
      <c r="AP75" s="129"/>
      <c r="AQ75" s="129"/>
      <c r="AR75" s="129"/>
      <c r="AS75" s="129"/>
      <c r="AT75" s="129"/>
      <c r="AU75" s="129"/>
      <c r="AV75" s="129"/>
      <c r="AW75" s="129"/>
      <c r="AX75" s="129"/>
      <c r="AY75" s="129"/>
      <c r="AZ75" s="129"/>
      <c r="BA75" s="129"/>
      <c r="BB75" s="129"/>
      <c r="BC75" s="129"/>
      <c r="BD75" s="129"/>
      <c r="BE75" s="129"/>
      <c r="BF75" s="129"/>
      <c r="BG75" s="122"/>
      <c r="BH75" s="141">
        <f ca="1">+BH74</f>
        <v>0.09</v>
      </c>
      <c r="BI75" s="122"/>
      <c r="BJ75" s="122"/>
      <c r="BK75" s="122"/>
      <c r="BL75" s="122"/>
      <c r="BM75" s="122"/>
      <c r="BN75" s="122"/>
      <c r="BO75" s="141">
        <f ca="1">+BO74+Rev_Toggle_18</f>
        <v>0.09</v>
      </c>
      <c r="BP75" s="122"/>
      <c r="BQ75" s="122"/>
      <c r="BR75" s="122"/>
      <c r="BS75" s="122"/>
      <c r="BT75" s="122"/>
      <c r="BU75" s="122"/>
      <c r="BV75" s="141">
        <f ca="1">+BV74+Rev_Toggle_18</f>
        <v>0.09</v>
      </c>
    </row>
    <row r="76" spans="1:74" x14ac:dyDescent="0.25">
      <c r="A76" s="153" t="s">
        <v>513</v>
      </c>
      <c r="B76" s="52"/>
      <c r="C76" s="52"/>
      <c r="D76" s="148">
        <f t="shared" ref="D76:AI76" ca="1" si="221">+D70</f>
        <v>0</v>
      </c>
      <c r="E76" s="148">
        <f t="shared" ca="1" si="221"/>
        <v>0</v>
      </c>
      <c r="F76" s="148">
        <f t="shared" ca="1" si="221"/>
        <v>0</v>
      </c>
      <c r="G76" s="148">
        <f t="shared" ca="1" si="221"/>
        <v>0</v>
      </c>
      <c r="H76" s="148">
        <f t="shared" ca="1" si="221"/>
        <v>0</v>
      </c>
      <c r="I76" s="148">
        <f t="shared" ca="1" si="221"/>
        <v>0</v>
      </c>
      <c r="J76" s="148">
        <f t="shared" ca="1" si="221"/>
        <v>0</v>
      </c>
      <c r="K76" s="148">
        <f t="shared" ca="1" si="221"/>
        <v>0</v>
      </c>
      <c r="L76" s="148">
        <f t="shared" ca="1" si="221"/>
        <v>0</v>
      </c>
      <c r="M76" s="148">
        <f t="shared" ca="1" si="221"/>
        <v>0</v>
      </c>
      <c r="N76" s="148">
        <f t="shared" ca="1" si="221"/>
        <v>0</v>
      </c>
      <c r="O76" s="148">
        <f t="shared" ca="1" si="221"/>
        <v>0</v>
      </c>
      <c r="P76" s="148">
        <f t="shared" ca="1" si="221"/>
        <v>0</v>
      </c>
      <c r="Q76" s="148">
        <f t="shared" ca="1" si="221"/>
        <v>0</v>
      </c>
      <c r="R76" s="148">
        <f t="shared" ca="1" si="221"/>
        <v>0</v>
      </c>
      <c r="S76" s="148">
        <f t="shared" ca="1" si="221"/>
        <v>0</v>
      </c>
      <c r="T76" s="148">
        <f t="shared" ca="1" si="221"/>
        <v>0</v>
      </c>
      <c r="U76" s="148">
        <f t="shared" ca="1" si="221"/>
        <v>0</v>
      </c>
      <c r="V76" s="148">
        <f t="shared" ca="1" si="221"/>
        <v>0</v>
      </c>
      <c r="W76" s="148">
        <f t="shared" ca="1" si="221"/>
        <v>0</v>
      </c>
      <c r="X76" s="148">
        <f t="shared" ca="1" si="221"/>
        <v>0</v>
      </c>
      <c r="Y76" s="148">
        <f t="shared" ca="1" si="221"/>
        <v>0</v>
      </c>
      <c r="Z76" s="148">
        <f t="shared" ca="1" si="221"/>
        <v>0</v>
      </c>
      <c r="AA76" s="148">
        <f t="shared" ca="1" si="221"/>
        <v>0</v>
      </c>
      <c r="AB76" s="148">
        <f t="shared" ca="1" si="221"/>
        <v>0</v>
      </c>
      <c r="AC76" s="148">
        <f t="shared" ca="1" si="221"/>
        <v>0</v>
      </c>
      <c r="AD76" s="148">
        <f t="shared" ca="1" si="221"/>
        <v>0</v>
      </c>
      <c r="AE76" s="148">
        <f t="shared" ca="1" si="221"/>
        <v>0</v>
      </c>
      <c r="AF76" s="148">
        <f t="shared" ca="1" si="221"/>
        <v>0</v>
      </c>
      <c r="AG76" s="148">
        <f t="shared" ca="1" si="221"/>
        <v>0</v>
      </c>
      <c r="AH76" s="148">
        <f t="shared" ca="1" si="221"/>
        <v>0</v>
      </c>
      <c r="AI76" s="148">
        <f t="shared" ca="1" si="221"/>
        <v>0</v>
      </c>
      <c r="AJ76" s="148">
        <f t="shared" ref="AJ76:BA76" ca="1" si="222">+AJ70</f>
        <v>0</v>
      </c>
      <c r="AK76" s="148">
        <f t="shared" ca="1" si="222"/>
        <v>0</v>
      </c>
      <c r="AL76" s="148">
        <f t="shared" ca="1" si="222"/>
        <v>0</v>
      </c>
      <c r="AM76" s="148">
        <f t="shared" ca="1" si="222"/>
        <v>0</v>
      </c>
      <c r="AN76" s="148">
        <f t="shared" ca="1" si="222"/>
        <v>0</v>
      </c>
      <c r="AO76" s="148">
        <f t="shared" ca="1" si="222"/>
        <v>0</v>
      </c>
      <c r="AP76" s="148">
        <f t="shared" ca="1" si="222"/>
        <v>0</v>
      </c>
      <c r="AQ76" s="148">
        <f t="shared" ca="1" si="222"/>
        <v>0</v>
      </c>
      <c r="AR76" s="148">
        <f t="shared" ca="1" si="222"/>
        <v>0</v>
      </c>
      <c r="AS76" s="148">
        <f t="shared" ca="1" si="222"/>
        <v>0</v>
      </c>
      <c r="AT76" s="148">
        <f t="shared" ca="1" si="222"/>
        <v>0</v>
      </c>
      <c r="AU76" s="148">
        <f t="shared" ca="1" si="222"/>
        <v>0</v>
      </c>
      <c r="AV76" s="148">
        <f t="shared" ca="1" si="222"/>
        <v>0</v>
      </c>
      <c r="AW76" s="148">
        <f t="shared" ca="1" si="222"/>
        <v>0</v>
      </c>
      <c r="AX76" s="148">
        <f t="shared" ca="1" si="222"/>
        <v>0</v>
      </c>
      <c r="AY76" s="148">
        <f t="shared" ca="1" si="222"/>
        <v>0</v>
      </c>
      <c r="AZ76" s="148">
        <f t="shared" ca="1" si="222"/>
        <v>0</v>
      </c>
      <c r="BA76" s="148">
        <f t="shared" ca="1" si="222"/>
        <v>0</v>
      </c>
      <c r="BB76" s="148">
        <f t="shared" ref="BB76:BF76" ca="1" si="223">+BB70</f>
        <v>0</v>
      </c>
      <c r="BC76" s="148">
        <f t="shared" ca="1" si="223"/>
        <v>0</v>
      </c>
      <c r="BD76" s="148">
        <f t="shared" ca="1" si="223"/>
        <v>0</v>
      </c>
      <c r="BE76" s="148">
        <f t="shared" ca="1" si="223"/>
        <v>0</v>
      </c>
      <c r="BF76" s="148">
        <f t="shared" ca="1" si="223"/>
        <v>0</v>
      </c>
      <c r="BG76" s="148">
        <f t="shared" ref="BG76:BV76" ca="1" si="224">+IFERROR(BG68*BG75,"-")</f>
        <v>0</v>
      </c>
      <c r="BH76" s="148">
        <f t="shared" ca="1" si="224"/>
        <v>0</v>
      </c>
      <c r="BI76" s="148">
        <f t="shared" ca="1" si="224"/>
        <v>0</v>
      </c>
      <c r="BJ76" s="148">
        <f t="shared" ca="1" si="224"/>
        <v>0</v>
      </c>
      <c r="BK76" s="148">
        <f t="shared" ca="1" si="224"/>
        <v>0</v>
      </c>
      <c r="BL76" s="148">
        <f t="shared" ca="1" si="224"/>
        <v>0</v>
      </c>
      <c r="BM76" s="148">
        <f t="shared" ca="1" si="224"/>
        <v>0</v>
      </c>
      <c r="BN76" s="148">
        <f t="shared" ca="1" si="224"/>
        <v>0</v>
      </c>
      <c r="BO76" s="148">
        <f t="shared" ca="1" si="224"/>
        <v>0</v>
      </c>
      <c r="BP76" s="148">
        <f t="shared" ca="1" si="224"/>
        <v>0</v>
      </c>
      <c r="BQ76" s="148">
        <f t="shared" ca="1" si="224"/>
        <v>0</v>
      </c>
      <c r="BR76" s="148">
        <f t="shared" ca="1" si="224"/>
        <v>0</v>
      </c>
      <c r="BS76" s="148">
        <f t="shared" ca="1" si="224"/>
        <v>0</v>
      </c>
      <c r="BT76" s="148">
        <f t="shared" ca="1" si="224"/>
        <v>0</v>
      </c>
      <c r="BU76" s="148">
        <f t="shared" ca="1" si="224"/>
        <v>0</v>
      </c>
      <c r="BV76" s="148">
        <f t="shared" ca="1" si="224"/>
        <v>0</v>
      </c>
    </row>
    <row r="77" spans="1:74" x14ac:dyDescent="0.25">
      <c r="A77" s="237" t="s">
        <v>22</v>
      </c>
      <c r="B77" s="52"/>
      <c r="C77" s="52"/>
      <c r="D77" s="145">
        <f t="shared" ref="D77:AZ77" ca="1" si="225">+D74</f>
        <v>0</v>
      </c>
      <c r="E77" s="145">
        <f t="shared" ca="1" si="225"/>
        <v>0</v>
      </c>
      <c r="F77" s="145">
        <f t="shared" ca="1" si="225"/>
        <v>0</v>
      </c>
      <c r="G77" s="145">
        <f t="shared" ca="1" si="225"/>
        <v>0</v>
      </c>
      <c r="H77" s="145">
        <f t="shared" ca="1" si="225"/>
        <v>0</v>
      </c>
      <c r="I77" s="145">
        <f t="shared" ca="1" si="225"/>
        <v>0</v>
      </c>
      <c r="J77" s="145">
        <f t="shared" ca="1" si="225"/>
        <v>0</v>
      </c>
      <c r="K77" s="145">
        <f t="shared" ca="1" si="225"/>
        <v>0</v>
      </c>
      <c r="L77" s="145">
        <f t="shared" ca="1" si="225"/>
        <v>0</v>
      </c>
      <c r="M77" s="145">
        <f t="shared" ca="1" si="225"/>
        <v>0</v>
      </c>
      <c r="N77" s="145">
        <f t="shared" ca="1" si="225"/>
        <v>0</v>
      </c>
      <c r="O77" s="145">
        <f t="shared" ca="1" si="225"/>
        <v>0</v>
      </c>
      <c r="P77" s="145">
        <f t="shared" ca="1" si="225"/>
        <v>0</v>
      </c>
      <c r="Q77" s="145">
        <f t="shared" ca="1" si="225"/>
        <v>0</v>
      </c>
      <c r="R77" s="145">
        <f t="shared" ca="1" si="225"/>
        <v>0</v>
      </c>
      <c r="S77" s="145">
        <f t="shared" ca="1" si="225"/>
        <v>0</v>
      </c>
      <c r="T77" s="145">
        <f t="shared" ca="1" si="225"/>
        <v>0</v>
      </c>
      <c r="U77" s="145">
        <f t="shared" ca="1" si="225"/>
        <v>0</v>
      </c>
      <c r="V77" s="145">
        <f t="shared" ca="1" si="225"/>
        <v>0</v>
      </c>
      <c r="W77" s="145">
        <f t="shared" ca="1" si="225"/>
        <v>0</v>
      </c>
      <c r="X77" s="145">
        <f t="shared" ca="1" si="225"/>
        <v>0</v>
      </c>
      <c r="Y77" s="145">
        <f t="shared" ca="1" si="225"/>
        <v>0</v>
      </c>
      <c r="Z77" s="145">
        <f t="shared" ca="1" si="225"/>
        <v>0</v>
      </c>
      <c r="AA77" s="145">
        <f t="shared" ca="1" si="225"/>
        <v>0</v>
      </c>
      <c r="AB77" s="145">
        <f t="shared" ca="1" si="225"/>
        <v>0</v>
      </c>
      <c r="AC77" s="145">
        <f t="shared" ca="1" si="225"/>
        <v>0</v>
      </c>
      <c r="AD77" s="145">
        <f t="shared" ca="1" si="225"/>
        <v>0</v>
      </c>
      <c r="AE77" s="145">
        <f t="shared" ca="1" si="225"/>
        <v>0</v>
      </c>
      <c r="AF77" s="145">
        <f t="shared" ca="1" si="225"/>
        <v>0</v>
      </c>
      <c r="AG77" s="145">
        <f t="shared" ca="1" si="225"/>
        <v>0</v>
      </c>
      <c r="AH77" s="145">
        <f t="shared" ca="1" si="225"/>
        <v>0</v>
      </c>
      <c r="AI77" s="145">
        <f t="shared" ca="1" si="225"/>
        <v>0</v>
      </c>
      <c r="AJ77" s="145">
        <f t="shared" ca="1" si="225"/>
        <v>0</v>
      </c>
      <c r="AK77" s="145">
        <f t="shared" ca="1" si="225"/>
        <v>0</v>
      </c>
      <c r="AL77" s="145">
        <f t="shared" ca="1" si="225"/>
        <v>0</v>
      </c>
      <c r="AM77" s="145">
        <f t="shared" ca="1" si="225"/>
        <v>0</v>
      </c>
      <c r="AN77" s="145">
        <f t="shared" ca="1" si="225"/>
        <v>0</v>
      </c>
      <c r="AO77" s="145">
        <f t="shared" ca="1" si="225"/>
        <v>0</v>
      </c>
      <c r="AP77" s="145">
        <f t="shared" ca="1" si="225"/>
        <v>0</v>
      </c>
      <c r="AQ77" s="145">
        <f t="shared" ca="1" si="225"/>
        <v>0</v>
      </c>
      <c r="AR77" s="145">
        <f t="shared" ca="1" si="225"/>
        <v>0</v>
      </c>
      <c r="AS77" s="145">
        <f t="shared" ca="1" si="225"/>
        <v>0</v>
      </c>
      <c r="AT77" s="145">
        <f t="shared" ca="1" si="225"/>
        <v>0</v>
      </c>
      <c r="AU77" s="145">
        <f t="shared" ca="1" si="225"/>
        <v>0</v>
      </c>
      <c r="AV77" s="145">
        <f t="shared" ca="1" si="225"/>
        <v>0</v>
      </c>
      <c r="AW77" s="145">
        <f t="shared" ca="1" si="225"/>
        <v>0</v>
      </c>
      <c r="AX77" s="145">
        <f t="shared" ca="1" si="225"/>
        <v>0</v>
      </c>
      <c r="AY77" s="145">
        <f t="shared" ca="1" si="225"/>
        <v>0</v>
      </c>
      <c r="AZ77" s="145">
        <f t="shared" ca="1" si="225"/>
        <v>0</v>
      </c>
      <c r="BA77" s="145">
        <f ca="1">+BA74</f>
        <v>0</v>
      </c>
      <c r="BB77" s="145">
        <f t="shared" ref="BB77:BG77" ca="1" si="226">+BB74</f>
        <v>0</v>
      </c>
      <c r="BC77" s="145">
        <f t="shared" ca="1" si="226"/>
        <v>0</v>
      </c>
      <c r="BD77" s="145">
        <f t="shared" ca="1" si="226"/>
        <v>0</v>
      </c>
      <c r="BE77" s="145">
        <f t="shared" ca="1" si="226"/>
        <v>0</v>
      </c>
      <c r="BF77" s="145">
        <f t="shared" ca="1" si="226"/>
        <v>0</v>
      </c>
      <c r="BG77" s="145">
        <f t="shared" ca="1" si="226"/>
        <v>0</v>
      </c>
      <c r="BH77" s="145">
        <f t="shared" ref="BH77:BV77" ca="1" si="227">+BH74</f>
        <v>0.09</v>
      </c>
      <c r="BI77" s="145">
        <f t="shared" ca="1" si="227"/>
        <v>0</v>
      </c>
      <c r="BJ77" s="145">
        <f t="shared" ca="1" si="227"/>
        <v>0</v>
      </c>
      <c r="BK77" s="145">
        <f t="shared" ca="1" si="227"/>
        <v>0</v>
      </c>
      <c r="BL77" s="145">
        <f t="shared" ca="1" si="227"/>
        <v>0</v>
      </c>
      <c r="BM77" s="145">
        <f t="shared" ca="1" si="227"/>
        <v>0</v>
      </c>
      <c r="BN77" s="145">
        <f t="shared" ca="1" si="227"/>
        <v>0</v>
      </c>
      <c r="BO77" s="145">
        <f t="shared" ca="1" si="227"/>
        <v>0.09</v>
      </c>
      <c r="BP77" s="145">
        <f t="shared" ca="1" si="227"/>
        <v>0</v>
      </c>
      <c r="BQ77" s="145">
        <f t="shared" ca="1" si="227"/>
        <v>0</v>
      </c>
      <c r="BR77" s="145">
        <f t="shared" ca="1" si="227"/>
        <v>0</v>
      </c>
      <c r="BS77" s="145">
        <f t="shared" ca="1" si="227"/>
        <v>0</v>
      </c>
      <c r="BT77" s="145">
        <f t="shared" ca="1" si="227"/>
        <v>0</v>
      </c>
      <c r="BU77" s="145">
        <f t="shared" ca="1" si="227"/>
        <v>0</v>
      </c>
      <c r="BV77" s="145">
        <f t="shared" ca="1" si="227"/>
        <v>0.09</v>
      </c>
    </row>
    <row r="78" spans="1:74" x14ac:dyDescent="0.25">
      <c r="A78" s="380" t="s">
        <v>469</v>
      </c>
      <c r="B78" s="52"/>
      <c r="C78" s="52"/>
      <c r="D78" s="383" t="str">
        <f ca="1">IFERROR((D77-#REF!)*10000,"NM")</f>
        <v>NM</v>
      </c>
      <c r="E78" s="383" t="str">
        <f ca="1">IFERROR((E77-#REF!)*10000,"NM")</f>
        <v>NM</v>
      </c>
      <c r="F78" s="383" t="str">
        <f ca="1">IFERROR((F77-#REF!)*10000,"NM")</f>
        <v>NM</v>
      </c>
      <c r="G78" s="383" t="str">
        <f ca="1">IFERROR((G77-#REF!)*10000,"NM")</f>
        <v>NM</v>
      </c>
      <c r="H78" s="383" t="str">
        <f t="shared" ref="H78:AZ78" ca="1" si="228">IFERROR((H77-A77)*10000,"NM")</f>
        <v>NM</v>
      </c>
      <c r="I78" s="383">
        <f t="shared" ca="1" si="228"/>
        <v>0</v>
      </c>
      <c r="J78" s="383">
        <f t="shared" ca="1" si="228"/>
        <v>0</v>
      </c>
      <c r="K78" s="383">
        <f t="shared" ca="1" si="228"/>
        <v>0</v>
      </c>
      <c r="L78" s="383">
        <f t="shared" ca="1" si="228"/>
        <v>0</v>
      </c>
      <c r="M78" s="383">
        <f t="shared" ca="1" si="228"/>
        <v>0</v>
      </c>
      <c r="N78" s="383">
        <f t="shared" ca="1" si="228"/>
        <v>0</v>
      </c>
      <c r="O78" s="383">
        <f t="shared" ca="1" si="228"/>
        <v>0</v>
      </c>
      <c r="P78" s="383">
        <f t="shared" ca="1" si="228"/>
        <v>0</v>
      </c>
      <c r="Q78" s="383">
        <f t="shared" ca="1" si="228"/>
        <v>0</v>
      </c>
      <c r="R78" s="383">
        <f t="shared" ca="1" si="228"/>
        <v>0</v>
      </c>
      <c r="S78" s="383">
        <f t="shared" ca="1" si="228"/>
        <v>0</v>
      </c>
      <c r="T78" s="383">
        <f t="shared" ca="1" si="228"/>
        <v>0</v>
      </c>
      <c r="U78" s="383">
        <f t="shared" ca="1" si="228"/>
        <v>0</v>
      </c>
      <c r="V78" s="383">
        <f t="shared" ca="1" si="228"/>
        <v>0</v>
      </c>
      <c r="W78" s="383">
        <f t="shared" ca="1" si="228"/>
        <v>0</v>
      </c>
      <c r="X78" s="383">
        <f t="shared" ca="1" si="228"/>
        <v>0</v>
      </c>
      <c r="Y78" s="383">
        <f t="shared" ca="1" si="228"/>
        <v>0</v>
      </c>
      <c r="Z78" s="383">
        <f t="shared" ca="1" si="228"/>
        <v>0</v>
      </c>
      <c r="AA78" s="383">
        <f t="shared" ca="1" si="228"/>
        <v>0</v>
      </c>
      <c r="AB78" s="383">
        <f t="shared" ca="1" si="228"/>
        <v>0</v>
      </c>
      <c r="AC78" s="383">
        <f t="shared" ca="1" si="228"/>
        <v>0</v>
      </c>
      <c r="AD78" s="383">
        <f t="shared" ca="1" si="228"/>
        <v>0</v>
      </c>
      <c r="AE78" s="383">
        <f t="shared" ca="1" si="228"/>
        <v>0</v>
      </c>
      <c r="AF78" s="383">
        <f t="shared" ca="1" si="228"/>
        <v>0</v>
      </c>
      <c r="AG78" s="383">
        <f t="shared" ca="1" si="228"/>
        <v>0</v>
      </c>
      <c r="AH78" s="383">
        <f t="shared" ca="1" si="228"/>
        <v>0</v>
      </c>
      <c r="AI78" s="383">
        <f t="shared" ca="1" si="228"/>
        <v>0</v>
      </c>
      <c r="AJ78" s="383">
        <f t="shared" ca="1" si="228"/>
        <v>0</v>
      </c>
      <c r="AK78" s="383">
        <f t="shared" ca="1" si="228"/>
        <v>0</v>
      </c>
      <c r="AL78" s="383">
        <f t="shared" ca="1" si="228"/>
        <v>0</v>
      </c>
      <c r="AM78" s="383">
        <f t="shared" ca="1" si="228"/>
        <v>0</v>
      </c>
      <c r="AN78" s="383">
        <f t="shared" ca="1" si="228"/>
        <v>0</v>
      </c>
      <c r="AO78" s="383">
        <f t="shared" ca="1" si="228"/>
        <v>0</v>
      </c>
      <c r="AP78" s="383">
        <f t="shared" ca="1" si="228"/>
        <v>0</v>
      </c>
      <c r="AQ78" s="383">
        <f t="shared" ca="1" si="228"/>
        <v>0</v>
      </c>
      <c r="AR78" s="383">
        <f t="shared" ca="1" si="228"/>
        <v>0</v>
      </c>
      <c r="AS78" s="383">
        <f t="shared" ca="1" si="228"/>
        <v>0</v>
      </c>
      <c r="AT78" s="383">
        <f t="shared" ca="1" si="228"/>
        <v>0</v>
      </c>
      <c r="AU78" s="383">
        <f t="shared" ca="1" si="228"/>
        <v>0</v>
      </c>
      <c r="AV78" s="383">
        <f t="shared" ca="1" si="228"/>
        <v>0</v>
      </c>
      <c r="AW78" s="383">
        <f t="shared" ca="1" si="228"/>
        <v>0</v>
      </c>
      <c r="AX78" s="383">
        <f t="shared" ca="1" si="228"/>
        <v>0</v>
      </c>
      <c r="AY78" s="383">
        <f t="shared" ca="1" si="228"/>
        <v>0</v>
      </c>
      <c r="AZ78" s="383">
        <f t="shared" ca="1" si="228"/>
        <v>0</v>
      </c>
      <c r="BA78" s="383">
        <f ca="1">IFERROR((BA77-AT77)*10000,"NM")</f>
        <v>0</v>
      </c>
      <c r="BB78" s="383">
        <f t="shared" ref="BB78" ca="1" si="229">IFERROR((BB77-AU77)*10000,"NM")</f>
        <v>0</v>
      </c>
      <c r="BC78" s="383">
        <f t="shared" ref="BC78" ca="1" si="230">IFERROR((BC77-AV77)*10000,"NM")</f>
        <v>0</v>
      </c>
      <c r="BD78" s="383">
        <f t="shared" ref="BD78" ca="1" si="231">IFERROR((BD77-AW77)*10000,"NM")</f>
        <v>0</v>
      </c>
      <c r="BE78" s="383">
        <f t="shared" ref="BE78" ca="1" si="232">IFERROR((BE77-AX77)*10000,"NM")</f>
        <v>0</v>
      </c>
      <c r="BF78" s="383">
        <f t="shared" ref="BF78" ca="1" si="233">IFERROR((BF77-AY77)*10000,"NM")</f>
        <v>0</v>
      </c>
      <c r="BG78" s="383">
        <f t="shared" ref="BG78:BV78" ca="1" si="234">IFERROR((BG77-AZ77)*10000,"NM")</f>
        <v>0</v>
      </c>
      <c r="BH78" s="383">
        <f t="shared" ca="1" si="234"/>
        <v>900</v>
      </c>
      <c r="BI78" s="383">
        <f t="shared" ca="1" si="234"/>
        <v>0</v>
      </c>
      <c r="BJ78" s="383">
        <f t="shared" ca="1" si="234"/>
        <v>0</v>
      </c>
      <c r="BK78" s="383">
        <f t="shared" ca="1" si="234"/>
        <v>0</v>
      </c>
      <c r="BL78" s="383">
        <f t="shared" ca="1" si="234"/>
        <v>0</v>
      </c>
      <c r="BM78" s="383">
        <f t="shared" ca="1" si="234"/>
        <v>0</v>
      </c>
      <c r="BN78" s="383">
        <f t="shared" ca="1" si="234"/>
        <v>0</v>
      </c>
      <c r="BO78" s="383">
        <f t="shared" ca="1" si="234"/>
        <v>0</v>
      </c>
      <c r="BP78" s="383">
        <f t="shared" ca="1" si="234"/>
        <v>0</v>
      </c>
      <c r="BQ78" s="383">
        <f t="shared" ca="1" si="234"/>
        <v>0</v>
      </c>
      <c r="BR78" s="383">
        <f t="shared" ca="1" si="234"/>
        <v>0</v>
      </c>
      <c r="BS78" s="383">
        <f t="shared" ca="1" si="234"/>
        <v>0</v>
      </c>
      <c r="BT78" s="383">
        <f t="shared" ca="1" si="234"/>
        <v>0</v>
      </c>
      <c r="BU78" s="383">
        <f t="shared" ca="1" si="234"/>
        <v>0</v>
      </c>
      <c r="BV78" s="383">
        <f t="shared" ca="1" si="234"/>
        <v>0</v>
      </c>
    </row>
    <row r="79" spans="1:74" x14ac:dyDescent="0.25">
      <c r="A79" s="88"/>
      <c r="B79" s="52"/>
      <c r="C79" s="52"/>
      <c r="D79" s="122"/>
      <c r="E79" s="122"/>
      <c r="F79" s="122"/>
      <c r="G79" s="122"/>
      <c r="H79" s="122"/>
      <c r="I79" s="122"/>
      <c r="J79" s="122"/>
      <c r="K79" s="122"/>
      <c r="L79" s="122"/>
      <c r="M79" s="122"/>
      <c r="N79" s="122"/>
      <c r="O79" s="122"/>
      <c r="P79" s="122"/>
      <c r="Q79" s="122"/>
      <c r="R79" s="122"/>
      <c r="S79" s="122"/>
      <c r="T79" s="122"/>
      <c r="U79" s="122"/>
      <c r="V79" s="122"/>
      <c r="W79" s="122"/>
      <c r="X79" s="122"/>
      <c r="Y79" s="122"/>
      <c r="Z79" s="122"/>
      <c r="AA79" s="122"/>
      <c r="AB79" s="122"/>
      <c r="AC79" s="122"/>
      <c r="AD79" s="122"/>
      <c r="AE79" s="122"/>
      <c r="AF79" s="122"/>
      <c r="AG79" s="122"/>
      <c r="AH79" s="122"/>
      <c r="AI79" s="122"/>
      <c r="AJ79" s="122"/>
      <c r="AK79" s="122"/>
      <c r="AL79" s="122"/>
      <c r="AM79" s="122"/>
      <c r="AN79" s="122"/>
      <c r="AO79" s="122"/>
      <c r="AP79" s="122"/>
      <c r="AQ79" s="122"/>
      <c r="AR79" s="122"/>
      <c r="AS79" s="122"/>
      <c r="AT79" s="122"/>
      <c r="AU79" s="122"/>
      <c r="AV79" s="122"/>
      <c r="AW79" s="122"/>
      <c r="AX79" s="122"/>
      <c r="AY79" s="122"/>
      <c r="AZ79" s="122"/>
      <c r="BA79" s="122"/>
      <c r="BB79" s="122"/>
      <c r="BC79" s="122"/>
      <c r="BD79" s="122"/>
      <c r="BE79" s="122"/>
      <c r="BF79" s="122"/>
      <c r="BG79" s="122"/>
      <c r="BH79" s="122"/>
      <c r="BI79" s="122"/>
      <c r="BJ79" s="122"/>
      <c r="BK79" s="122"/>
      <c r="BL79" s="122"/>
      <c r="BM79" s="122"/>
      <c r="BN79" s="122"/>
      <c r="BO79" s="122"/>
      <c r="BP79" s="122"/>
      <c r="BQ79" s="122"/>
      <c r="BR79" s="122"/>
      <c r="BS79" s="122"/>
      <c r="BT79" s="122"/>
      <c r="BU79" s="122"/>
      <c r="BV79" s="122"/>
    </row>
    <row r="80" spans="1:74" x14ac:dyDescent="0.25">
      <c r="A80" s="163" t="s">
        <v>514</v>
      </c>
      <c r="B80" s="52"/>
      <c r="C80" s="52"/>
      <c r="D80" s="122"/>
      <c r="E80" s="122"/>
      <c r="F80" s="122"/>
      <c r="G80" s="122"/>
      <c r="H80" s="122"/>
      <c r="I80" s="122"/>
      <c r="J80" s="122"/>
      <c r="K80" s="122"/>
      <c r="L80" s="122"/>
      <c r="M80" s="122"/>
      <c r="N80" s="122"/>
      <c r="O80" s="122"/>
      <c r="P80" s="122"/>
      <c r="Q80" s="122"/>
      <c r="R80" s="122"/>
      <c r="S80" s="122"/>
      <c r="T80" s="122"/>
      <c r="U80" s="122"/>
      <c r="V80" s="122"/>
      <c r="W80" s="122"/>
      <c r="X80" s="122"/>
      <c r="Y80" s="122"/>
      <c r="Z80" s="122"/>
      <c r="AA80" s="122"/>
      <c r="AB80" s="122"/>
      <c r="AC80" s="122"/>
      <c r="AD80" s="122"/>
      <c r="AE80" s="122"/>
      <c r="AF80" s="122"/>
      <c r="AG80" s="122"/>
      <c r="AH80" s="122"/>
      <c r="AI80" s="122"/>
      <c r="AJ80" s="122"/>
      <c r="AK80" s="122"/>
      <c r="AL80" s="122"/>
      <c r="AM80" s="122"/>
      <c r="AN80" s="122"/>
      <c r="AO80" s="122"/>
      <c r="AP80" s="122"/>
      <c r="AQ80" s="122"/>
      <c r="AR80" s="122"/>
      <c r="AS80" s="122"/>
      <c r="AT80" s="122"/>
      <c r="AU80" s="122"/>
      <c r="AV80" s="122"/>
      <c r="AW80" s="122"/>
      <c r="AX80" s="122"/>
      <c r="AY80" s="122"/>
      <c r="AZ80" s="122"/>
      <c r="BA80" s="122"/>
      <c r="BB80" s="122"/>
      <c r="BC80" s="122"/>
      <c r="BD80" s="122"/>
      <c r="BE80" s="122"/>
      <c r="BF80" s="122"/>
      <c r="BG80" s="122"/>
      <c r="BH80" s="122"/>
      <c r="BI80" s="122"/>
      <c r="BJ80" s="122"/>
      <c r="BK80" s="122"/>
      <c r="BL80" s="122"/>
      <c r="BM80" s="122"/>
      <c r="BN80" s="122"/>
      <c r="BO80" s="122"/>
      <c r="BP80" s="122"/>
      <c r="BQ80" s="122"/>
      <c r="BR80" s="122"/>
      <c r="BS80" s="122"/>
      <c r="BT80" s="122"/>
      <c r="BU80" s="122"/>
      <c r="BV80" s="122"/>
    </row>
    <row r="81" spans="1:74" x14ac:dyDescent="0.25">
      <c r="A81" s="21" t="s">
        <v>309</v>
      </c>
      <c r="B81" s="52"/>
      <c r="C81" s="52"/>
      <c r="BG81" s="122"/>
      <c r="BH81" s="122"/>
      <c r="BI81" s="122"/>
      <c r="BJ81" s="122"/>
      <c r="BK81" s="122"/>
      <c r="BL81" s="122"/>
      <c r="BM81" s="122"/>
      <c r="BN81" s="122"/>
      <c r="BO81" s="122"/>
      <c r="BP81" s="122"/>
      <c r="BQ81" s="122"/>
      <c r="BR81" s="122"/>
      <c r="BS81" s="122"/>
      <c r="BT81" s="122"/>
      <c r="BU81" s="122"/>
      <c r="BV81" s="122"/>
    </row>
    <row r="82" spans="1:74" outlineLevel="1" x14ac:dyDescent="0.25">
      <c r="A82" s="135" t="s">
        <v>280</v>
      </c>
      <c r="B82" s="52"/>
      <c r="C82" s="52"/>
      <c r="D82" s="129"/>
      <c r="E82" s="129"/>
      <c r="F82" s="129"/>
      <c r="G82" s="129"/>
      <c r="H82" s="129"/>
      <c r="I82" s="129"/>
      <c r="J82" s="129"/>
      <c r="K82" s="129"/>
      <c r="L82" s="129"/>
      <c r="M82" s="129"/>
      <c r="N82" s="129"/>
      <c r="O82" s="129"/>
      <c r="P82" s="129"/>
      <c r="Q82" s="129"/>
      <c r="R82" s="129"/>
      <c r="S82" s="129"/>
      <c r="T82" s="129"/>
      <c r="U82" s="129"/>
      <c r="V82" s="129"/>
      <c r="W82" s="129"/>
      <c r="X82" s="129"/>
      <c r="Y82" s="129"/>
      <c r="Z82" s="129"/>
      <c r="AA82" s="129"/>
      <c r="AB82" s="129"/>
      <c r="AC82" s="129"/>
      <c r="AD82" s="129"/>
      <c r="AE82" s="129"/>
      <c r="AF82" s="129"/>
      <c r="AG82" s="129"/>
      <c r="AH82" s="129"/>
      <c r="AI82" s="129"/>
      <c r="AJ82" s="129"/>
      <c r="AK82" s="129"/>
      <c r="AL82" s="129"/>
      <c r="AM82" s="129"/>
      <c r="AN82" s="129"/>
      <c r="AO82" s="129"/>
      <c r="AP82" s="129"/>
      <c r="AQ82" s="129"/>
      <c r="AR82" s="129"/>
      <c r="AS82" s="129"/>
      <c r="AT82" s="129"/>
      <c r="AU82" s="129"/>
      <c r="AV82" s="129"/>
      <c r="AW82" s="129"/>
      <c r="AX82" s="129"/>
      <c r="AY82" s="129"/>
      <c r="AZ82" s="129"/>
      <c r="BA82" s="129"/>
      <c r="BB82" s="129"/>
      <c r="BC82" s="129"/>
      <c r="BD82" s="129"/>
      <c r="BE82" s="129"/>
      <c r="BF82" s="129"/>
      <c r="BG82" s="122"/>
      <c r="BH82" s="137">
        <v>-0.03</v>
      </c>
      <c r="BI82" s="122"/>
      <c r="BJ82" s="122"/>
      <c r="BK82" s="122"/>
      <c r="BL82" s="122"/>
      <c r="BM82" s="122"/>
      <c r="BN82" s="122"/>
      <c r="BO82" s="137">
        <v>-0.03</v>
      </c>
      <c r="BP82" s="122"/>
      <c r="BQ82" s="122"/>
      <c r="BR82" s="122"/>
      <c r="BS82" s="122"/>
      <c r="BT82" s="122"/>
      <c r="BU82" s="122"/>
      <c r="BV82" s="137">
        <v>-0.03</v>
      </c>
    </row>
    <row r="83" spans="1:74" outlineLevel="1" x14ac:dyDescent="0.25">
      <c r="A83" s="135" t="s">
        <v>281</v>
      </c>
      <c r="B83" s="52"/>
      <c r="C83" s="52"/>
      <c r="D83" s="129"/>
      <c r="E83" s="129"/>
      <c r="F83" s="129"/>
      <c r="G83" s="129"/>
      <c r="H83" s="129"/>
      <c r="I83" s="129"/>
      <c r="J83" s="129"/>
      <c r="K83" s="129"/>
      <c r="L83" s="129"/>
      <c r="M83" s="129"/>
      <c r="N83" s="129"/>
      <c r="O83" s="129"/>
      <c r="P83" s="129"/>
      <c r="Q83" s="129"/>
      <c r="R83" s="129"/>
      <c r="S83" s="129"/>
      <c r="T83" s="129"/>
      <c r="U83" s="129"/>
      <c r="V83" s="129"/>
      <c r="W83" s="129"/>
      <c r="X83" s="129"/>
      <c r="Y83" s="129"/>
      <c r="Z83" s="129"/>
      <c r="AA83" s="129"/>
      <c r="AB83" s="129"/>
      <c r="AC83" s="129"/>
      <c r="AD83" s="129"/>
      <c r="AE83" s="129"/>
      <c r="AF83" s="129"/>
      <c r="AG83" s="129"/>
      <c r="AH83" s="129"/>
      <c r="AI83" s="129"/>
      <c r="AJ83" s="129"/>
      <c r="AK83" s="129"/>
      <c r="AL83" s="129"/>
      <c r="AM83" s="129"/>
      <c r="AN83" s="129"/>
      <c r="AO83" s="129"/>
      <c r="AP83" s="129"/>
      <c r="AQ83" s="129"/>
      <c r="AR83" s="129"/>
      <c r="AS83" s="129"/>
      <c r="AT83" s="129"/>
      <c r="AU83" s="129"/>
      <c r="AV83" s="129"/>
      <c r="AW83" s="129"/>
      <c r="AX83" s="129"/>
      <c r="AY83" s="129"/>
      <c r="AZ83" s="129"/>
      <c r="BA83" s="129"/>
      <c r="BB83" s="129"/>
      <c r="BC83" s="129"/>
      <c r="BD83" s="129"/>
      <c r="BE83" s="129"/>
      <c r="BF83" s="129"/>
      <c r="BG83" s="122"/>
      <c r="BH83" s="137">
        <v>-1.4999999999999999E-2</v>
      </c>
      <c r="BI83" s="122"/>
      <c r="BJ83" s="122"/>
      <c r="BK83" s="122"/>
      <c r="BL83" s="122"/>
      <c r="BM83" s="122"/>
      <c r="BN83" s="122"/>
      <c r="BO83" s="137">
        <v>-1.4999999999999999E-2</v>
      </c>
      <c r="BP83" s="122"/>
      <c r="BQ83" s="122"/>
      <c r="BR83" s="122"/>
      <c r="BS83" s="122"/>
      <c r="BT83" s="122"/>
      <c r="BU83" s="122"/>
      <c r="BV83" s="137">
        <v>-1.4999999999999999E-2</v>
      </c>
    </row>
    <row r="84" spans="1:74" outlineLevel="1" x14ac:dyDescent="0.25">
      <c r="A84" s="135" t="s">
        <v>282</v>
      </c>
      <c r="B84" s="52"/>
      <c r="C84" s="52"/>
      <c r="D84" s="129"/>
      <c r="E84" s="129"/>
      <c r="F84" s="129"/>
      <c r="G84" s="129"/>
      <c r="H84" s="129"/>
      <c r="I84" s="129"/>
      <c r="J84" s="129"/>
      <c r="K84" s="129"/>
      <c r="L84" s="129"/>
      <c r="M84" s="129"/>
      <c r="N84" s="129"/>
      <c r="O84" s="129"/>
      <c r="P84" s="129"/>
      <c r="Q84" s="129"/>
      <c r="R84" s="129"/>
      <c r="S84" s="129"/>
      <c r="T84" s="129"/>
      <c r="U84" s="129"/>
      <c r="V84" s="129"/>
      <c r="W84" s="129"/>
      <c r="X84" s="129"/>
      <c r="Y84" s="129"/>
      <c r="Z84" s="129"/>
      <c r="AA84" s="129"/>
      <c r="AB84" s="129"/>
      <c r="AC84" s="129"/>
      <c r="AD84" s="129"/>
      <c r="AE84" s="129"/>
      <c r="AF84" s="129"/>
      <c r="AG84" s="129"/>
      <c r="AH84" s="129"/>
      <c r="AI84" s="129"/>
      <c r="AJ84" s="129"/>
      <c r="AK84" s="129"/>
      <c r="AL84" s="129"/>
      <c r="AM84" s="129"/>
      <c r="AN84" s="129"/>
      <c r="AO84" s="129"/>
      <c r="AP84" s="129"/>
      <c r="AQ84" s="129"/>
      <c r="AR84" s="129"/>
      <c r="AS84" s="129"/>
      <c r="AT84" s="129"/>
      <c r="AU84" s="129"/>
      <c r="AV84" s="129"/>
      <c r="AW84" s="129"/>
      <c r="AX84" s="129"/>
      <c r="AY84" s="129"/>
      <c r="AZ84" s="129"/>
      <c r="BA84" s="129"/>
      <c r="BB84" s="129"/>
      <c r="BC84" s="129"/>
      <c r="BD84" s="129"/>
      <c r="BE84" s="129"/>
      <c r="BF84" s="129"/>
      <c r="BG84" s="122"/>
      <c r="BH84" s="446">
        <v>0.01</v>
      </c>
      <c r="BI84" s="122"/>
      <c r="BJ84" s="122"/>
      <c r="BK84" s="122"/>
      <c r="BL84" s="122"/>
      <c r="BM84" s="122"/>
      <c r="BN84" s="122"/>
      <c r="BO84" s="446">
        <v>0.01</v>
      </c>
      <c r="BP84" s="122"/>
      <c r="BQ84" s="122"/>
      <c r="BR84" s="122"/>
      <c r="BS84" s="122"/>
      <c r="BT84" s="122"/>
      <c r="BU84" s="122"/>
      <c r="BV84" s="446">
        <v>0.01</v>
      </c>
    </row>
    <row r="85" spans="1:74" x14ac:dyDescent="0.25">
      <c r="A85" s="139" t="s">
        <v>312</v>
      </c>
      <c r="B85" s="52"/>
      <c r="C85" s="52"/>
      <c r="D85" s="439"/>
      <c r="E85" s="439" t="e">
        <f ca="1">IF(OR(E87=0,#REF!=0),"-",E87/#REF!-1)</f>
        <v>#REF!</v>
      </c>
      <c r="F85" s="439" t="e">
        <f ca="1">IF(OR(F87=0,#REF!=0),"-",F87/#REF!-1)</f>
        <v>#REF!</v>
      </c>
      <c r="G85" s="439" t="e">
        <f ca="1">IF(OR(G87=0,#REF!=0),"-",G87/#REF!-1)</f>
        <v>#REF!</v>
      </c>
      <c r="H85" s="439" t="str">
        <f t="shared" ref="H85" ca="1" si="235">IF(OR(H87=0,A87=0),"-",H87/A87-1)</f>
        <v>-</v>
      </c>
      <c r="I85" s="439" t="str">
        <f t="shared" ref="I85" ca="1" si="236">IF(OR(I87=0,B87=0),"-",I87/B87-1)</f>
        <v>-</v>
      </c>
      <c r="J85" s="439" t="str">
        <f t="shared" ref="J85" ca="1" si="237">IF(OR(J87=0,C87=0),"-",J87/C87-1)</f>
        <v>-</v>
      </c>
      <c r="K85" s="439" t="str">
        <f t="shared" ref="K85" ca="1" si="238">IF(OR(K87=0,D87=0),"-",K87/D87-1)</f>
        <v>-</v>
      </c>
      <c r="L85" s="439" t="str">
        <f t="shared" ref="L85" ca="1" si="239">IF(OR(L87=0,E87=0),"-",L87/E87-1)</f>
        <v>-</v>
      </c>
      <c r="M85" s="439" t="str">
        <f t="shared" ref="M85" ca="1" si="240">IF(OR(M87=0,F87=0),"-",M87/F87-1)</f>
        <v>-</v>
      </c>
      <c r="N85" s="439" t="str">
        <f t="shared" ref="N85" ca="1" si="241">IF(OR(N87=0,G87=0),"-",N87/G87-1)</f>
        <v>-</v>
      </c>
      <c r="O85" s="439" t="str">
        <f t="shared" ref="O85" ca="1" si="242">IF(OR(O87=0,H87=0),"-",O87/H87-1)</f>
        <v>-</v>
      </c>
      <c r="P85" s="439" t="str">
        <f t="shared" ref="P85" ca="1" si="243">IF(OR(P87=0,I87=0),"-",P87/I87-1)</f>
        <v>-</v>
      </c>
      <c r="Q85" s="439" t="str">
        <f t="shared" ref="Q85" ca="1" si="244">IF(OR(Q87=0,J87=0),"-",Q87/J87-1)</f>
        <v>-</v>
      </c>
      <c r="R85" s="439" t="str">
        <f t="shared" ref="R85" ca="1" si="245">IF(OR(R87=0,K87=0),"-",R87/K87-1)</f>
        <v>-</v>
      </c>
      <c r="S85" s="439" t="str">
        <f t="shared" ref="S85" ca="1" si="246">IF(OR(S87=0,L87=0),"-",S87/L87-1)</f>
        <v>-</v>
      </c>
      <c r="T85" s="439" t="str">
        <f t="shared" ref="T85" ca="1" si="247">IF(OR(T87=0,M87=0),"-",T87/M87-1)</f>
        <v>-</v>
      </c>
      <c r="U85" s="439" t="str">
        <f t="shared" ref="U85" ca="1" si="248">IF(OR(U87=0,N87=0),"-",U87/N87-1)</f>
        <v>-</v>
      </c>
      <c r="V85" s="439" t="str">
        <f t="shared" ref="V85" ca="1" si="249">IF(OR(V87=0,O87=0),"-",V87/O87-1)</f>
        <v>-</v>
      </c>
      <c r="W85" s="439" t="str">
        <f t="shared" ref="W85" ca="1" si="250">IF(OR(W87=0,P87=0),"-",W87/P87-1)</f>
        <v>-</v>
      </c>
      <c r="X85" s="439" t="str">
        <f t="shared" ref="X85" ca="1" si="251">IF(OR(X87=0,Q87=0),"-",X87/Q87-1)</f>
        <v>-</v>
      </c>
      <c r="Y85" s="439" t="str">
        <f t="shared" ref="Y85" ca="1" si="252">IF(OR(Y87=0,R87=0),"-",Y87/R87-1)</f>
        <v>-</v>
      </c>
      <c r="Z85" s="439" t="str">
        <f t="shared" ref="Z85" ca="1" si="253">IF(OR(Z87=0,S87=0),"-",Z87/S87-1)</f>
        <v>-</v>
      </c>
      <c r="AA85" s="439" t="str">
        <f t="shared" ref="AA85" ca="1" si="254">IF(OR(AA87=0,T87=0),"-",AA87/T87-1)</f>
        <v>-</v>
      </c>
      <c r="AB85" s="439" t="str">
        <f t="shared" ref="AB85" ca="1" si="255">IF(OR(AB87=0,U87=0),"-",AB87/U87-1)</f>
        <v>-</v>
      </c>
      <c r="AC85" s="439" t="str">
        <f t="shared" ref="AC85" ca="1" si="256">IF(OR(AC87=0,V87=0),"-",AC87/V87-1)</f>
        <v>-</v>
      </c>
      <c r="AD85" s="439" t="str">
        <f t="shared" ref="AD85" ca="1" si="257">IF(OR(AD87=0,W87=0),"-",AD87/W87-1)</f>
        <v>-</v>
      </c>
      <c r="AE85" s="439" t="str">
        <f t="shared" ref="AE85" ca="1" si="258">IF(OR(AE87=0,X87=0),"-",AE87/X87-1)</f>
        <v>-</v>
      </c>
      <c r="AF85" s="439" t="str">
        <f t="shared" ref="AF85" ca="1" si="259">IF(OR(AF87=0,Y87=0),"-",AF87/Y87-1)</f>
        <v>-</v>
      </c>
      <c r="AG85" s="439" t="str">
        <f t="shared" ref="AG85" ca="1" si="260">IF(OR(AG87=0,Z87=0),"-",AG87/Z87-1)</f>
        <v>-</v>
      </c>
      <c r="AH85" s="439" t="str">
        <f t="shared" ref="AH85" ca="1" si="261">IF(OR(AH87=0,AA87=0),"-",AH87/AA87-1)</f>
        <v>-</v>
      </c>
      <c r="AI85" s="439" t="str">
        <f t="shared" ref="AI85" ca="1" si="262">IF(OR(AI87=0,AB87=0),"-",AI87/AB87-1)</f>
        <v>-</v>
      </c>
      <c r="AJ85" s="439" t="str">
        <f t="shared" ref="AJ85" ca="1" si="263">IF(OR(AJ87=0,AC87=0),"-",AJ87/AC87-1)</f>
        <v>-</v>
      </c>
      <c r="AK85" s="439" t="str">
        <f t="shared" ref="AK85" ca="1" si="264">IF(OR(AK87=0,AD87=0),"-",AK87/AD87-1)</f>
        <v>-</v>
      </c>
      <c r="AL85" s="439" t="str">
        <f t="shared" ref="AL85" ca="1" si="265">IF(OR(AL87=0,AE87=0),"-",AL87/AE87-1)</f>
        <v>-</v>
      </c>
      <c r="AM85" s="439" t="str">
        <f t="shared" ref="AM85" ca="1" si="266">IF(OR(AM87=0,AF87=0),"-",AM87/AF87-1)</f>
        <v>-</v>
      </c>
      <c r="AN85" s="439" t="str">
        <f t="shared" ref="AN85" ca="1" si="267">IF(OR(AN87=0,AG87=0),"-",AN87/AG87-1)</f>
        <v>-</v>
      </c>
      <c r="AO85" s="439" t="str">
        <f t="shared" ref="AO85" ca="1" si="268">IF(OR(AO87=0,AH87=0),"-",AO87/AH87-1)</f>
        <v>-</v>
      </c>
      <c r="AP85" s="439" t="str">
        <f t="shared" ref="AP85" ca="1" si="269">IF(OR(AP87=0,AI87=0),"-",AP87/AI87-1)</f>
        <v>-</v>
      </c>
      <c r="AQ85" s="439" t="str">
        <f t="shared" ref="AQ85" ca="1" si="270">IF(OR(AQ87=0,AJ87=0),"-",AQ87/AJ87-1)</f>
        <v>-</v>
      </c>
      <c r="AR85" s="439" t="str">
        <f t="shared" ref="AR85" ca="1" si="271">IF(OR(AR87=0,AK87=0),"-",AR87/AK87-1)</f>
        <v>-</v>
      </c>
      <c r="AS85" s="439" t="str">
        <f t="shared" ref="AS85" ca="1" si="272">IF(OR(AS87=0,AL87=0),"-",AS87/AL87-1)</f>
        <v>-</v>
      </c>
      <c r="AT85" s="439" t="str">
        <f t="shared" ref="AT85" ca="1" si="273">IF(OR(AT87=0,AM87=0),"-",AT87/AM87-1)</f>
        <v>-</v>
      </c>
      <c r="AU85" s="439" t="str">
        <f t="shared" ref="AU85" ca="1" si="274">IF(OR(AU87=0,AN87=0),"-",AU87/AN87-1)</f>
        <v>-</v>
      </c>
      <c r="AV85" s="439" t="str">
        <f t="shared" ref="AV85" ca="1" si="275">IF(OR(AV87=0,AO87=0),"-",AV87/AO87-1)</f>
        <v>-</v>
      </c>
      <c r="AW85" s="439" t="str">
        <f t="shared" ref="AW85" ca="1" si="276">IF(OR(AW87=0,AP87=0),"-",AW87/AP87-1)</f>
        <v>-</v>
      </c>
      <c r="AX85" s="439" t="str">
        <f t="shared" ref="AX85" ca="1" si="277">IF(OR(AX87=0,AQ87=0),"-",AX87/AQ87-1)</f>
        <v>-</v>
      </c>
      <c r="AY85" s="439" t="str">
        <f t="shared" ref="AY85" ca="1" si="278">IF(OR(AY87=0,AR87=0),"-",AY87/AR87-1)</f>
        <v>-</v>
      </c>
      <c r="AZ85" s="439" t="str">
        <f t="shared" ref="AZ85" ca="1" si="279">IF(OR(AZ87=0,AS87=0),"-",AZ87/AS87-1)</f>
        <v>-</v>
      </c>
      <c r="BA85" s="439" t="str">
        <f t="shared" ref="BA85" ca="1" si="280">IF(OR(BA87=0,AT87=0),"-",BA87/AT87-1)</f>
        <v>-</v>
      </c>
      <c r="BB85" s="439" t="str">
        <f t="shared" ref="BB85" ca="1" si="281">IF(OR(BB87=0,AU87=0),"-",BB87/AU87-1)</f>
        <v>-</v>
      </c>
      <c r="BC85" s="439" t="str">
        <f t="shared" ref="BC85" ca="1" si="282">IF(OR(BC87=0,AV87=0),"-",BC87/AV87-1)</f>
        <v>-</v>
      </c>
      <c r="BD85" s="439" t="str">
        <f t="shared" ref="BD85" ca="1" si="283">IF(OR(BD87=0,AW87=0),"-",BD87/AW87-1)</f>
        <v>-</v>
      </c>
      <c r="BE85" s="439" t="str">
        <f t="shared" ref="BE85" ca="1" si="284">IF(OR(BE87=0,AX87=0),"-",BE87/AX87-1)</f>
        <v>-</v>
      </c>
      <c r="BF85" s="439" t="str">
        <f t="shared" ref="BF85" ca="1" si="285">IF(OR(BF87=0,AY87=0),"-",BF87/AY87-1)</f>
        <v>-</v>
      </c>
      <c r="BG85" s="439">
        <f t="shared" ref="BG85" ca="1" si="286">+OFFSET(BG81,Case_Number,0)</f>
        <v>0</v>
      </c>
      <c r="BH85" s="439">
        <f t="shared" ref="BH85:BV85" ca="1" si="287">+OFFSET(BH81,Case_Number,0)</f>
        <v>-1.4999999999999999E-2</v>
      </c>
      <c r="BI85" s="439">
        <f t="shared" ca="1" si="287"/>
        <v>0</v>
      </c>
      <c r="BJ85" s="439">
        <f t="shared" ca="1" si="287"/>
        <v>0</v>
      </c>
      <c r="BK85" s="439">
        <f t="shared" ca="1" si="287"/>
        <v>0</v>
      </c>
      <c r="BL85" s="439">
        <f t="shared" ca="1" si="287"/>
        <v>0</v>
      </c>
      <c r="BM85" s="439">
        <f t="shared" ca="1" si="287"/>
        <v>0</v>
      </c>
      <c r="BN85" s="439">
        <f t="shared" ca="1" si="287"/>
        <v>0</v>
      </c>
      <c r="BO85" s="439">
        <f t="shared" ca="1" si="287"/>
        <v>-1.4999999999999999E-2</v>
      </c>
      <c r="BP85" s="439">
        <f t="shared" ca="1" si="287"/>
        <v>0</v>
      </c>
      <c r="BQ85" s="439">
        <f t="shared" ca="1" si="287"/>
        <v>0</v>
      </c>
      <c r="BR85" s="439">
        <f t="shared" ca="1" si="287"/>
        <v>0</v>
      </c>
      <c r="BS85" s="439">
        <f t="shared" ca="1" si="287"/>
        <v>0</v>
      </c>
      <c r="BT85" s="439">
        <f t="shared" ca="1" si="287"/>
        <v>0</v>
      </c>
      <c r="BU85" s="439">
        <f t="shared" ca="1" si="287"/>
        <v>0</v>
      </c>
      <c r="BV85" s="439">
        <f t="shared" ca="1" si="287"/>
        <v>-1.4999999999999999E-2</v>
      </c>
    </row>
    <row r="86" spans="1:74" x14ac:dyDescent="0.25">
      <c r="A86" s="135" t="s">
        <v>311</v>
      </c>
      <c r="B86" s="52"/>
      <c r="C86" s="52"/>
      <c r="D86" s="129"/>
      <c r="E86" s="129"/>
      <c r="F86" s="129"/>
      <c r="G86" s="129"/>
      <c r="H86" s="129"/>
      <c r="I86" s="129"/>
      <c r="J86" s="129"/>
      <c r="K86" s="129"/>
      <c r="L86" s="129"/>
      <c r="M86" s="129"/>
      <c r="N86" s="129"/>
      <c r="O86" s="129"/>
      <c r="P86" s="129"/>
      <c r="Q86" s="129"/>
      <c r="R86" s="129"/>
      <c r="S86" s="129"/>
      <c r="T86" s="129"/>
      <c r="U86" s="129"/>
      <c r="V86" s="129"/>
      <c r="W86" s="129"/>
      <c r="X86" s="129"/>
      <c r="Y86" s="129"/>
      <c r="Z86" s="129"/>
      <c r="AA86" s="129"/>
      <c r="AB86" s="129"/>
      <c r="AC86" s="129"/>
      <c r="AD86" s="129"/>
      <c r="AE86" s="129"/>
      <c r="AF86" s="129"/>
      <c r="AG86" s="129"/>
      <c r="AH86" s="129"/>
      <c r="AI86" s="129"/>
      <c r="AJ86" s="129"/>
      <c r="AK86" s="129"/>
      <c r="AL86" s="129"/>
      <c r="AM86" s="129"/>
      <c r="AN86" s="129"/>
      <c r="AO86" s="129"/>
      <c r="AP86" s="129"/>
      <c r="AQ86" s="129"/>
      <c r="AR86" s="129"/>
      <c r="AS86" s="129"/>
      <c r="AT86" s="129"/>
      <c r="AU86" s="129"/>
      <c r="AV86" s="129"/>
      <c r="AW86" s="129"/>
      <c r="AX86" s="129"/>
      <c r="AY86" s="129"/>
      <c r="AZ86" s="129"/>
      <c r="BA86" s="129"/>
      <c r="BB86" s="129"/>
      <c r="BC86" s="129"/>
      <c r="BD86" s="129"/>
      <c r="BE86" s="129"/>
      <c r="BF86" s="129"/>
      <c r="BG86" s="122"/>
      <c r="BH86" s="141">
        <f ca="1">+BH85</f>
        <v>-1.4999999999999999E-2</v>
      </c>
      <c r="BI86" s="122"/>
      <c r="BJ86" s="122"/>
      <c r="BK86" s="122"/>
      <c r="BL86" s="122"/>
      <c r="BM86" s="122"/>
      <c r="BN86" s="122"/>
      <c r="BO86" s="141">
        <f ca="1">+BO85+Rev_Toggle_18</f>
        <v>-1.4999999999999999E-2</v>
      </c>
      <c r="BP86" s="122"/>
      <c r="BQ86" s="122"/>
      <c r="BR86" s="122"/>
      <c r="BS86" s="122"/>
      <c r="BT86" s="122"/>
      <c r="BU86" s="122"/>
      <c r="BV86" s="141">
        <f ca="1">+BV85+Rev_Toggle_18</f>
        <v>-1.4999999999999999E-2</v>
      </c>
    </row>
    <row r="87" spans="1:74" x14ac:dyDescent="0.25">
      <c r="A87" s="21" t="s">
        <v>310</v>
      </c>
      <c r="B87" s="52"/>
      <c r="C87" s="52"/>
      <c r="D87" s="245">
        <f ca="1">+'P&amp;L'!D107</f>
        <v>0</v>
      </c>
      <c r="E87" s="245">
        <f ca="1">+'P&amp;L'!E107</f>
        <v>0</v>
      </c>
      <c r="F87" s="245">
        <f ca="1">+'P&amp;L'!F107</f>
        <v>0</v>
      </c>
      <c r="G87" s="245">
        <f ca="1">+'P&amp;L'!G107</f>
        <v>0</v>
      </c>
      <c r="H87" s="245">
        <f ca="1">+'P&amp;L'!H107</f>
        <v>0</v>
      </c>
      <c r="I87" s="245">
        <f ca="1">+'P&amp;L'!I107</f>
        <v>0</v>
      </c>
      <c r="J87" s="245">
        <f ca="1">+'P&amp;L'!J107</f>
        <v>0</v>
      </c>
      <c r="K87" s="245">
        <f ca="1">+'P&amp;L'!K107</f>
        <v>0</v>
      </c>
      <c r="L87" s="245">
        <f ca="1">+'P&amp;L'!L107</f>
        <v>0</v>
      </c>
      <c r="M87" s="245">
        <f ca="1">+'P&amp;L'!M107</f>
        <v>0</v>
      </c>
      <c r="N87" s="245">
        <f ca="1">+'P&amp;L'!N107</f>
        <v>0</v>
      </c>
      <c r="O87" s="245">
        <f ca="1">+'P&amp;L'!O107</f>
        <v>0</v>
      </c>
      <c r="P87" s="245">
        <f ca="1">+'P&amp;L'!P107</f>
        <v>0</v>
      </c>
      <c r="Q87" s="245">
        <f ca="1">+'P&amp;L'!Q107</f>
        <v>0</v>
      </c>
      <c r="R87" s="245">
        <f ca="1">+'P&amp;L'!R107</f>
        <v>0</v>
      </c>
      <c r="S87" s="245">
        <f ca="1">+'P&amp;L'!S107</f>
        <v>0</v>
      </c>
      <c r="T87" s="245">
        <f ca="1">+'P&amp;L'!T107</f>
        <v>0</v>
      </c>
      <c r="U87" s="245">
        <f ca="1">+'P&amp;L'!U107</f>
        <v>0</v>
      </c>
      <c r="V87" s="245">
        <f ca="1">+'P&amp;L'!V107</f>
        <v>0</v>
      </c>
      <c r="W87" s="245">
        <f ca="1">+'P&amp;L'!W107</f>
        <v>0</v>
      </c>
      <c r="X87" s="245">
        <f ca="1">+'P&amp;L'!X107</f>
        <v>0</v>
      </c>
      <c r="Y87" s="245">
        <f ca="1">+'P&amp;L'!Y107</f>
        <v>0</v>
      </c>
      <c r="Z87" s="245">
        <f ca="1">+'P&amp;L'!Z107</f>
        <v>0</v>
      </c>
      <c r="AA87" s="245">
        <f ca="1">+'P&amp;L'!AA107</f>
        <v>0</v>
      </c>
      <c r="AB87" s="245">
        <f ca="1">+'P&amp;L'!AB107</f>
        <v>0</v>
      </c>
      <c r="AC87" s="245">
        <f ca="1">+'P&amp;L'!AC107</f>
        <v>0</v>
      </c>
      <c r="AD87" s="245">
        <f ca="1">+'P&amp;L'!AD107</f>
        <v>0</v>
      </c>
      <c r="AE87" s="245">
        <f ca="1">+'P&amp;L'!AE107</f>
        <v>0</v>
      </c>
      <c r="AF87" s="245">
        <f ca="1">+'P&amp;L'!AF107</f>
        <v>0</v>
      </c>
      <c r="AG87" s="245">
        <f ca="1">+'P&amp;L'!AG107</f>
        <v>0</v>
      </c>
      <c r="AH87" s="245">
        <f ca="1">+'P&amp;L'!AH107</f>
        <v>0</v>
      </c>
      <c r="AI87" s="245">
        <f ca="1">+'P&amp;L'!AI107</f>
        <v>0</v>
      </c>
      <c r="AJ87" s="245">
        <f ca="1">+'P&amp;L'!AJ107</f>
        <v>0</v>
      </c>
      <c r="AK87" s="245">
        <f ca="1">+'P&amp;L'!AK107</f>
        <v>0</v>
      </c>
      <c r="AL87" s="245">
        <f ca="1">+'P&amp;L'!AL107</f>
        <v>0</v>
      </c>
      <c r="AM87" s="245">
        <f ca="1">+'P&amp;L'!AM107</f>
        <v>0</v>
      </c>
      <c r="AN87" s="245">
        <f ca="1">+'P&amp;L'!AN107</f>
        <v>0</v>
      </c>
      <c r="AO87" s="245">
        <f ca="1">+'P&amp;L'!AO107</f>
        <v>0</v>
      </c>
      <c r="AP87" s="245">
        <f ca="1">+'P&amp;L'!AP107</f>
        <v>0</v>
      </c>
      <c r="AQ87" s="245">
        <f ca="1">+'P&amp;L'!AQ107</f>
        <v>0</v>
      </c>
      <c r="AR87" s="245">
        <f ca="1">+'P&amp;L'!AR107</f>
        <v>0</v>
      </c>
      <c r="AS87" s="245">
        <f ca="1">+'P&amp;L'!AS107</f>
        <v>0</v>
      </c>
      <c r="AT87" s="245">
        <f ca="1">+'P&amp;L'!AT107</f>
        <v>0</v>
      </c>
      <c r="AU87" s="245">
        <f ca="1">+'P&amp;L'!AU107</f>
        <v>0</v>
      </c>
      <c r="AV87" s="245">
        <f ca="1">+'P&amp;L'!AV107</f>
        <v>0</v>
      </c>
      <c r="AW87" s="245">
        <f ca="1">+'P&amp;L'!AW107</f>
        <v>0</v>
      </c>
      <c r="AX87" s="245">
        <f ca="1">+'P&amp;L'!AX107</f>
        <v>0</v>
      </c>
      <c r="AY87" s="245">
        <f ca="1">+'P&amp;L'!AY107</f>
        <v>0</v>
      </c>
      <c r="AZ87" s="245">
        <f ca="1">+'P&amp;L'!AZ107</f>
        <v>0</v>
      </c>
      <c r="BA87" s="245">
        <f ca="1">+'P&amp;L'!BA107</f>
        <v>0</v>
      </c>
      <c r="BB87" s="245">
        <f ca="1">+'P&amp;L'!BB107</f>
        <v>0</v>
      </c>
      <c r="BC87" s="245">
        <f ca="1">+'P&amp;L'!BC107</f>
        <v>0</v>
      </c>
      <c r="BD87" s="245">
        <f ca="1">+'P&amp;L'!BD107</f>
        <v>0</v>
      </c>
      <c r="BE87" s="245">
        <f ca="1">+'P&amp;L'!BE107</f>
        <v>0</v>
      </c>
      <c r="BF87" s="245">
        <f ca="1">+'P&amp;L'!BF107</f>
        <v>0</v>
      </c>
      <c r="BG87" s="246">
        <f t="shared" ref="BG87" ca="1" si="288">+AZ87*BG86</f>
        <v>0</v>
      </c>
      <c r="BH87" s="246">
        <f ca="1">+BA87*(1+BH86)</f>
        <v>0</v>
      </c>
      <c r="BI87" s="246">
        <f t="shared" ref="BI87" ca="1" si="289">+BB87*BI86</f>
        <v>0</v>
      </c>
      <c r="BJ87" s="246">
        <f t="shared" ref="BJ87" ca="1" si="290">+BC87*BJ86</f>
        <v>0</v>
      </c>
      <c r="BK87" s="246">
        <f t="shared" ref="BK87" ca="1" si="291">+BD87*BK86</f>
        <v>0</v>
      </c>
      <c r="BL87" s="246">
        <f t="shared" ref="BL87" ca="1" si="292">+BE87*BL86</f>
        <v>0</v>
      </c>
      <c r="BM87" s="246">
        <f t="shared" ref="BM87" ca="1" si="293">+BF87*BM86</f>
        <v>0</v>
      </c>
      <c r="BN87" s="246">
        <f t="shared" ref="BN87" ca="1" si="294">+BG87*BN86</f>
        <v>0</v>
      </c>
      <c r="BO87" s="246">
        <f ca="1">+BH87*(1+BO86)</f>
        <v>0</v>
      </c>
      <c r="BP87" s="246">
        <f t="shared" ref="BP87" ca="1" si="295">+BI87*BP86</f>
        <v>0</v>
      </c>
      <c r="BQ87" s="246">
        <f t="shared" ref="BQ87" ca="1" si="296">+BJ87*BQ86</f>
        <v>0</v>
      </c>
      <c r="BR87" s="246">
        <f t="shared" ref="BR87" ca="1" si="297">+BK87*BR86</f>
        <v>0</v>
      </c>
      <c r="BS87" s="246">
        <f t="shared" ref="BS87" ca="1" si="298">+BL87*BS86</f>
        <v>0</v>
      </c>
      <c r="BT87" s="246">
        <f t="shared" ref="BT87" ca="1" si="299">+BM87*BT86</f>
        <v>0</v>
      </c>
      <c r="BU87" s="246">
        <f t="shared" ref="BU87" ca="1" si="300">+BN87*BU86</f>
        <v>0</v>
      </c>
      <c r="BV87" s="246">
        <f ca="1">+BO87*(1+BV86)</f>
        <v>0</v>
      </c>
    </row>
    <row r="88" spans="1:74" x14ac:dyDescent="0.25">
      <c r="A88" s="20" t="s">
        <v>510</v>
      </c>
      <c r="B88" s="52"/>
      <c r="C88" s="52"/>
      <c r="D88" s="142"/>
      <c r="E88" s="142"/>
      <c r="F88" s="142"/>
      <c r="G88" s="142"/>
      <c r="H88" s="142"/>
      <c r="I88" s="142"/>
      <c r="J88" s="142"/>
      <c r="K88" s="142"/>
      <c r="L88" s="142"/>
      <c r="M88" s="142"/>
      <c r="N88" s="142"/>
      <c r="O88" s="142"/>
      <c r="P88" s="142"/>
      <c r="Q88" s="142"/>
      <c r="R88" s="142"/>
      <c r="S88" s="142"/>
      <c r="T88" s="142"/>
      <c r="U88" s="142"/>
      <c r="V88" s="142"/>
      <c r="W88" s="142"/>
      <c r="X88" s="142"/>
      <c r="Y88" s="142"/>
      <c r="Z88" s="142"/>
      <c r="AA88" s="142"/>
      <c r="AB88" s="142"/>
      <c r="AC88" s="142"/>
      <c r="AD88" s="142"/>
      <c r="AE88" s="142"/>
      <c r="AF88" s="142"/>
      <c r="AG88" s="142"/>
      <c r="AH88" s="142"/>
      <c r="AI88" s="142"/>
      <c r="AJ88" s="142"/>
      <c r="AK88" s="142"/>
      <c r="AL88" s="142"/>
      <c r="AM88" s="142"/>
      <c r="AN88" s="142"/>
      <c r="AO88" s="142"/>
      <c r="AP88" s="142"/>
      <c r="AQ88" s="142"/>
      <c r="AR88" s="142"/>
      <c r="AS88" s="142"/>
      <c r="AT88" s="142"/>
      <c r="AU88" s="142"/>
      <c r="AV88" s="142"/>
      <c r="AW88" s="142"/>
      <c r="AX88" s="142"/>
      <c r="AY88" s="142"/>
      <c r="AZ88" s="142"/>
      <c r="BA88" s="142"/>
      <c r="BB88" s="142"/>
      <c r="BC88" s="142"/>
      <c r="BD88" s="142"/>
      <c r="BE88" s="142"/>
      <c r="BF88" s="142"/>
      <c r="BG88" s="122"/>
      <c r="BH88" s="122"/>
      <c r="BI88" s="122"/>
      <c r="BJ88" s="122"/>
      <c r="BK88" s="122"/>
      <c r="BL88" s="122"/>
      <c r="BM88" s="122"/>
      <c r="BN88" s="122"/>
      <c r="BO88" s="122"/>
      <c r="BP88" s="122"/>
      <c r="BQ88" s="122"/>
      <c r="BR88" s="122"/>
      <c r="BS88" s="122"/>
      <c r="BT88" s="122"/>
      <c r="BU88" s="122"/>
      <c r="BV88" s="122"/>
    </row>
    <row r="89" spans="1:74" x14ac:dyDescent="0.25">
      <c r="A89" s="144" t="s">
        <v>511</v>
      </c>
      <c r="B89" s="52"/>
      <c r="C89" s="52"/>
      <c r="D89" s="128">
        <f ca="1">+'P&amp;L'!D120</f>
        <v>0</v>
      </c>
      <c r="E89" s="128">
        <f ca="1">+'P&amp;L'!E120</f>
        <v>0</v>
      </c>
      <c r="F89" s="128">
        <f ca="1">+'P&amp;L'!F120</f>
        <v>0</v>
      </c>
      <c r="G89" s="128">
        <f ca="1">+'P&amp;L'!G120</f>
        <v>0</v>
      </c>
      <c r="H89" s="128">
        <f ca="1">+'P&amp;L'!H120</f>
        <v>0</v>
      </c>
      <c r="I89" s="128">
        <f ca="1">+'P&amp;L'!I120</f>
        <v>0</v>
      </c>
      <c r="J89" s="128">
        <f ca="1">+'P&amp;L'!J120</f>
        <v>0</v>
      </c>
      <c r="K89" s="128">
        <f ca="1">+'P&amp;L'!K120</f>
        <v>0</v>
      </c>
      <c r="L89" s="128">
        <f ca="1">+'P&amp;L'!L120</f>
        <v>0</v>
      </c>
      <c r="M89" s="128">
        <f ca="1">+'P&amp;L'!M120</f>
        <v>0</v>
      </c>
      <c r="N89" s="128">
        <f ca="1">+'P&amp;L'!N120</f>
        <v>0</v>
      </c>
      <c r="O89" s="128">
        <f ca="1">+'P&amp;L'!O120</f>
        <v>0</v>
      </c>
      <c r="P89" s="128">
        <f ca="1">+'P&amp;L'!P120</f>
        <v>0</v>
      </c>
      <c r="Q89" s="128">
        <f ca="1">+'P&amp;L'!Q120</f>
        <v>0</v>
      </c>
      <c r="R89" s="128">
        <f ca="1">+'P&amp;L'!R120</f>
        <v>0</v>
      </c>
      <c r="S89" s="128">
        <f ca="1">+'P&amp;L'!S120</f>
        <v>0</v>
      </c>
      <c r="T89" s="128">
        <f ca="1">+'P&amp;L'!T120</f>
        <v>0</v>
      </c>
      <c r="U89" s="128">
        <f ca="1">+'P&amp;L'!U120</f>
        <v>0</v>
      </c>
      <c r="V89" s="128">
        <f ca="1">+'P&amp;L'!V120</f>
        <v>0</v>
      </c>
      <c r="W89" s="128">
        <f ca="1">+'P&amp;L'!W120</f>
        <v>0</v>
      </c>
      <c r="X89" s="128">
        <f ca="1">+'P&amp;L'!X120</f>
        <v>0</v>
      </c>
      <c r="Y89" s="128">
        <f ca="1">+'P&amp;L'!Y120</f>
        <v>0</v>
      </c>
      <c r="Z89" s="128">
        <f ca="1">+'P&amp;L'!Z120</f>
        <v>0</v>
      </c>
      <c r="AA89" s="128">
        <f ca="1">+'P&amp;L'!AA120</f>
        <v>0</v>
      </c>
      <c r="AB89" s="128">
        <f ca="1">+'P&amp;L'!AB120</f>
        <v>0</v>
      </c>
      <c r="AC89" s="128">
        <f ca="1">+'P&amp;L'!AC120</f>
        <v>0</v>
      </c>
      <c r="AD89" s="128">
        <f ca="1">+'P&amp;L'!AD120</f>
        <v>0</v>
      </c>
      <c r="AE89" s="128">
        <f ca="1">+'P&amp;L'!AE120</f>
        <v>0</v>
      </c>
      <c r="AF89" s="128">
        <f ca="1">+'P&amp;L'!AF120</f>
        <v>0</v>
      </c>
      <c r="AG89" s="128">
        <f ca="1">+'P&amp;L'!AG120</f>
        <v>0</v>
      </c>
      <c r="AH89" s="128">
        <f ca="1">+'P&amp;L'!AH120</f>
        <v>0</v>
      </c>
      <c r="AI89" s="128">
        <f ca="1">+'P&amp;L'!AI120</f>
        <v>0</v>
      </c>
      <c r="AJ89" s="128">
        <f ca="1">+'P&amp;L'!AJ120</f>
        <v>0</v>
      </c>
      <c r="AK89" s="128">
        <f ca="1">+'P&amp;L'!AK120</f>
        <v>0</v>
      </c>
      <c r="AL89" s="128">
        <f ca="1">+'P&amp;L'!AL120</f>
        <v>0</v>
      </c>
      <c r="AM89" s="128">
        <f ca="1">+'P&amp;L'!AM120</f>
        <v>0</v>
      </c>
      <c r="AN89" s="128">
        <f ca="1">+'P&amp;L'!AN120</f>
        <v>0</v>
      </c>
      <c r="AO89" s="128">
        <f ca="1">+'P&amp;L'!AO120</f>
        <v>0</v>
      </c>
      <c r="AP89" s="128">
        <f ca="1">+'P&amp;L'!AP120</f>
        <v>0</v>
      </c>
      <c r="AQ89" s="128">
        <f ca="1">+'P&amp;L'!AQ120</f>
        <v>0</v>
      </c>
      <c r="AR89" s="128">
        <f ca="1">+'P&amp;L'!AR120</f>
        <v>0</v>
      </c>
      <c r="AS89" s="128">
        <f ca="1">+'P&amp;L'!AS120</f>
        <v>0</v>
      </c>
      <c r="AT89" s="128">
        <f ca="1">+'P&amp;L'!AT120</f>
        <v>0</v>
      </c>
      <c r="AU89" s="128">
        <f ca="1">+'P&amp;L'!AU120</f>
        <v>0</v>
      </c>
      <c r="AV89" s="128">
        <f ca="1">+'P&amp;L'!AV120</f>
        <v>0</v>
      </c>
      <c r="AW89" s="128">
        <f ca="1">+'P&amp;L'!AW120</f>
        <v>0</v>
      </c>
      <c r="AX89" s="128">
        <f ca="1">+'P&amp;L'!AX120</f>
        <v>0</v>
      </c>
      <c r="AY89" s="128">
        <f ca="1">+'P&amp;L'!AY120</f>
        <v>0</v>
      </c>
      <c r="AZ89" s="128">
        <f ca="1">+'P&amp;L'!AZ120</f>
        <v>0</v>
      </c>
      <c r="BA89" s="128">
        <f ca="1">+'P&amp;L'!BA120</f>
        <v>0</v>
      </c>
      <c r="BB89" s="128">
        <f ca="1">+'P&amp;L'!BB120</f>
        <v>0</v>
      </c>
      <c r="BC89" s="128">
        <f ca="1">+'P&amp;L'!BC120</f>
        <v>0</v>
      </c>
      <c r="BD89" s="128">
        <f ca="1">+'P&amp;L'!BD120</f>
        <v>0</v>
      </c>
      <c r="BE89" s="128">
        <f ca="1">+'P&amp;L'!BE120</f>
        <v>0</v>
      </c>
      <c r="BF89" s="128">
        <f ca="1">+'P&amp;L'!BF120</f>
        <v>0</v>
      </c>
      <c r="BG89" s="129"/>
      <c r="BH89" s="129"/>
      <c r="BI89" s="129"/>
      <c r="BJ89" s="129"/>
      <c r="BK89" s="129"/>
      <c r="BL89" s="129"/>
      <c r="BM89" s="129"/>
      <c r="BN89" s="129"/>
      <c r="BO89" s="129"/>
      <c r="BP89" s="129"/>
      <c r="BQ89" s="129"/>
      <c r="BR89" s="129"/>
      <c r="BS89" s="129"/>
      <c r="BT89" s="129"/>
      <c r="BU89" s="129"/>
      <c r="BV89" s="129"/>
    </row>
    <row r="90" spans="1:74" outlineLevel="1" x14ac:dyDescent="0.25">
      <c r="A90" s="135" t="s">
        <v>280</v>
      </c>
      <c r="B90" s="52"/>
      <c r="C90" s="52"/>
      <c r="D90" s="129"/>
      <c r="E90" s="129"/>
      <c r="F90" s="129"/>
      <c r="G90" s="129"/>
      <c r="H90" s="129"/>
      <c r="I90" s="129"/>
      <c r="J90" s="129"/>
      <c r="K90" s="129"/>
      <c r="L90" s="129"/>
      <c r="M90" s="129"/>
      <c r="N90" s="129"/>
      <c r="O90" s="129"/>
      <c r="P90" s="129"/>
      <c r="Q90" s="129"/>
      <c r="R90" s="129"/>
      <c r="S90" s="129"/>
      <c r="T90" s="129"/>
      <c r="U90" s="129"/>
      <c r="V90" s="129"/>
      <c r="W90" s="129"/>
      <c r="X90" s="129"/>
      <c r="Y90" s="129"/>
      <c r="Z90" s="129"/>
      <c r="AA90" s="129"/>
      <c r="AB90" s="129"/>
      <c r="AC90" s="129"/>
      <c r="AD90" s="129"/>
      <c r="AE90" s="129"/>
      <c r="AF90" s="129"/>
      <c r="AG90" s="129"/>
      <c r="AH90" s="129"/>
      <c r="AI90" s="129"/>
      <c r="AJ90" s="129"/>
      <c r="AK90" s="129"/>
      <c r="AL90" s="129"/>
      <c r="AM90" s="129"/>
      <c r="AN90" s="129"/>
      <c r="AO90" s="129"/>
      <c r="AP90" s="129"/>
      <c r="AQ90" s="129"/>
      <c r="AR90" s="129"/>
      <c r="AS90" s="129"/>
      <c r="AT90" s="129"/>
      <c r="AU90" s="129"/>
      <c r="AV90" s="129"/>
      <c r="AW90" s="129"/>
      <c r="AX90" s="129"/>
      <c r="AY90" s="129"/>
      <c r="AZ90" s="129"/>
      <c r="BA90" s="129"/>
      <c r="BB90" s="129"/>
      <c r="BC90" s="129"/>
      <c r="BD90" s="129"/>
      <c r="BE90" s="129"/>
      <c r="BF90" s="129"/>
      <c r="BG90" s="122"/>
      <c r="BH90" s="137">
        <v>0.1</v>
      </c>
      <c r="BI90" s="122"/>
      <c r="BJ90" s="122"/>
      <c r="BK90" s="122"/>
      <c r="BL90" s="122"/>
      <c r="BM90" s="122"/>
      <c r="BN90" s="122"/>
      <c r="BO90" s="137">
        <v>0.1</v>
      </c>
      <c r="BP90" s="122"/>
      <c r="BQ90" s="122"/>
      <c r="BR90" s="122"/>
      <c r="BS90" s="122"/>
      <c r="BT90" s="122"/>
      <c r="BU90" s="122"/>
      <c r="BV90" s="137">
        <v>0.1</v>
      </c>
    </row>
    <row r="91" spans="1:74" outlineLevel="1" x14ac:dyDescent="0.25">
      <c r="A91" s="135" t="s">
        <v>281</v>
      </c>
      <c r="B91" s="52"/>
      <c r="C91" s="52"/>
      <c r="D91" s="129"/>
      <c r="E91" s="129"/>
      <c r="F91" s="129"/>
      <c r="G91" s="129"/>
      <c r="H91" s="129"/>
      <c r="I91" s="129"/>
      <c r="J91" s="129"/>
      <c r="K91" s="129"/>
      <c r="L91" s="129"/>
      <c r="M91" s="129"/>
      <c r="N91" s="129"/>
      <c r="O91" s="129"/>
      <c r="P91" s="129"/>
      <c r="Q91" s="129"/>
      <c r="R91" s="129"/>
      <c r="S91" s="129"/>
      <c r="T91" s="129"/>
      <c r="U91" s="129"/>
      <c r="V91" s="129"/>
      <c r="W91" s="129"/>
      <c r="X91" s="129"/>
      <c r="Y91" s="129"/>
      <c r="Z91" s="129"/>
      <c r="AA91" s="129"/>
      <c r="AB91" s="129"/>
      <c r="AC91" s="129"/>
      <c r="AD91" s="129"/>
      <c r="AE91" s="129"/>
      <c r="AF91" s="129"/>
      <c r="AG91" s="129"/>
      <c r="AH91" s="129"/>
      <c r="AI91" s="129"/>
      <c r="AJ91" s="129"/>
      <c r="AK91" s="129"/>
      <c r="AL91" s="129"/>
      <c r="AM91" s="129"/>
      <c r="AN91" s="129"/>
      <c r="AO91" s="129"/>
      <c r="AP91" s="129"/>
      <c r="AQ91" s="129"/>
      <c r="AR91" s="129"/>
      <c r="AS91" s="129"/>
      <c r="AT91" s="129"/>
      <c r="AU91" s="129"/>
      <c r="AV91" s="129"/>
      <c r="AW91" s="129"/>
      <c r="AX91" s="129"/>
      <c r="AY91" s="129"/>
      <c r="AZ91" s="129"/>
      <c r="BA91" s="129"/>
      <c r="BB91" s="129"/>
      <c r="BC91" s="129"/>
      <c r="BD91" s="129"/>
      <c r="BE91" s="129"/>
      <c r="BF91" s="129"/>
      <c r="BG91" s="122"/>
      <c r="BH91" s="137">
        <v>0.15</v>
      </c>
      <c r="BI91" s="122"/>
      <c r="BJ91" s="122"/>
      <c r="BK91" s="122"/>
      <c r="BL91" s="122"/>
      <c r="BM91" s="122"/>
      <c r="BN91" s="122"/>
      <c r="BO91" s="137">
        <v>0.15</v>
      </c>
      <c r="BP91" s="122"/>
      <c r="BQ91" s="122"/>
      <c r="BR91" s="122"/>
      <c r="BS91" s="122"/>
      <c r="BT91" s="122"/>
      <c r="BU91" s="122"/>
      <c r="BV91" s="137">
        <v>0.15</v>
      </c>
    </row>
    <row r="92" spans="1:74" outlineLevel="1" x14ac:dyDescent="0.25">
      <c r="A92" s="135" t="s">
        <v>282</v>
      </c>
      <c r="B92" s="52"/>
      <c r="C92" s="52"/>
      <c r="D92" s="129"/>
      <c r="E92" s="129"/>
      <c r="F92" s="129"/>
      <c r="G92" s="129"/>
      <c r="H92" s="129"/>
      <c r="I92" s="129"/>
      <c r="J92" s="129"/>
      <c r="K92" s="129"/>
      <c r="L92" s="129"/>
      <c r="M92" s="129"/>
      <c r="N92" s="129"/>
      <c r="O92" s="129"/>
      <c r="P92" s="129"/>
      <c r="Q92" s="129"/>
      <c r="R92" s="129"/>
      <c r="S92" s="129"/>
      <c r="T92" s="129"/>
      <c r="U92" s="129"/>
      <c r="V92" s="129"/>
      <c r="W92" s="129"/>
      <c r="X92" s="129"/>
      <c r="Y92" s="129"/>
      <c r="Z92" s="129"/>
      <c r="AA92" s="129"/>
      <c r="AB92" s="129"/>
      <c r="AC92" s="129"/>
      <c r="AD92" s="129"/>
      <c r="AE92" s="129"/>
      <c r="AF92" s="129"/>
      <c r="AG92" s="129"/>
      <c r="AH92" s="129"/>
      <c r="AI92" s="129"/>
      <c r="AJ92" s="129"/>
      <c r="AK92" s="129"/>
      <c r="AL92" s="129"/>
      <c r="AM92" s="129"/>
      <c r="AN92" s="129"/>
      <c r="AO92" s="129"/>
      <c r="AP92" s="129"/>
      <c r="AQ92" s="129"/>
      <c r="AR92" s="129"/>
      <c r="AS92" s="129"/>
      <c r="AT92" s="129"/>
      <c r="AU92" s="129"/>
      <c r="AV92" s="129"/>
      <c r="AW92" s="129"/>
      <c r="AX92" s="129"/>
      <c r="AY92" s="129"/>
      <c r="AZ92" s="129"/>
      <c r="BA92" s="129"/>
      <c r="BB92" s="129"/>
      <c r="BC92" s="129"/>
      <c r="BD92" s="129"/>
      <c r="BE92" s="129"/>
      <c r="BF92" s="129"/>
      <c r="BG92" s="122"/>
      <c r="BH92" s="446">
        <v>0.17</v>
      </c>
      <c r="BI92" s="122"/>
      <c r="BJ92" s="122"/>
      <c r="BK92" s="122"/>
      <c r="BL92" s="122"/>
      <c r="BM92" s="122"/>
      <c r="BN92" s="122"/>
      <c r="BO92" s="446">
        <v>0.17</v>
      </c>
      <c r="BP92" s="122"/>
      <c r="BQ92" s="122"/>
      <c r="BR92" s="122"/>
      <c r="BS92" s="122"/>
      <c r="BT92" s="122"/>
      <c r="BU92" s="122"/>
      <c r="BV92" s="446">
        <v>0.17</v>
      </c>
    </row>
    <row r="93" spans="1:74" x14ac:dyDescent="0.25">
      <c r="A93" s="237" t="s">
        <v>22</v>
      </c>
      <c r="B93" s="52"/>
      <c r="C93" s="52"/>
      <c r="D93" s="448">
        <f t="shared" ref="D93:AI93" ca="1" si="301">IFERROR(+D95/D87,0)</f>
        <v>0</v>
      </c>
      <c r="E93" s="448">
        <f t="shared" ca="1" si="301"/>
        <v>0</v>
      </c>
      <c r="F93" s="448">
        <f t="shared" ca="1" si="301"/>
        <v>0</v>
      </c>
      <c r="G93" s="448">
        <f t="shared" ca="1" si="301"/>
        <v>0</v>
      </c>
      <c r="H93" s="448">
        <f t="shared" ca="1" si="301"/>
        <v>0</v>
      </c>
      <c r="I93" s="448">
        <f t="shared" ca="1" si="301"/>
        <v>0</v>
      </c>
      <c r="J93" s="448">
        <f t="shared" ca="1" si="301"/>
        <v>0</v>
      </c>
      <c r="K93" s="448">
        <f t="shared" ca="1" si="301"/>
        <v>0</v>
      </c>
      <c r="L93" s="448">
        <f t="shared" ca="1" si="301"/>
        <v>0</v>
      </c>
      <c r="M93" s="448">
        <f t="shared" ca="1" si="301"/>
        <v>0</v>
      </c>
      <c r="N93" s="448">
        <f t="shared" ca="1" si="301"/>
        <v>0</v>
      </c>
      <c r="O93" s="448">
        <f t="shared" ca="1" si="301"/>
        <v>0</v>
      </c>
      <c r="P93" s="448">
        <f t="shared" ca="1" si="301"/>
        <v>0</v>
      </c>
      <c r="Q93" s="448">
        <f t="shared" ca="1" si="301"/>
        <v>0</v>
      </c>
      <c r="R93" s="448">
        <f t="shared" ca="1" si="301"/>
        <v>0</v>
      </c>
      <c r="S93" s="448">
        <f t="shared" ca="1" si="301"/>
        <v>0</v>
      </c>
      <c r="T93" s="448">
        <f t="shared" ca="1" si="301"/>
        <v>0</v>
      </c>
      <c r="U93" s="448">
        <f t="shared" ca="1" si="301"/>
        <v>0</v>
      </c>
      <c r="V93" s="448">
        <f t="shared" ca="1" si="301"/>
        <v>0</v>
      </c>
      <c r="W93" s="448">
        <f t="shared" ca="1" si="301"/>
        <v>0</v>
      </c>
      <c r="X93" s="448">
        <f t="shared" ca="1" si="301"/>
        <v>0</v>
      </c>
      <c r="Y93" s="448">
        <f t="shared" ca="1" si="301"/>
        <v>0</v>
      </c>
      <c r="Z93" s="448">
        <f t="shared" ca="1" si="301"/>
        <v>0</v>
      </c>
      <c r="AA93" s="448">
        <f t="shared" ca="1" si="301"/>
        <v>0</v>
      </c>
      <c r="AB93" s="448">
        <f t="shared" ca="1" si="301"/>
        <v>0</v>
      </c>
      <c r="AC93" s="448">
        <f t="shared" ca="1" si="301"/>
        <v>0</v>
      </c>
      <c r="AD93" s="448">
        <f t="shared" ca="1" si="301"/>
        <v>0</v>
      </c>
      <c r="AE93" s="448">
        <f t="shared" ca="1" si="301"/>
        <v>0</v>
      </c>
      <c r="AF93" s="448">
        <f t="shared" ca="1" si="301"/>
        <v>0</v>
      </c>
      <c r="AG93" s="448">
        <f t="shared" ca="1" si="301"/>
        <v>0</v>
      </c>
      <c r="AH93" s="448">
        <f t="shared" ca="1" si="301"/>
        <v>0</v>
      </c>
      <c r="AI93" s="448">
        <f t="shared" ca="1" si="301"/>
        <v>0</v>
      </c>
      <c r="AJ93" s="448">
        <f t="shared" ref="AJ93:BA93" ca="1" si="302">IFERROR(+AJ95/AJ87,0)</f>
        <v>0</v>
      </c>
      <c r="AK93" s="448">
        <f t="shared" ca="1" si="302"/>
        <v>0</v>
      </c>
      <c r="AL93" s="448">
        <f t="shared" ca="1" si="302"/>
        <v>0</v>
      </c>
      <c r="AM93" s="448">
        <f t="shared" ca="1" si="302"/>
        <v>0</v>
      </c>
      <c r="AN93" s="448">
        <f t="shared" ca="1" si="302"/>
        <v>0</v>
      </c>
      <c r="AO93" s="448">
        <f t="shared" ca="1" si="302"/>
        <v>0</v>
      </c>
      <c r="AP93" s="448">
        <f t="shared" ca="1" si="302"/>
        <v>0</v>
      </c>
      <c r="AQ93" s="448">
        <f t="shared" ca="1" si="302"/>
        <v>0</v>
      </c>
      <c r="AR93" s="448">
        <f t="shared" ca="1" si="302"/>
        <v>0</v>
      </c>
      <c r="AS93" s="448">
        <f t="shared" ca="1" si="302"/>
        <v>0</v>
      </c>
      <c r="AT93" s="448">
        <f t="shared" ca="1" si="302"/>
        <v>0</v>
      </c>
      <c r="AU93" s="448">
        <f t="shared" ca="1" si="302"/>
        <v>0</v>
      </c>
      <c r="AV93" s="448">
        <f t="shared" ca="1" si="302"/>
        <v>0</v>
      </c>
      <c r="AW93" s="448">
        <f t="shared" ca="1" si="302"/>
        <v>0</v>
      </c>
      <c r="AX93" s="448">
        <f t="shared" ca="1" si="302"/>
        <v>0</v>
      </c>
      <c r="AY93" s="448">
        <f t="shared" ca="1" si="302"/>
        <v>0</v>
      </c>
      <c r="AZ93" s="448">
        <f t="shared" ca="1" si="302"/>
        <v>0</v>
      </c>
      <c r="BA93" s="448">
        <f t="shared" ca="1" si="302"/>
        <v>0</v>
      </c>
      <c r="BB93" s="448">
        <f t="shared" ref="BB93:BF93" ca="1" si="303">IFERROR(+BB95/BB87,0)</f>
        <v>0</v>
      </c>
      <c r="BC93" s="448">
        <f t="shared" ca="1" si="303"/>
        <v>0</v>
      </c>
      <c r="BD93" s="448">
        <f t="shared" ca="1" si="303"/>
        <v>0</v>
      </c>
      <c r="BE93" s="448">
        <f t="shared" ca="1" si="303"/>
        <v>0</v>
      </c>
      <c r="BF93" s="448">
        <f t="shared" ca="1" si="303"/>
        <v>0</v>
      </c>
      <c r="BG93" s="439">
        <f t="shared" ref="BG93" ca="1" si="304">+OFFSET(BG89,Case_Number,0)</f>
        <v>0</v>
      </c>
      <c r="BH93" s="439">
        <f t="shared" ref="BH93:BV93" ca="1" si="305">+OFFSET(BH89,Case_Number,0)</f>
        <v>0.15</v>
      </c>
      <c r="BI93" s="439">
        <f t="shared" ca="1" si="305"/>
        <v>0</v>
      </c>
      <c r="BJ93" s="439">
        <f t="shared" ca="1" si="305"/>
        <v>0</v>
      </c>
      <c r="BK93" s="439">
        <f t="shared" ca="1" si="305"/>
        <v>0</v>
      </c>
      <c r="BL93" s="439">
        <f t="shared" ca="1" si="305"/>
        <v>0</v>
      </c>
      <c r="BM93" s="439">
        <f t="shared" ca="1" si="305"/>
        <v>0</v>
      </c>
      <c r="BN93" s="439">
        <f t="shared" ca="1" si="305"/>
        <v>0</v>
      </c>
      <c r="BO93" s="439">
        <f t="shared" ca="1" si="305"/>
        <v>0.15</v>
      </c>
      <c r="BP93" s="439">
        <f t="shared" ca="1" si="305"/>
        <v>0</v>
      </c>
      <c r="BQ93" s="439">
        <f t="shared" ca="1" si="305"/>
        <v>0</v>
      </c>
      <c r="BR93" s="439">
        <f t="shared" ca="1" si="305"/>
        <v>0</v>
      </c>
      <c r="BS93" s="439">
        <f t="shared" ca="1" si="305"/>
        <v>0</v>
      </c>
      <c r="BT93" s="439">
        <f t="shared" ca="1" si="305"/>
        <v>0</v>
      </c>
      <c r="BU93" s="439">
        <f t="shared" ca="1" si="305"/>
        <v>0</v>
      </c>
      <c r="BV93" s="439">
        <f t="shared" ca="1" si="305"/>
        <v>0.15</v>
      </c>
    </row>
    <row r="94" spans="1:74" x14ac:dyDescent="0.25">
      <c r="A94" s="135" t="s">
        <v>512</v>
      </c>
      <c r="B94" s="52"/>
      <c r="C94" s="52"/>
      <c r="D94" s="129"/>
      <c r="E94" s="129"/>
      <c r="F94" s="129"/>
      <c r="G94" s="129"/>
      <c r="H94" s="129"/>
      <c r="I94" s="129"/>
      <c r="J94" s="129"/>
      <c r="K94" s="129"/>
      <c r="L94" s="129"/>
      <c r="M94" s="129"/>
      <c r="N94" s="129"/>
      <c r="O94" s="129"/>
      <c r="P94" s="129"/>
      <c r="Q94" s="129"/>
      <c r="R94" s="129"/>
      <c r="S94" s="129"/>
      <c r="T94" s="129"/>
      <c r="U94" s="129"/>
      <c r="V94" s="129"/>
      <c r="W94" s="129"/>
      <c r="X94" s="129"/>
      <c r="Y94" s="129"/>
      <c r="Z94" s="129"/>
      <c r="AA94" s="129"/>
      <c r="AB94" s="129"/>
      <c r="AC94" s="129"/>
      <c r="AD94" s="129"/>
      <c r="AE94" s="129"/>
      <c r="AF94" s="129"/>
      <c r="AG94" s="129"/>
      <c r="AH94" s="129"/>
      <c r="AI94" s="129"/>
      <c r="AJ94" s="129"/>
      <c r="AK94" s="129"/>
      <c r="AL94" s="129"/>
      <c r="AM94" s="129"/>
      <c r="AN94" s="129"/>
      <c r="AO94" s="129"/>
      <c r="AP94" s="129"/>
      <c r="AQ94" s="129"/>
      <c r="AR94" s="129"/>
      <c r="AS94" s="129"/>
      <c r="AT94" s="129"/>
      <c r="AU94" s="129"/>
      <c r="AV94" s="129"/>
      <c r="AW94" s="129"/>
      <c r="AX94" s="129"/>
      <c r="AY94" s="129"/>
      <c r="AZ94" s="129"/>
      <c r="BA94" s="129"/>
      <c r="BB94" s="129"/>
      <c r="BC94" s="129"/>
      <c r="BD94" s="129"/>
      <c r="BE94" s="129"/>
      <c r="BF94" s="129"/>
      <c r="BG94" s="122"/>
      <c r="BH94" s="141">
        <f ca="1">+BH93</f>
        <v>0.15</v>
      </c>
      <c r="BI94" s="122"/>
      <c r="BJ94" s="122"/>
      <c r="BK94" s="122"/>
      <c r="BL94" s="122"/>
      <c r="BM94" s="122"/>
      <c r="BN94" s="122"/>
      <c r="BO94" s="141">
        <f ca="1">+BO93+Rev_Toggle_18</f>
        <v>0.15</v>
      </c>
      <c r="BP94" s="122"/>
      <c r="BQ94" s="122"/>
      <c r="BR94" s="122"/>
      <c r="BS94" s="122"/>
      <c r="BT94" s="122"/>
      <c r="BU94" s="122"/>
      <c r="BV94" s="141">
        <f ca="1">+BV93+Rev_Toggle_18</f>
        <v>0.15</v>
      </c>
    </row>
    <row r="95" spans="1:74" x14ac:dyDescent="0.25">
      <c r="A95" s="153" t="s">
        <v>513</v>
      </c>
      <c r="B95" s="52"/>
      <c r="C95" s="52"/>
      <c r="D95" s="148">
        <f t="shared" ref="D95:AI95" ca="1" si="306">+D89</f>
        <v>0</v>
      </c>
      <c r="E95" s="148">
        <f t="shared" ca="1" si="306"/>
        <v>0</v>
      </c>
      <c r="F95" s="148">
        <f t="shared" ca="1" si="306"/>
        <v>0</v>
      </c>
      <c r="G95" s="148">
        <f t="shared" ca="1" si="306"/>
        <v>0</v>
      </c>
      <c r="H95" s="148">
        <f t="shared" ca="1" si="306"/>
        <v>0</v>
      </c>
      <c r="I95" s="148">
        <f t="shared" ca="1" si="306"/>
        <v>0</v>
      </c>
      <c r="J95" s="148">
        <f t="shared" ca="1" si="306"/>
        <v>0</v>
      </c>
      <c r="K95" s="148">
        <f t="shared" ca="1" si="306"/>
        <v>0</v>
      </c>
      <c r="L95" s="148">
        <f t="shared" ca="1" si="306"/>
        <v>0</v>
      </c>
      <c r="M95" s="148">
        <f t="shared" ca="1" si="306"/>
        <v>0</v>
      </c>
      <c r="N95" s="148">
        <f t="shared" ca="1" si="306"/>
        <v>0</v>
      </c>
      <c r="O95" s="148">
        <f t="shared" ca="1" si="306"/>
        <v>0</v>
      </c>
      <c r="P95" s="148">
        <f t="shared" ca="1" si="306"/>
        <v>0</v>
      </c>
      <c r="Q95" s="148">
        <f t="shared" ca="1" si="306"/>
        <v>0</v>
      </c>
      <c r="R95" s="148">
        <f t="shared" ca="1" si="306"/>
        <v>0</v>
      </c>
      <c r="S95" s="148">
        <f t="shared" ca="1" si="306"/>
        <v>0</v>
      </c>
      <c r="T95" s="148">
        <f t="shared" ca="1" si="306"/>
        <v>0</v>
      </c>
      <c r="U95" s="148">
        <f t="shared" ca="1" si="306"/>
        <v>0</v>
      </c>
      <c r="V95" s="148">
        <f t="shared" ca="1" si="306"/>
        <v>0</v>
      </c>
      <c r="W95" s="148">
        <f t="shared" ca="1" si="306"/>
        <v>0</v>
      </c>
      <c r="X95" s="148">
        <f t="shared" ca="1" si="306"/>
        <v>0</v>
      </c>
      <c r="Y95" s="148">
        <f t="shared" ca="1" si="306"/>
        <v>0</v>
      </c>
      <c r="Z95" s="148">
        <f t="shared" ca="1" si="306"/>
        <v>0</v>
      </c>
      <c r="AA95" s="148">
        <f t="shared" ca="1" si="306"/>
        <v>0</v>
      </c>
      <c r="AB95" s="148">
        <f t="shared" ca="1" si="306"/>
        <v>0</v>
      </c>
      <c r="AC95" s="148">
        <f t="shared" ca="1" si="306"/>
        <v>0</v>
      </c>
      <c r="AD95" s="148">
        <f t="shared" ca="1" si="306"/>
        <v>0</v>
      </c>
      <c r="AE95" s="148">
        <f t="shared" ca="1" si="306"/>
        <v>0</v>
      </c>
      <c r="AF95" s="148">
        <f t="shared" ca="1" si="306"/>
        <v>0</v>
      </c>
      <c r="AG95" s="148">
        <f t="shared" ca="1" si="306"/>
        <v>0</v>
      </c>
      <c r="AH95" s="148">
        <f t="shared" ca="1" si="306"/>
        <v>0</v>
      </c>
      <c r="AI95" s="148">
        <f t="shared" ca="1" si="306"/>
        <v>0</v>
      </c>
      <c r="AJ95" s="148">
        <f t="shared" ref="AJ95:BA95" ca="1" si="307">+AJ89</f>
        <v>0</v>
      </c>
      <c r="AK95" s="148">
        <f t="shared" ca="1" si="307"/>
        <v>0</v>
      </c>
      <c r="AL95" s="148">
        <f t="shared" ca="1" si="307"/>
        <v>0</v>
      </c>
      <c r="AM95" s="148">
        <f t="shared" ca="1" si="307"/>
        <v>0</v>
      </c>
      <c r="AN95" s="148">
        <f t="shared" ca="1" si="307"/>
        <v>0</v>
      </c>
      <c r="AO95" s="148">
        <f t="shared" ca="1" si="307"/>
        <v>0</v>
      </c>
      <c r="AP95" s="148">
        <f t="shared" ca="1" si="307"/>
        <v>0</v>
      </c>
      <c r="AQ95" s="148">
        <f t="shared" ca="1" si="307"/>
        <v>0</v>
      </c>
      <c r="AR95" s="148">
        <f t="shared" ca="1" si="307"/>
        <v>0</v>
      </c>
      <c r="AS95" s="148">
        <f t="shared" ca="1" si="307"/>
        <v>0</v>
      </c>
      <c r="AT95" s="148">
        <f t="shared" ca="1" si="307"/>
        <v>0</v>
      </c>
      <c r="AU95" s="148">
        <f t="shared" ca="1" si="307"/>
        <v>0</v>
      </c>
      <c r="AV95" s="148">
        <f t="shared" ca="1" si="307"/>
        <v>0</v>
      </c>
      <c r="AW95" s="148">
        <f t="shared" ca="1" si="307"/>
        <v>0</v>
      </c>
      <c r="AX95" s="148">
        <f t="shared" ca="1" si="307"/>
        <v>0</v>
      </c>
      <c r="AY95" s="148">
        <f t="shared" ca="1" si="307"/>
        <v>0</v>
      </c>
      <c r="AZ95" s="148">
        <f t="shared" ca="1" si="307"/>
        <v>0</v>
      </c>
      <c r="BA95" s="148">
        <f t="shared" ca="1" si="307"/>
        <v>0</v>
      </c>
      <c r="BB95" s="148">
        <f t="shared" ref="BB95:BF95" ca="1" si="308">+BB89</f>
        <v>0</v>
      </c>
      <c r="BC95" s="148">
        <f t="shared" ca="1" si="308"/>
        <v>0</v>
      </c>
      <c r="BD95" s="148">
        <f t="shared" ca="1" si="308"/>
        <v>0</v>
      </c>
      <c r="BE95" s="148">
        <f t="shared" ca="1" si="308"/>
        <v>0</v>
      </c>
      <c r="BF95" s="148">
        <f t="shared" ca="1" si="308"/>
        <v>0</v>
      </c>
      <c r="BG95" s="148">
        <f t="shared" ref="BG95:BV95" ca="1" si="309">+IFERROR(BG87*BG94,"-")</f>
        <v>0</v>
      </c>
      <c r="BH95" s="148">
        <f t="shared" ca="1" si="309"/>
        <v>0</v>
      </c>
      <c r="BI95" s="148">
        <f t="shared" ca="1" si="309"/>
        <v>0</v>
      </c>
      <c r="BJ95" s="148">
        <f t="shared" ca="1" si="309"/>
        <v>0</v>
      </c>
      <c r="BK95" s="148">
        <f t="shared" ca="1" si="309"/>
        <v>0</v>
      </c>
      <c r="BL95" s="148">
        <f t="shared" ca="1" si="309"/>
        <v>0</v>
      </c>
      <c r="BM95" s="148">
        <f t="shared" ca="1" si="309"/>
        <v>0</v>
      </c>
      <c r="BN95" s="148">
        <f t="shared" ca="1" si="309"/>
        <v>0</v>
      </c>
      <c r="BO95" s="148">
        <f t="shared" ca="1" si="309"/>
        <v>0</v>
      </c>
      <c r="BP95" s="148">
        <f t="shared" ca="1" si="309"/>
        <v>0</v>
      </c>
      <c r="BQ95" s="148">
        <f t="shared" ca="1" si="309"/>
        <v>0</v>
      </c>
      <c r="BR95" s="148">
        <f t="shared" ca="1" si="309"/>
        <v>0</v>
      </c>
      <c r="BS95" s="148">
        <f t="shared" ca="1" si="309"/>
        <v>0</v>
      </c>
      <c r="BT95" s="148">
        <f t="shared" ca="1" si="309"/>
        <v>0</v>
      </c>
      <c r="BU95" s="148">
        <f t="shared" ca="1" si="309"/>
        <v>0</v>
      </c>
      <c r="BV95" s="148">
        <f t="shared" ca="1" si="309"/>
        <v>0</v>
      </c>
    </row>
    <row r="96" spans="1:74" x14ac:dyDescent="0.25">
      <c r="A96" s="237" t="s">
        <v>22</v>
      </c>
      <c r="B96" s="52"/>
      <c r="C96" s="52"/>
      <c r="D96" s="145">
        <f t="shared" ref="D96:AZ96" ca="1" si="310">+D93</f>
        <v>0</v>
      </c>
      <c r="E96" s="145">
        <f t="shared" ca="1" si="310"/>
        <v>0</v>
      </c>
      <c r="F96" s="145">
        <f t="shared" ca="1" si="310"/>
        <v>0</v>
      </c>
      <c r="G96" s="145">
        <f t="shared" ca="1" si="310"/>
        <v>0</v>
      </c>
      <c r="H96" s="145">
        <f t="shared" ca="1" si="310"/>
        <v>0</v>
      </c>
      <c r="I96" s="145">
        <f t="shared" ca="1" si="310"/>
        <v>0</v>
      </c>
      <c r="J96" s="145">
        <f t="shared" ca="1" si="310"/>
        <v>0</v>
      </c>
      <c r="K96" s="145">
        <f t="shared" ca="1" si="310"/>
        <v>0</v>
      </c>
      <c r="L96" s="145">
        <f t="shared" ca="1" si="310"/>
        <v>0</v>
      </c>
      <c r="M96" s="145">
        <f t="shared" ca="1" si="310"/>
        <v>0</v>
      </c>
      <c r="N96" s="145">
        <f t="shared" ca="1" si="310"/>
        <v>0</v>
      </c>
      <c r="O96" s="145">
        <f t="shared" ca="1" si="310"/>
        <v>0</v>
      </c>
      <c r="P96" s="145">
        <f t="shared" ca="1" si="310"/>
        <v>0</v>
      </c>
      <c r="Q96" s="145">
        <f t="shared" ca="1" si="310"/>
        <v>0</v>
      </c>
      <c r="R96" s="145">
        <f t="shared" ca="1" si="310"/>
        <v>0</v>
      </c>
      <c r="S96" s="145">
        <f t="shared" ca="1" si="310"/>
        <v>0</v>
      </c>
      <c r="T96" s="145">
        <f t="shared" ca="1" si="310"/>
        <v>0</v>
      </c>
      <c r="U96" s="145">
        <f t="shared" ca="1" si="310"/>
        <v>0</v>
      </c>
      <c r="V96" s="145">
        <f t="shared" ca="1" si="310"/>
        <v>0</v>
      </c>
      <c r="W96" s="145">
        <f t="shared" ca="1" si="310"/>
        <v>0</v>
      </c>
      <c r="X96" s="145">
        <f t="shared" ca="1" si="310"/>
        <v>0</v>
      </c>
      <c r="Y96" s="145">
        <f t="shared" ca="1" si="310"/>
        <v>0</v>
      </c>
      <c r="Z96" s="145">
        <f t="shared" ca="1" si="310"/>
        <v>0</v>
      </c>
      <c r="AA96" s="145">
        <f t="shared" ca="1" si="310"/>
        <v>0</v>
      </c>
      <c r="AB96" s="145">
        <f t="shared" ca="1" si="310"/>
        <v>0</v>
      </c>
      <c r="AC96" s="145">
        <f t="shared" ca="1" si="310"/>
        <v>0</v>
      </c>
      <c r="AD96" s="145">
        <f t="shared" ca="1" si="310"/>
        <v>0</v>
      </c>
      <c r="AE96" s="145">
        <f t="shared" ca="1" si="310"/>
        <v>0</v>
      </c>
      <c r="AF96" s="145">
        <f t="shared" ca="1" si="310"/>
        <v>0</v>
      </c>
      <c r="AG96" s="145">
        <f t="shared" ca="1" si="310"/>
        <v>0</v>
      </c>
      <c r="AH96" s="145">
        <f t="shared" ca="1" si="310"/>
        <v>0</v>
      </c>
      <c r="AI96" s="145">
        <f t="shared" ca="1" si="310"/>
        <v>0</v>
      </c>
      <c r="AJ96" s="145">
        <f t="shared" ca="1" si="310"/>
        <v>0</v>
      </c>
      <c r="AK96" s="145">
        <f t="shared" ca="1" si="310"/>
        <v>0</v>
      </c>
      <c r="AL96" s="145">
        <f t="shared" ca="1" si="310"/>
        <v>0</v>
      </c>
      <c r="AM96" s="145">
        <f t="shared" ca="1" si="310"/>
        <v>0</v>
      </c>
      <c r="AN96" s="145">
        <f t="shared" ca="1" si="310"/>
        <v>0</v>
      </c>
      <c r="AO96" s="145">
        <f t="shared" ca="1" si="310"/>
        <v>0</v>
      </c>
      <c r="AP96" s="145">
        <f t="shared" ca="1" si="310"/>
        <v>0</v>
      </c>
      <c r="AQ96" s="145">
        <f t="shared" ca="1" si="310"/>
        <v>0</v>
      </c>
      <c r="AR96" s="145">
        <f t="shared" ca="1" si="310"/>
        <v>0</v>
      </c>
      <c r="AS96" s="145">
        <f t="shared" ca="1" si="310"/>
        <v>0</v>
      </c>
      <c r="AT96" s="145">
        <f t="shared" ca="1" si="310"/>
        <v>0</v>
      </c>
      <c r="AU96" s="145">
        <f t="shared" ca="1" si="310"/>
        <v>0</v>
      </c>
      <c r="AV96" s="145">
        <f t="shared" ca="1" si="310"/>
        <v>0</v>
      </c>
      <c r="AW96" s="145">
        <f t="shared" ca="1" si="310"/>
        <v>0</v>
      </c>
      <c r="AX96" s="145">
        <f t="shared" ca="1" si="310"/>
        <v>0</v>
      </c>
      <c r="AY96" s="145">
        <f t="shared" ca="1" si="310"/>
        <v>0</v>
      </c>
      <c r="AZ96" s="145">
        <f t="shared" ca="1" si="310"/>
        <v>0</v>
      </c>
      <c r="BA96" s="145">
        <f ca="1">+BA93</f>
        <v>0</v>
      </c>
      <c r="BB96" s="145">
        <f t="shared" ref="BB96:BG96" ca="1" si="311">+BB93</f>
        <v>0</v>
      </c>
      <c r="BC96" s="145">
        <f t="shared" ca="1" si="311"/>
        <v>0</v>
      </c>
      <c r="BD96" s="145">
        <f t="shared" ca="1" si="311"/>
        <v>0</v>
      </c>
      <c r="BE96" s="145">
        <f t="shared" ca="1" si="311"/>
        <v>0</v>
      </c>
      <c r="BF96" s="145">
        <f t="shared" ca="1" si="311"/>
        <v>0</v>
      </c>
      <c r="BG96" s="145">
        <f t="shared" ca="1" si="311"/>
        <v>0</v>
      </c>
      <c r="BH96" s="145">
        <f t="shared" ref="BH96:BV96" ca="1" si="312">+BH93</f>
        <v>0.15</v>
      </c>
      <c r="BI96" s="145">
        <f t="shared" ca="1" si="312"/>
        <v>0</v>
      </c>
      <c r="BJ96" s="145">
        <f t="shared" ca="1" si="312"/>
        <v>0</v>
      </c>
      <c r="BK96" s="145">
        <f t="shared" ca="1" si="312"/>
        <v>0</v>
      </c>
      <c r="BL96" s="145">
        <f t="shared" ca="1" si="312"/>
        <v>0</v>
      </c>
      <c r="BM96" s="145">
        <f t="shared" ca="1" si="312"/>
        <v>0</v>
      </c>
      <c r="BN96" s="145">
        <f t="shared" ca="1" si="312"/>
        <v>0</v>
      </c>
      <c r="BO96" s="145">
        <f t="shared" ca="1" si="312"/>
        <v>0.15</v>
      </c>
      <c r="BP96" s="145">
        <f t="shared" ca="1" si="312"/>
        <v>0</v>
      </c>
      <c r="BQ96" s="145">
        <f t="shared" ca="1" si="312"/>
        <v>0</v>
      </c>
      <c r="BR96" s="145">
        <f t="shared" ca="1" si="312"/>
        <v>0</v>
      </c>
      <c r="BS96" s="145">
        <f t="shared" ca="1" si="312"/>
        <v>0</v>
      </c>
      <c r="BT96" s="145">
        <f t="shared" ca="1" si="312"/>
        <v>0</v>
      </c>
      <c r="BU96" s="145">
        <f t="shared" ca="1" si="312"/>
        <v>0</v>
      </c>
      <c r="BV96" s="145">
        <f t="shared" ca="1" si="312"/>
        <v>0.15</v>
      </c>
    </row>
    <row r="97" spans="1:74" x14ac:dyDescent="0.25">
      <c r="A97" s="380" t="s">
        <v>469</v>
      </c>
      <c r="B97" s="52"/>
      <c r="C97" s="52"/>
      <c r="D97" s="383" t="str">
        <f ca="1">IFERROR((D96-#REF!)*10000,"NM")</f>
        <v>NM</v>
      </c>
      <c r="E97" s="383" t="str">
        <f ca="1">IFERROR((E96-#REF!)*10000,"NM")</f>
        <v>NM</v>
      </c>
      <c r="F97" s="383" t="str">
        <f ca="1">IFERROR((F96-#REF!)*10000,"NM")</f>
        <v>NM</v>
      </c>
      <c r="G97" s="383" t="str">
        <f ca="1">IFERROR((G96-#REF!)*10000,"NM")</f>
        <v>NM</v>
      </c>
      <c r="H97" s="383" t="str">
        <f t="shared" ref="H97" ca="1" si="313">IFERROR((H96-A96)*10000,"NM")</f>
        <v>NM</v>
      </c>
      <c r="I97" s="383">
        <f t="shared" ref="I97" ca="1" si="314">IFERROR((I96-B96)*10000,"NM")</f>
        <v>0</v>
      </c>
      <c r="J97" s="383">
        <f t="shared" ref="J97" ca="1" si="315">IFERROR((J96-C96)*10000,"NM")</f>
        <v>0</v>
      </c>
      <c r="K97" s="383">
        <f t="shared" ref="K97" ca="1" si="316">IFERROR((K96-D96)*10000,"NM")</f>
        <v>0</v>
      </c>
      <c r="L97" s="383">
        <f t="shared" ref="L97" ca="1" si="317">IFERROR((L96-E96)*10000,"NM")</f>
        <v>0</v>
      </c>
      <c r="M97" s="383">
        <f t="shared" ref="M97" ca="1" si="318">IFERROR((M96-F96)*10000,"NM")</f>
        <v>0</v>
      </c>
      <c r="N97" s="383">
        <f t="shared" ref="N97" ca="1" si="319">IFERROR((N96-G96)*10000,"NM")</f>
        <v>0</v>
      </c>
      <c r="O97" s="383">
        <f t="shared" ref="O97" ca="1" si="320">IFERROR((O96-H96)*10000,"NM")</f>
        <v>0</v>
      </c>
      <c r="P97" s="383">
        <f t="shared" ref="P97" ca="1" si="321">IFERROR((P96-I96)*10000,"NM")</f>
        <v>0</v>
      </c>
      <c r="Q97" s="383">
        <f t="shared" ref="Q97" ca="1" si="322">IFERROR((Q96-J96)*10000,"NM")</f>
        <v>0</v>
      </c>
      <c r="R97" s="383">
        <f t="shared" ref="R97" ca="1" si="323">IFERROR((R96-K96)*10000,"NM")</f>
        <v>0</v>
      </c>
      <c r="S97" s="383">
        <f t="shared" ref="S97" ca="1" si="324">IFERROR((S96-L96)*10000,"NM")</f>
        <v>0</v>
      </c>
      <c r="T97" s="383">
        <f t="shared" ref="T97" ca="1" si="325">IFERROR((T96-M96)*10000,"NM")</f>
        <v>0</v>
      </c>
      <c r="U97" s="383">
        <f t="shared" ref="U97" ca="1" si="326">IFERROR((U96-N96)*10000,"NM")</f>
        <v>0</v>
      </c>
      <c r="V97" s="383">
        <f t="shared" ref="V97" ca="1" si="327">IFERROR((V96-O96)*10000,"NM")</f>
        <v>0</v>
      </c>
      <c r="W97" s="383">
        <f t="shared" ref="W97" ca="1" si="328">IFERROR((W96-P96)*10000,"NM")</f>
        <v>0</v>
      </c>
      <c r="X97" s="383">
        <f t="shared" ref="X97" ca="1" si="329">IFERROR((X96-Q96)*10000,"NM")</f>
        <v>0</v>
      </c>
      <c r="Y97" s="383">
        <f t="shared" ref="Y97" ca="1" si="330">IFERROR((Y96-R96)*10000,"NM")</f>
        <v>0</v>
      </c>
      <c r="Z97" s="383">
        <f t="shared" ref="Z97" ca="1" si="331">IFERROR((Z96-S96)*10000,"NM")</f>
        <v>0</v>
      </c>
      <c r="AA97" s="383">
        <f t="shared" ref="AA97" ca="1" si="332">IFERROR((AA96-T96)*10000,"NM")</f>
        <v>0</v>
      </c>
      <c r="AB97" s="383">
        <f t="shared" ref="AB97" ca="1" si="333">IFERROR((AB96-U96)*10000,"NM")</f>
        <v>0</v>
      </c>
      <c r="AC97" s="383">
        <f t="shared" ref="AC97" ca="1" si="334">IFERROR((AC96-V96)*10000,"NM")</f>
        <v>0</v>
      </c>
      <c r="AD97" s="383">
        <f t="shared" ref="AD97" ca="1" si="335">IFERROR((AD96-W96)*10000,"NM")</f>
        <v>0</v>
      </c>
      <c r="AE97" s="383">
        <f t="shared" ref="AE97" ca="1" si="336">IFERROR((AE96-X96)*10000,"NM")</f>
        <v>0</v>
      </c>
      <c r="AF97" s="383">
        <f t="shared" ref="AF97" ca="1" si="337">IFERROR((AF96-Y96)*10000,"NM")</f>
        <v>0</v>
      </c>
      <c r="AG97" s="383">
        <f t="shared" ref="AG97" ca="1" si="338">IFERROR((AG96-Z96)*10000,"NM")</f>
        <v>0</v>
      </c>
      <c r="AH97" s="383">
        <f t="shared" ref="AH97" ca="1" si="339">IFERROR((AH96-AA96)*10000,"NM")</f>
        <v>0</v>
      </c>
      <c r="AI97" s="383">
        <f t="shared" ref="AI97" ca="1" si="340">IFERROR((AI96-AB96)*10000,"NM")</f>
        <v>0</v>
      </c>
      <c r="AJ97" s="383">
        <f t="shared" ref="AJ97" ca="1" si="341">IFERROR((AJ96-AC96)*10000,"NM")</f>
        <v>0</v>
      </c>
      <c r="AK97" s="383">
        <f t="shared" ref="AK97" ca="1" si="342">IFERROR((AK96-AD96)*10000,"NM")</f>
        <v>0</v>
      </c>
      <c r="AL97" s="383">
        <f t="shared" ref="AL97" ca="1" si="343">IFERROR((AL96-AE96)*10000,"NM")</f>
        <v>0</v>
      </c>
      <c r="AM97" s="383">
        <f t="shared" ref="AM97" ca="1" si="344">IFERROR((AM96-AF96)*10000,"NM")</f>
        <v>0</v>
      </c>
      <c r="AN97" s="383">
        <f t="shared" ref="AN97" ca="1" si="345">IFERROR((AN96-AG96)*10000,"NM")</f>
        <v>0</v>
      </c>
      <c r="AO97" s="383">
        <f t="shared" ref="AO97" ca="1" si="346">IFERROR((AO96-AH96)*10000,"NM")</f>
        <v>0</v>
      </c>
      <c r="AP97" s="383">
        <f t="shared" ref="AP97" ca="1" si="347">IFERROR((AP96-AI96)*10000,"NM")</f>
        <v>0</v>
      </c>
      <c r="AQ97" s="383">
        <f t="shared" ref="AQ97" ca="1" si="348">IFERROR((AQ96-AJ96)*10000,"NM")</f>
        <v>0</v>
      </c>
      <c r="AR97" s="383">
        <f t="shared" ref="AR97" ca="1" si="349">IFERROR((AR96-AK96)*10000,"NM")</f>
        <v>0</v>
      </c>
      <c r="AS97" s="383">
        <f t="shared" ref="AS97" ca="1" si="350">IFERROR((AS96-AL96)*10000,"NM")</f>
        <v>0</v>
      </c>
      <c r="AT97" s="383">
        <f t="shared" ref="AT97" ca="1" si="351">IFERROR((AT96-AM96)*10000,"NM")</f>
        <v>0</v>
      </c>
      <c r="AU97" s="383">
        <f t="shared" ref="AU97" ca="1" si="352">IFERROR((AU96-AN96)*10000,"NM")</f>
        <v>0</v>
      </c>
      <c r="AV97" s="383">
        <f t="shared" ref="AV97" ca="1" si="353">IFERROR((AV96-AO96)*10000,"NM")</f>
        <v>0</v>
      </c>
      <c r="AW97" s="383">
        <f t="shared" ref="AW97" ca="1" si="354">IFERROR((AW96-AP96)*10000,"NM")</f>
        <v>0</v>
      </c>
      <c r="AX97" s="383">
        <f t="shared" ref="AX97" ca="1" si="355">IFERROR((AX96-AQ96)*10000,"NM")</f>
        <v>0</v>
      </c>
      <c r="AY97" s="383">
        <f t="shared" ref="AY97" ca="1" si="356">IFERROR((AY96-AR96)*10000,"NM")</f>
        <v>0</v>
      </c>
      <c r="AZ97" s="383">
        <f t="shared" ref="AZ97" ca="1" si="357">IFERROR((AZ96-AS96)*10000,"NM")</f>
        <v>0</v>
      </c>
      <c r="BA97" s="383">
        <f ca="1">IFERROR((BA96-AT96)*10000,"NM")</f>
        <v>0</v>
      </c>
      <c r="BB97" s="383">
        <f t="shared" ref="BB97" ca="1" si="358">IFERROR((BB96-AU96)*10000,"NM")</f>
        <v>0</v>
      </c>
      <c r="BC97" s="383">
        <f t="shared" ref="BC97" ca="1" si="359">IFERROR((BC96-AV96)*10000,"NM")</f>
        <v>0</v>
      </c>
      <c r="BD97" s="383">
        <f t="shared" ref="BD97" ca="1" si="360">IFERROR((BD96-AW96)*10000,"NM")</f>
        <v>0</v>
      </c>
      <c r="BE97" s="383">
        <f t="shared" ref="BE97" ca="1" si="361">IFERROR((BE96-AX96)*10000,"NM")</f>
        <v>0</v>
      </c>
      <c r="BF97" s="383">
        <f t="shared" ref="BF97:BG97" ca="1" si="362">IFERROR((BF96-AY96)*10000,"NM")</f>
        <v>0</v>
      </c>
      <c r="BG97" s="383">
        <f t="shared" ca="1" si="362"/>
        <v>0</v>
      </c>
      <c r="BH97" s="383">
        <f t="shared" ref="BH97" ca="1" si="363">IFERROR((BH96-BA96)*10000,"NM")</f>
        <v>1500</v>
      </c>
      <c r="BI97" s="383">
        <f t="shared" ref="BI97" ca="1" si="364">IFERROR((BI96-BB96)*10000,"NM")</f>
        <v>0</v>
      </c>
      <c r="BJ97" s="383">
        <f t="shared" ref="BJ97" ca="1" si="365">IFERROR((BJ96-BC96)*10000,"NM")</f>
        <v>0</v>
      </c>
      <c r="BK97" s="383">
        <f t="shared" ref="BK97" ca="1" si="366">IFERROR((BK96-BD96)*10000,"NM")</f>
        <v>0</v>
      </c>
      <c r="BL97" s="383">
        <f t="shared" ref="BL97" ca="1" si="367">IFERROR((BL96-BE96)*10000,"NM")</f>
        <v>0</v>
      </c>
      <c r="BM97" s="383">
        <f t="shared" ref="BM97" ca="1" si="368">IFERROR((BM96-BF96)*10000,"NM")</f>
        <v>0</v>
      </c>
      <c r="BN97" s="383">
        <f t="shared" ref="BN97" ca="1" si="369">IFERROR((BN96-BG96)*10000,"NM")</f>
        <v>0</v>
      </c>
      <c r="BO97" s="383">
        <f t="shared" ref="BO97" ca="1" si="370">IFERROR((BO96-BH96)*10000,"NM")</f>
        <v>0</v>
      </c>
      <c r="BP97" s="383">
        <f t="shared" ref="BP97" ca="1" si="371">IFERROR((BP96-BI96)*10000,"NM")</f>
        <v>0</v>
      </c>
      <c r="BQ97" s="383">
        <f t="shared" ref="BQ97" ca="1" si="372">IFERROR((BQ96-BJ96)*10000,"NM")</f>
        <v>0</v>
      </c>
      <c r="BR97" s="383">
        <f t="shared" ref="BR97" ca="1" si="373">IFERROR((BR96-BK96)*10000,"NM")</f>
        <v>0</v>
      </c>
      <c r="BS97" s="383">
        <f t="shared" ref="BS97" ca="1" si="374">IFERROR((BS96-BL96)*10000,"NM")</f>
        <v>0</v>
      </c>
      <c r="BT97" s="383">
        <f t="shared" ref="BT97" ca="1" si="375">IFERROR((BT96-BM96)*10000,"NM")</f>
        <v>0</v>
      </c>
      <c r="BU97" s="383">
        <f t="shared" ref="BU97" ca="1" si="376">IFERROR((BU96-BN96)*10000,"NM")</f>
        <v>0</v>
      </c>
      <c r="BV97" s="383">
        <f t="shared" ref="BV97" ca="1" si="377">IFERROR((BV96-BO96)*10000,"NM")</f>
        <v>0</v>
      </c>
    </row>
    <row r="98" spans="1:74" x14ac:dyDescent="0.25">
      <c r="A98" s="380"/>
      <c r="B98" s="52"/>
      <c r="C98" s="52"/>
      <c r="D98" s="383"/>
      <c r="E98" s="383"/>
      <c r="F98" s="383"/>
      <c r="G98" s="383"/>
      <c r="H98" s="383"/>
      <c r="I98" s="383"/>
      <c r="J98" s="383"/>
      <c r="K98" s="383"/>
      <c r="L98" s="383"/>
      <c r="M98" s="383"/>
      <c r="N98" s="383"/>
      <c r="O98" s="383"/>
      <c r="P98" s="383"/>
      <c r="Q98" s="383"/>
      <c r="R98" s="383"/>
      <c r="S98" s="383"/>
      <c r="T98" s="383"/>
      <c r="U98" s="383"/>
      <c r="V98" s="383"/>
      <c r="W98" s="383"/>
      <c r="X98" s="383"/>
      <c r="Y98" s="383"/>
      <c r="Z98" s="383"/>
      <c r="AA98" s="383"/>
      <c r="AB98" s="383"/>
      <c r="AC98" s="383"/>
      <c r="AD98" s="383"/>
      <c r="AE98" s="383"/>
      <c r="AF98" s="383"/>
      <c r="AG98" s="383"/>
      <c r="AH98" s="383"/>
      <c r="AI98" s="383"/>
      <c r="AJ98" s="383"/>
      <c r="AK98" s="383"/>
      <c r="AL98" s="383"/>
      <c r="AM98" s="383"/>
      <c r="AN98" s="383"/>
      <c r="AO98" s="383"/>
      <c r="AP98" s="383"/>
      <c r="AQ98" s="383"/>
      <c r="AR98" s="383"/>
      <c r="AS98" s="383"/>
      <c r="AT98" s="383"/>
      <c r="AU98" s="383"/>
      <c r="AV98" s="383"/>
      <c r="AW98" s="383"/>
      <c r="AX98" s="383"/>
      <c r="AY98" s="383"/>
      <c r="AZ98" s="383"/>
      <c r="BA98" s="383"/>
      <c r="BB98" s="383"/>
      <c r="BC98" s="383"/>
      <c r="BD98" s="383"/>
      <c r="BE98" s="383"/>
      <c r="BF98" s="383"/>
      <c r="BG98" s="383"/>
      <c r="BH98" s="383"/>
      <c r="BI98" s="383"/>
      <c r="BJ98" s="383"/>
      <c r="BK98" s="383"/>
      <c r="BL98" s="383"/>
      <c r="BM98" s="383"/>
      <c r="BN98" s="383"/>
      <c r="BO98" s="383"/>
      <c r="BP98" s="383"/>
      <c r="BQ98" s="383"/>
      <c r="BR98" s="383"/>
      <c r="BS98" s="383"/>
      <c r="BT98" s="383"/>
      <c r="BU98" s="383"/>
      <c r="BV98" s="383"/>
    </row>
    <row r="99" spans="1:74" x14ac:dyDescent="0.25">
      <c r="A99" s="163" t="s">
        <v>487</v>
      </c>
      <c r="B99" s="52"/>
      <c r="C99" s="52"/>
      <c r="D99" s="122"/>
      <c r="E99" s="122"/>
      <c r="F99" s="122"/>
      <c r="G99" s="122"/>
      <c r="H99" s="122"/>
      <c r="I99" s="122"/>
      <c r="J99" s="122"/>
      <c r="K99" s="122"/>
      <c r="L99" s="122"/>
      <c r="M99" s="122"/>
      <c r="N99" s="122"/>
      <c r="O99" s="122"/>
      <c r="P99" s="122"/>
      <c r="Q99" s="122"/>
      <c r="R99" s="122"/>
      <c r="S99" s="122"/>
      <c r="T99" s="122"/>
      <c r="U99" s="122"/>
      <c r="V99" s="122"/>
      <c r="W99" s="122"/>
      <c r="X99" s="122"/>
      <c r="Y99" s="122"/>
      <c r="Z99" s="122"/>
      <c r="AA99" s="122"/>
      <c r="AB99" s="122"/>
      <c r="AC99" s="122"/>
      <c r="AD99" s="122"/>
      <c r="AE99" s="122"/>
      <c r="AF99" s="122"/>
      <c r="AG99" s="122"/>
      <c r="AH99" s="122"/>
      <c r="AI99" s="122"/>
      <c r="AJ99" s="122"/>
      <c r="AK99" s="122"/>
      <c r="AL99" s="122"/>
      <c r="AM99" s="122"/>
      <c r="AN99" s="122"/>
      <c r="AO99" s="122"/>
      <c r="AP99" s="122"/>
      <c r="AQ99" s="122"/>
      <c r="AR99" s="122"/>
      <c r="AS99" s="122"/>
      <c r="AT99" s="122"/>
      <c r="AU99" s="122"/>
      <c r="AV99" s="122"/>
      <c r="AW99" s="122"/>
      <c r="AX99" s="122"/>
      <c r="AY99" s="122"/>
      <c r="AZ99" s="122"/>
      <c r="BA99" s="122"/>
      <c r="BB99" s="122"/>
      <c r="BC99" s="122"/>
      <c r="BD99" s="122"/>
      <c r="BE99" s="122"/>
      <c r="BF99" s="122"/>
      <c r="BG99" s="122"/>
      <c r="BH99" s="122"/>
      <c r="BI99" s="122"/>
      <c r="BJ99" s="122"/>
      <c r="BK99" s="122"/>
      <c r="BL99" s="122"/>
      <c r="BM99" s="122"/>
      <c r="BN99" s="122"/>
      <c r="BO99" s="122"/>
      <c r="BP99" s="122"/>
      <c r="BQ99" s="122"/>
      <c r="BR99" s="122"/>
      <c r="BS99" s="122"/>
      <c r="BT99" s="122"/>
      <c r="BU99" s="122"/>
      <c r="BV99" s="122"/>
    </row>
    <row r="100" spans="1:74" x14ac:dyDescent="0.25">
      <c r="A100" s="21" t="s">
        <v>309</v>
      </c>
      <c r="B100" s="52"/>
      <c r="C100" s="52"/>
      <c r="BG100" s="122"/>
      <c r="BH100" s="122"/>
      <c r="BI100" s="122"/>
      <c r="BJ100" s="122"/>
      <c r="BK100" s="122"/>
      <c r="BL100" s="122"/>
      <c r="BM100" s="122"/>
      <c r="BN100" s="122"/>
      <c r="BO100" s="122"/>
      <c r="BP100" s="122"/>
      <c r="BQ100" s="122"/>
      <c r="BR100" s="122"/>
      <c r="BS100" s="122"/>
      <c r="BT100" s="122"/>
      <c r="BU100" s="122"/>
      <c r="BV100" s="122"/>
    </row>
    <row r="101" spans="1:74" outlineLevel="1" x14ac:dyDescent="0.25">
      <c r="A101" s="135" t="s">
        <v>280</v>
      </c>
      <c r="B101" s="52"/>
      <c r="C101" s="52"/>
      <c r="D101" s="129"/>
      <c r="E101" s="129"/>
      <c r="F101" s="129"/>
      <c r="G101" s="129"/>
      <c r="H101" s="129"/>
      <c r="I101" s="129"/>
      <c r="J101" s="129"/>
      <c r="K101" s="129"/>
      <c r="L101" s="129"/>
      <c r="M101" s="129"/>
      <c r="N101" s="129"/>
      <c r="O101" s="129"/>
      <c r="P101" s="129"/>
      <c r="Q101" s="129"/>
      <c r="R101" s="129"/>
      <c r="S101" s="129"/>
      <c r="T101" s="129"/>
      <c r="U101" s="129"/>
      <c r="V101" s="129"/>
      <c r="W101" s="129"/>
      <c r="X101" s="129"/>
      <c r="Y101" s="129"/>
      <c r="Z101" s="129"/>
      <c r="AA101" s="129"/>
      <c r="AB101" s="129"/>
      <c r="AC101" s="129"/>
      <c r="AD101" s="129"/>
      <c r="AE101" s="129"/>
      <c r="AF101" s="129"/>
      <c r="AG101" s="129"/>
      <c r="AH101" s="129"/>
      <c r="AI101" s="129"/>
      <c r="AJ101" s="129"/>
      <c r="AK101" s="129"/>
      <c r="AL101" s="129"/>
      <c r="AM101" s="129"/>
      <c r="AN101" s="129"/>
      <c r="AO101" s="129"/>
      <c r="AP101" s="129"/>
      <c r="AQ101" s="129"/>
      <c r="AR101" s="129"/>
      <c r="AS101" s="129"/>
      <c r="AT101" s="129"/>
      <c r="AU101" s="129"/>
      <c r="AV101" s="129"/>
      <c r="AW101" s="129"/>
      <c r="AX101" s="129"/>
      <c r="AY101" s="129"/>
      <c r="AZ101" s="129"/>
      <c r="BA101" s="129"/>
      <c r="BB101" s="129"/>
      <c r="BC101" s="129"/>
      <c r="BD101" s="129"/>
      <c r="BE101" s="129"/>
      <c r="BF101" s="129"/>
      <c r="BG101" s="122"/>
      <c r="BH101" s="137">
        <v>0.01</v>
      </c>
      <c r="BI101" s="122"/>
      <c r="BJ101" s="122"/>
      <c r="BK101" s="122"/>
      <c r="BL101" s="122"/>
      <c r="BM101" s="122"/>
      <c r="BN101" s="122"/>
      <c r="BO101" s="137">
        <v>0.01</v>
      </c>
      <c r="BP101" s="122"/>
      <c r="BQ101" s="122"/>
      <c r="BR101" s="122"/>
      <c r="BS101" s="122"/>
      <c r="BT101" s="122"/>
      <c r="BU101" s="122"/>
      <c r="BV101" s="137">
        <v>0.01</v>
      </c>
    </row>
    <row r="102" spans="1:74" outlineLevel="1" x14ac:dyDescent="0.25">
      <c r="A102" s="135" t="s">
        <v>281</v>
      </c>
      <c r="B102" s="52"/>
      <c r="C102" s="52"/>
      <c r="D102" s="129"/>
      <c r="E102" s="129"/>
      <c r="F102" s="129"/>
      <c r="G102" s="129"/>
      <c r="H102" s="129"/>
      <c r="I102" s="129"/>
      <c r="J102" s="129"/>
      <c r="K102" s="129"/>
      <c r="L102" s="129"/>
      <c r="M102" s="129"/>
      <c r="N102" s="129"/>
      <c r="O102" s="129"/>
      <c r="P102" s="129"/>
      <c r="Q102" s="129"/>
      <c r="R102" s="129"/>
      <c r="S102" s="129"/>
      <c r="T102" s="129"/>
      <c r="U102" s="129"/>
      <c r="V102" s="129"/>
      <c r="W102" s="129"/>
      <c r="X102" s="129"/>
      <c r="Y102" s="129"/>
      <c r="Z102" s="129"/>
      <c r="AA102" s="129"/>
      <c r="AB102" s="129"/>
      <c r="AC102" s="129"/>
      <c r="AD102" s="129"/>
      <c r="AE102" s="129"/>
      <c r="AF102" s="129"/>
      <c r="AG102" s="129"/>
      <c r="AH102" s="129"/>
      <c r="AI102" s="129"/>
      <c r="AJ102" s="129"/>
      <c r="AK102" s="129"/>
      <c r="AL102" s="129"/>
      <c r="AM102" s="129"/>
      <c r="AN102" s="129"/>
      <c r="AO102" s="129"/>
      <c r="AP102" s="129"/>
      <c r="AQ102" s="129"/>
      <c r="AR102" s="129"/>
      <c r="AS102" s="129"/>
      <c r="AT102" s="129"/>
      <c r="AU102" s="129"/>
      <c r="AV102" s="129"/>
      <c r="AW102" s="129"/>
      <c r="AX102" s="129"/>
      <c r="AY102" s="129"/>
      <c r="AZ102" s="129"/>
      <c r="BA102" s="129"/>
      <c r="BB102" s="129"/>
      <c r="BC102" s="129"/>
      <c r="BD102" s="129"/>
      <c r="BE102" s="129"/>
      <c r="BF102" s="129"/>
      <c r="BG102" s="122"/>
      <c r="BH102" s="137">
        <v>0.02</v>
      </c>
      <c r="BI102" s="122"/>
      <c r="BJ102" s="122"/>
      <c r="BK102" s="122"/>
      <c r="BL102" s="122"/>
      <c r="BM102" s="122"/>
      <c r="BN102" s="122"/>
      <c r="BO102" s="137">
        <v>0.02</v>
      </c>
      <c r="BP102" s="122"/>
      <c r="BQ102" s="122"/>
      <c r="BR102" s="122"/>
      <c r="BS102" s="122"/>
      <c r="BT102" s="122"/>
      <c r="BU102" s="122"/>
      <c r="BV102" s="137">
        <v>0.02</v>
      </c>
    </row>
    <row r="103" spans="1:74" outlineLevel="1" x14ac:dyDescent="0.25">
      <c r="A103" s="135" t="s">
        <v>282</v>
      </c>
      <c r="B103" s="52"/>
      <c r="C103" s="52"/>
      <c r="D103" s="129"/>
      <c r="E103" s="129"/>
      <c r="F103" s="129"/>
      <c r="G103" s="129"/>
      <c r="H103" s="129"/>
      <c r="I103" s="129"/>
      <c r="J103" s="129"/>
      <c r="K103" s="129"/>
      <c r="L103" s="129"/>
      <c r="M103" s="129"/>
      <c r="N103" s="129"/>
      <c r="O103" s="129"/>
      <c r="P103" s="129"/>
      <c r="Q103" s="129"/>
      <c r="R103" s="129"/>
      <c r="S103" s="129"/>
      <c r="T103" s="129"/>
      <c r="U103" s="129"/>
      <c r="V103" s="129"/>
      <c r="W103" s="129"/>
      <c r="X103" s="129"/>
      <c r="Y103" s="129"/>
      <c r="Z103" s="129"/>
      <c r="AA103" s="129"/>
      <c r="AB103" s="129"/>
      <c r="AC103" s="129"/>
      <c r="AD103" s="129"/>
      <c r="AE103" s="129"/>
      <c r="AF103" s="129"/>
      <c r="AG103" s="129"/>
      <c r="AH103" s="129"/>
      <c r="AI103" s="129"/>
      <c r="AJ103" s="129"/>
      <c r="AK103" s="129"/>
      <c r="AL103" s="129"/>
      <c r="AM103" s="129"/>
      <c r="AN103" s="129"/>
      <c r="AO103" s="129"/>
      <c r="AP103" s="129"/>
      <c r="AQ103" s="129"/>
      <c r="AR103" s="129"/>
      <c r="AS103" s="129"/>
      <c r="AT103" s="129"/>
      <c r="AU103" s="129"/>
      <c r="AV103" s="129"/>
      <c r="AW103" s="129"/>
      <c r="AX103" s="129"/>
      <c r="AY103" s="129"/>
      <c r="AZ103" s="129"/>
      <c r="BA103" s="129"/>
      <c r="BB103" s="129"/>
      <c r="BC103" s="129"/>
      <c r="BD103" s="129"/>
      <c r="BE103" s="129"/>
      <c r="BF103" s="129"/>
      <c r="BG103" s="122"/>
      <c r="BH103" s="446">
        <v>2.5000000000000001E-2</v>
      </c>
      <c r="BI103" s="122"/>
      <c r="BJ103" s="122"/>
      <c r="BK103" s="122"/>
      <c r="BL103" s="122"/>
      <c r="BM103" s="122"/>
      <c r="BN103" s="122"/>
      <c r="BO103" s="446">
        <v>2.5000000000000001E-2</v>
      </c>
      <c r="BP103" s="122"/>
      <c r="BQ103" s="122"/>
      <c r="BR103" s="122"/>
      <c r="BS103" s="122"/>
      <c r="BT103" s="122"/>
      <c r="BU103" s="122"/>
      <c r="BV103" s="446">
        <v>2.5000000000000001E-2</v>
      </c>
    </row>
    <row r="104" spans="1:74" x14ac:dyDescent="0.25">
      <c r="A104" s="139" t="s">
        <v>312</v>
      </c>
      <c r="B104" s="52"/>
      <c r="C104" s="52"/>
      <c r="D104" s="439"/>
      <c r="E104" s="439" t="e">
        <f ca="1">IF(OR(E106=0,#REF!=0),"-",E106/#REF!-1)</f>
        <v>#REF!</v>
      </c>
      <c r="F104" s="439" t="e">
        <f ca="1">IF(OR(F106=0,#REF!=0),"-",F106/#REF!-1)</f>
        <v>#REF!</v>
      </c>
      <c r="G104" s="439" t="e">
        <f ca="1">IF(OR(G106=0,#REF!=0),"-",G106/#REF!-1)</f>
        <v>#REF!</v>
      </c>
      <c r="H104" s="439" t="str">
        <f t="shared" ref="H104" ca="1" si="378">IF(OR(H106=0,A106=0),"-",H106/A106-1)</f>
        <v>-</v>
      </c>
      <c r="I104" s="439" t="str">
        <f t="shared" ref="I104" ca="1" si="379">IF(OR(I106=0,B106=0),"-",I106/B106-1)</f>
        <v>-</v>
      </c>
      <c r="J104" s="439" t="str">
        <f t="shared" ref="J104" ca="1" si="380">IF(OR(J106=0,C106=0),"-",J106/C106-1)</f>
        <v>-</v>
      </c>
      <c r="K104" s="439" t="str">
        <f t="shared" ref="K104" ca="1" si="381">IF(OR(K106=0,D106=0),"-",K106/D106-1)</f>
        <v>-</v>
      </c>
      <c r="L104" s="439" t="str">
        <f t="shared" ref="L104" ca="1" si="382">IF(OR(L106=0,E106=0),"-",L106/E106-1)</f>
        <v>-</v>
      </c>
      <c r="M104" s="439" t="str">
        <f t="shared" ref="M104" ca="1" si="383">IF(OR(M106=0,F106=0),"-",M106/F106-1)</f>
        <v>-</v>
      </c>
      <c r="N104" s="439" t="str">
        <f t="shared" ref="N104" ca="1" si="384">IF(OR(N106=0,G106=0),"-",N106/G106-1)</f>
        <v>-</v>
      </c>
      <c r="O104" s="439" t="str">
        <f t="shared" ref="O104" ca="1" si="385">IF(OR(O106=0,H106=0),"-",O106/H106-1)</f>
        <v>-</v>
      </c>
      <c r="P104" s="439" t="str">
        <f t="shared" ref="P104" ca="1" si="386">IF(OR(P106=0,I106=0),"-",P106/I106-1)</f>
        <v>-</v>
      </c>
      <c r="Q104" s="439" t="str">
        <f t="shared" ref="Q104" ca="1" si="387">IF(OR(Q106=0,J106=0),"-",Q106/J106-1)</f>
        <v>-</v>
      </c>
      <c r="R104" s="439" t="str">
        <f t="shared" ref="R104" ca="1" si="388">IF(OR(R106=0,K106=0),"-",R106/K106-1)</f>
        <v>-</v>
      </c>
      <c r="S104" s="439" t="str">
        <f t="shared" ref="S104" ca="1" si="389">IF(OR(S106=0,L106=0),"-",S106/L106-1)</f>
        <v>-</v>
      </c>
      <c r="T104" s="439" t="str">
        <f t="shared" ref="T104" ca="1" si="390">IF(OR(T106=0,M106=0),"-",T106/M106-1)</f>
        <v>-</v>
      </c>
      <c r="U104" s="439" t="str">
        <f t="shared" ref="U104" ca="1" si="391">IF(OR(U106=0,N106=0),"-",U106/N106-1)</f>
        <v>-</v>
      </c>
      <c r="V104" s="439" t="str">
        <f t="shared" ref="V104" ca="1" si="392">IF(OR(V106=0,O106=0),"-",V106/O106-1)</f>
        <v>-</v>
      </c>
      <c r="W104" s="439" t="str">
        <f t="shared" ref="W104" ca="1" si="393">IF(OR(W106=0,P106=0),"-",W106/P106-1)</f>
        <v>-</v>
      </c>
      <c r="X104" s="439" t="str">
        <f t="shared" ref="X104" ca="1" si="394">IF(OR(X106=0,Q106=0),"-",X106/Q106-1)</f>
        <v>-</v>
      </c>
      <c r="Y104" s="439" t="str">
        <f t="shared" ref="Y104" ca="1" si="395">IF(OR(Y106=0,R106=0),"-",Y106/R106-1)</f>
        <v>-</v>
      </c>
      <c r="Z104" s="439" t="str">
        <f t="shared" ref="Z104" ca="1" si="396">IF(OR(Z106=0,S106=0),"-",Z106/S106-1)</f>
        <v>-</v>
      </c>
      <c r="AA104" s="439" t="str">
        <f t="shared" ref="AA104" ca="1" si="397">IF(OR(AA106=0,T106=0),"-",AA106/T106-1)</f>
        <v>-</v>
      </c>
      <c r="AB104" s="439" t="str">
        <f t="shared" ref="AB104" ca="1" si="398">IF(OR(AB106=0,U106=0),"-",AB106/U106-1)</f>
        <v>-</v>
      </c>
      <c r="AC104" s="439" t="str">
        <f t="shared" ref="AC104" ca="1" si="399">IF(OR(AC106=0,V106=0),"-",AC106/V106-1)</f>
        <v>-</v>
      </c>
      <c r="AD104" s="439" t="str">
        <f t="shared" ref="AD104" ca="1" si="400">IF(OR(AD106=0,W106=0),"-",AD106/W106-1)</f>
        <v>-</v>
      </c>
      <c r="AE104" s="439" t="str">
        <f t="shared" ref="AE104" ca="1" si="401">IF(OR(AE106=0,X106=0),"-",AE106/X106-1)</f>
        <v>-</v>
      </c>
      <c r="AF104" s="439" t="str">
        <f t="shared" ref="AF104" ca="1" si="402">IF(OR(AF106=0,Y106=0),"-",AF106/Y106-1)</f>
        <v>-</v>
      </c>
      <c r="AG104" s="439" t="str">
        <f t="shared" ref="AG104" ca="1" si="403">IF(OR(AG106=0,Z106=0),"-",AG106/Z106-1)</f>
        <v>-</v>
      </c>
      <c r="AH104" s="439" t="str">
        <f t="shared" ref="AH104" ca="1" si="404">IF(OR(AH106=0,AA106=0),"-",AH106/AA106-1)</f>
        <v>-</v>
      </c>
      <c r="AI104" s="439" t="str">
        <f t="shared" ref="AI104" ca="1" si="405">IF(OR(AI106=0,AB106=0),"-",AI106/AB106-1)</f>
        <v>-</v>
      </c>
      <c r="AJ104" s="439" t="str">
        <f t="shared" ref="AJ104" ca="1" si="406">IF(OR(AJ106=0,AC106=0),"-",AJ106/AC106-1)</f>
        <v>-</v>
      </c>
      <c r="AK104" s="439" t="str">
        <f t="shared" ref="AK104" ca="1" si="407">IF(OR(AK106=0,AD106=0),"-",AK106/AD106-1)</f>
        <v>-</v>
      </c>
      <c r="AL104" s="439" t="str">
        <f t="shared" ref="AL104" ca="1" si="408">IF(OR(AL106=0,AE106=0),"-",AL106/AE106-1)</f>
        <v>-</v>
      </c>
      <c r="AM104" s="439" t="str">
        <f t="shared" ref="AM104" ca="1" si="409">IF(OR(AM106=0,AF106=0),"-",AM106/AF106-1)</f>
        <v>-</v>
      </c>
      <c r="AN104" s="439" t="str">
        <f t="shared" ref="AN104" ca="1" si="410">IF(OR(AN106=0,AG106=0),"-",AN106/AG106-1)</f>
        <v>-</v>
      </c>
      <c r="AO104" s="439" t="str">
        <f t="shared" ref="AO104" ca="1" si="411">IF(OR(AO106=0,AH106=0),"-",AO106/AH106-1)</f>
        <v>-</v>
      </c>
      <c r="AP104" s="439" t="str">
        <f t="shared" ref="AP104" ca="1" si="412">IF(OR(AP106=0,AI106=0),"-",AP106/AI106-1)</f>
        <v>-</v>
      </c>
      <c r="AQ104" s="439" t="str">
        <f t="shared" ref="AQ104" ca="1" si="413">IF(OR(AQ106=0,AJ106=0),"-",AQ106/AJ106-1)</f>
        <v>-</v>
      </c>
      <c r="AR104" s="439" t="str">
        <f t="shared" ref="AR104" ca="1" si="414">IF(OR(AR106=0,AK106=0),"-",AR106/AK106-1)</f>
        <v>-</v>
      </c>
      <c r="AS104" s="439" t="str">
        <f t="shared" ref="AS104" ca="1" si="415">IF(OR(AS106=0,AL106=0),"-",AS106/AL106-1)</f>
        <v>-</v>
      </c>
      <c r="AT104" s="439" t="str">
        <f t="shared" ref="AT104" ca="1" si="416">IF(OR(AT106=0,AM106=0),"-",AT106/AM106-1)</f>
        <v>-</v>
      </c>
      <c r="AU104" s="439" t="str">
        <f t="shared" ref="AU104" ca="1" si="417">IF(OR(AU106=0,AN106=0),"-",AU106/AN106-1)</f>
        <v>-</v>
      </c>
      <c r="AV104" s="439" t="str">
        <f t="shared" ref="AV104" ca="1" si="418">IF(OR(AV106=0,AO106=0),"-",AV106/AO106-1)</f>
        <v>-</v>
      </c>
      <c r="AW104" s="439" t="str">
        <f t="shared" ref="AW104" ca="1" si="419">IF(OR(AW106=0,AP106=0),"-",AW106/AP106-1)</f>
        <v>-</v>
      </c>
      <c r="AX104" s="439" t="str">
        <f t="shared" ref="AX104" ca="1" si="420">IF(OR(AX106=0,AQ106=0),"-",AX106/AQ106-1)</f>
        <v>-</v>
      </c>
      <c r="AY104" s="439" t="str">
        <f t="shared" ref="AY104" ca="1" si="421">IF(OR(AY106=0,AR106=0),"-",AY106/AR106-1)</f>
        <v>-</v>
      </c>
      <c r="AZ104" s="439" t="str">
        <f t="shared" ref="AZ104" ca="1" si="422">IF(OR(AZ106=0,AS106=0),"-",AZ106/AS106-1)</f>
        <v>-</v>
      </c>
      <c r="BA104" s="439" t="str">
        <f t="shared" ref="BA104" ca="1" si="423">IF(OR(BA106=0,AT106=0),"-",BA106/AT106-1)</f>
        <v>-</v>
      </c>
      <c r="BB104" s="439" t="str">
        <f t="shared" ref="BB104" ca="1" si="424">IF(OR(BB106=0,AU106=0),"-",BB106/AU106-1)</f>
        <v>-</v>
      </c>
      <c r="BC104" s="439" t="str">
        <f t="shared" ref="BC104" ca="1" si="425">IF(OR(BC106=0,AV106=0),"-",BC106/AV106-1)</f>
        <v>-</v>
      </c>
      <c r="BD104" s="439" t="str">
        <f t="shared" ref="BD104" ca="1" si="426">IF(OR(BD106=0,AW106=0),"-",BD106/AW106-1)</f>
        <v>-</v>
      </c>
      <c r="BE104" s="439" t="str">
        <f t="shared" ref="BE104" ca="1" si="427">IF(OR(BE106=0,AX106=0),"-",BE106/AX106-1)</f>
        <v>-</v>
      </c>
      <c r="BF104" s="439" t="str">
        <f t="shared" ref="BF104" ca="1" si="428">IF(OR(BF106=0,AY106=0),"-",BF106/AY106-1)</f>
        <v>-</v>
      </c>
      <c r="BG104" s="439">
        <f t="shared" ref="BG104" ca="1" si="429">+OFFSET(BG100,Case_Number,0)</f>
        <v>0</v>
      </c>
      <c r="BH104" s="439">
        <f t="shared" ref="BH104:BV104" ca="1" si="430">+OFFSET(BH100,Case_Number,0)</f>
        <v>0.02</v>
      </c>
      <c r="BI104" s="439">
        <f t="shared" ca="1" si="430"/>
        <v>0</v>
      </c>
      <c r="BJ104" s="439">
        <f t="shared" ca="1" si="430"/>
        <v>0</v>
      </c>
      <c r="BK104" s="439">
        <f t="shared" ca="1" si="430"/>
        <v>0</v>
      </c>
      <c r="BL104" s="439">
        <f t="shared" ca="1" si="430"/>
        <v>0</v>
      </c>
      <c r="BM104" s="439">
        <f t="shared" ca="1" si="430"/>
        <v>0</v>
      </c>
      <c r="BN104" s="439">
        <f t="shared" ca="1" si="430"/>
        <v>0</v>
      </c>
      <c r="BO104" s="439">
        <f t="shared" ca="1" si="430"/>
        <v>0.02</v>
      </c>
      <c r="BP104" s="439">
        <f t="shared" ca="1" si="430"/>
        <v>0</v>
      </c>
      <c r="BQ104" s="439">
        <f t="shared" ca="1" si="430"/>
        <v>0</v>
      </c>
      <c r="BR104" s="439">
        <f t="shared" ca="1" si="430"/>
        <v>0</v>
      </c>
      <c r="BS104" s="439">
        <f t="shared" ca="1" si="430"/>
        <v>0</v>
      </c>
      <c r="BT104" s="439">
        <f t="shared" ca="1" si="430"/>
        <v>0</v>
      </c>
      <c r="BU104" s="439">
        <f t="shared" ca="1" si="430"/>
        <v>0</v>
      </c>
      <c r="BV104" s="439">
        <f t="shared" ca="1" si="430"/>
        <v>0.02</v>
      </c>
    </row>
    <row r="105" spans="1:74" x14ac:dyDescent="0.25">
      <c r="A105" s="135" t="s">
        <v>311</v>
      </c>
      <c r="B105" s="52"/>
      <c r="C105" s="52"/>
      <c r="D105" s="129"/>
      <c r="E105" s="129"/>
      <c r="F105" s="129"/>
      <c r="G105" s="129"/>
      <c r="H105" s="129"/>
      <c r="I105" s="129"/>
      <c r="J105" s="129"/>
      <c r="K105" s="129"/>
      <c r="L105" s="129"/>
      <c r="M105" s="129"/>
      <c r="N105" s="129"/>
      <c r="O105" s="129"/>
      <c r="P105" s="129"/>
      <c r="Q105" s="129"/>
      <c r="R105" s="129"/>
      <c r="S105" s="129"/>
      <c r="T105" s="129"/>
      <c r="U105" s="129"/>
      <c r="V105" s="129"/>
      <c r="W105" s="129"/>
      <c r="X105" s="129"/>
      <c r="Y105" s="129"/>
      <c r="Z105" s="129"/>
      <c r="AA105" s="129"/>
      <c r="AB105" s="129"/>
      <c r="AC105" s="129"/>
      <c r="AD105" s="129"/>
      <c r="AE105" s="129"/>
      <c r="AF105" s="129"/>
      <c r="AG105" s="129"/>
      <c r="AH105" s="129"/>
      <c r="AI105" s="129"/>
      <c r="AJ105" s="129"/>
      <c r="AK105" s="129"/>
      <c r="AL105" s="129"/>
      <c r="AM105" s="129"/>
      <c r="AN105" s="129"/>
      <c r="AO105" s="129"/>
      <c r="AP105" s="129"/>
      <c r="AQ105" s="129"/>
      <c r="AR105" s="129"/>
      <c r="AS105" s="129"/>
      <c r="AT105" s="129"/>
      <c r="AU105" s="129"/>
      <c r="AV105" s="129"/>
      <c r="AW105" s="129"/>
      <c r="AX105" s="129"/>
      <c r="AY105" s="129"/>
      <c r="AZ105" s="129"/>
      <c r="BA105" s="129"/>
      <c r="BB105" s="129"/>
      <c r="BC105" s="129"/>
      <c r="BD105" s="129"/>
      <c r="BE105" s="129"/>
      <c r="BF105" s="129"/>
      <c r="BG105" s="122"/>
      <c r="BH105" s="141">
        <f ca="1">+BH104</f>
        <v>0.02</v>
      </c>
      <c r="BI105" s="122"/>
      <c r="BJ105" s="122"/>
      <c r="BK105" s="122"/>
      <c r="BL105" s="122"/>
      <c r="BM105" s="122"/>
      <c r="BN105" s="122"/>
      <c r="BO105" s="141">
        <f ca="1">+BO104+Rev_Toggle_18</f>
        <v>0.02</v>
      </c>
      <c r="BP105" s="122"/>
      <c r="BQ105" s="122"/>
      <c r="BR105" s="122"/>
      <c r="BS105" s="122"/>
      <c r="BT105" s="122"/>
      <c r="BU105" s="122"/>
      <c r="BV105" s="141">
        <f ca="1">+BV104+Rev_Toggle_18</f>
        <v>0.02</v>
      </c>
    </row>
    <row r="106" spans="1:74" x14ac:dyDescent="0.25">
      <c r="A106" s="21" t="s">
        <v>310</v>
      </c>
      <c r="B106" s="52"/>
      <c r="C106" s="52"/>
      <c r="D106" s="245">
        <f ca="1">+'P&amp;L'!D109</f>
        <v>0</v>
      </c>
      <c r="E106" s="245">
        <f ca="1">+'P&amp;L'!E109</f>
        <v>0</v>
      </c>
      <c r="F106" s="245">
        <f ca="1">+'P&amp;L'!F109</f>
        <v>0</v>
      </c>
      <c r="G106" s="245">
        <f ca="1">+'P&amp;L'!G109</f>
        <v>0</v>
      </c>
      <c r="H106" s="245">
        <f ca="1">+'P&amp;L'!H109</f>
        <v>0</v>
      </c>
      <c r="I106" s="245">
        <f ca="1">+'P&amp;L'!I109</f>
        <v>0</v>
      </c>
      <c r="J106" s="245">
        <f ca="1">+'P&amp;L'!J109</f>
        <v>0</v>
      </c>
      <c r="K106" s="245">
        <f ca="1">+'P&amp;L'!K109</f>
        <v>0</v>
      </c>
      <c r="L106" s="245">
        <f ca="1">+'P&amp;L'!L109</f>
        <v>0</v>
      </c>
      <c r="M106" s="245">
        <f ca="1">+'P&amp;L'!M109</f>
        <v>0</v>
      </c>
      <c r="N106" s="245">
        <f ca="1">+'P&amp;L'!N109</f>
        <v>0</v>
      </c>
      <c r="O106" s="245">
        <f ca="1">+'P&amp;L'!O109</f>
        <v>0</v>
      </c>
      <c r="P106" s="245">
        <f ca="1">+'P&amp;L'!P109</f>
        <v>0</v>
      </c>
      <c r="Q106" s="245">
        <f ca="1">+'P&amp;L'!Q109</f>
        <v>0</v>
      </c>
      <c r="R106" s="245">
        <f ca="1">+'P&amp;L'!R109</f>
        <v>0</v>
      </c>
      <c r="S106" s="245">
        <f ca="1">+'P&amp;L'!S109</f>
        <v>0</v>
      </c>
      <c r="T106" s="245">
        <f ca="1">+'P&amp;L'!T109</f>
        <v>0</v>
      </c>
      <c r="U106" s="245">
        <f ca="1">+'P&amp;L'!U109</f>
        <v>0</v>
      </c>
      <c r="V106" s="245">
        <f ca="1">+'P&amp;L'!V109</f>
        <v>0</v>
      </c>
      <c r="W106" s="245">
        <f ca="1">+'P&amp;L'!W109</f>
        <v>0</v>
      </c>
      <c r="X106" s="245">
        <f ca="1">+'P&amp;L'!X109</f>
        <v>0</v>
      </c>
      <c r="Y106" s="245">
        <f ca="1">+'P&amp;L'!Y109</f>
        <v>0</v>
      </c>
      <c r="Z106" s="245">
        <f ca="1">+'P&amp;L'!Z109</f>
        <v>0</v>
      </c>
      <c r="AA106" s="245">
        <f ca="1">+'P&amp;L'!AA109</f>
        <v>0</v>
      </c>
      <c r="AB106" s="245">
        <f ca="1">+'P&amp;L'!AB109</f>
        <v>0</v>
      </c>
      <c r="AC106" s="245">
        <f ca="1">+'P&amp;L'!AC109</f>
        <v>0</v>
      </c>
      <c r="AD106" s="245">
        <f ca="1">+'P&amp;L'!AD109</f>
        <v>0</v>
      </c>
      <c r="AE106" s="245">
        <f ca="1">+'P&amp;L'!AE109</f>
        <v>0</v>
      </c>
      <c r="AF106" s="245">
        <f ca="1">+'P&amp;L'!AF109</f>
        <v>0</v>
      </c>
      <c r="AG106" s="245">
        <f ca="1">+'P&amp;L'!AG109</f>
        <v>0</v>
      </c>
      <c r="AH106" s="245">
        <f ca="1">+'P&amp;L'!AH109</f>
        <v>0</v>
      </c>
      <c r="AI106" s="245">
        <f ca="1">+'P&amp;L'!AI109</f>
        <v>0</v>
      </c>
      <c r="AJ106" s="245">
        <f ca="1">+'P&amp;L'!AJ109</f>
        <v>0</v>
      </c>
      <c r="AK106" s="245">
        <f ca="1">+'P&amp;L'!AK109</f>
        <v>0</v>
      </c>
      <c r="AL106" s="245">
        <f ca="1">+'P&amp;L'!AL109</f>
        <v>0</v>
      </c>
      <c r="AM106" s="245">
        <f ca="1">+'P&amp;L'!AM109</f>
        <v>0</v>
      </c>
      <c r="AN106" s="245">
        <f ca="1">+'P&amp;L'!AN109</f>
        <v>0</v>
      </c>
      <c r="AO106" s="245">
        <f ca="1">+'P&amp;L'!AO109</f>
        <v>0</v>
      </c>
      <c r="AP106" s="245">
        <f ca="1">+'P&amp;L'!AP109</f>
        <v>0</v>
      </c>
      <c r="AQ106" s="245">
        <f ca="1">+'P&amp;L'!AQ109</f>
        <v>0</v>
      </c>
      <c r="AR106" s="245">
        <f ca="1">+'P&amp;L'!AR109</f>
        <v>0</v>
      </c>
      <c r="AS106" s="245">
        <f ca="1">+'P&amp;L'!AS109</f>
        <v>0</v>
      </c>
      <c r="AT106" s="245">
        <f ca="1">+'P&amp;L'!AT109</f>
        <v>0</v>
      </c>
      <c r="AU106" s="245">
        <f ca="1">+'P&amp;L'!AU109</f>
        <v>0</v>
      </c>
      <c r="AV106" s="245">
        <f ca="1">+'P&amp;L'!AV109</f>
        <v>0</v>
      </c>
      <c r="AW106" s="245">
        <f ca="1">+'P&amp;L'!AW109</f>
        <v>0</v>
      </c>
      <c r="AX106" s="245">
        <f ca="1">+'P&amp;L'!AX109</f>
        <v>0</v>
      </c>
      <c r="AY106" s="245">
        <f ca="1">+'P&amp;L'!AY109</f>
        <v>0</v>
      </c>
      <c r="AZ106" s="245">
        <f ca="1">+'P&amp;L'!AZ109</f>
        <v>0</v>
      </c>
      <c r="BA106" s="245">
        <f ca="1">+'P&amp;L'!BA109</f>
        <v>0</v>
      </c>
      <c r="BB106" s="245">
        <f ca="1">+'P&amp;L'!BB109</f>
        <v>0</v>
      </c>
      <c r="BC106" s="245">
        <f ca="1">+'P&amp;L'!BC109</f>
        <v>0</v>
      </c>
      <c r="BD106" s="245">
        <f ca="1">+'P&amp;L'!BD109</f>
        <v>0</v>
      </c>
      <c r="BE106" s="245">
        <f ca="1">+'P&amp;L'!BE109</f>
        <v>0</v>
      </c>
      <c r="BF106" s="245">
        <f ca="1">+'P&amp;L'!BF109</f>
        <v>0</v>
      </c>
      <c r="BG106" s="246">
        <f t="shared" ref="BG106" ca="1" si="431">+AZ106*BG105</f>
        <v>0</v>
      </c>
      <c r="BH106" s="246">
        <f ca="1">+BA106*(1+BH105)</f>
        <v>0</v>
      </c>
      <c r="BI106" s="246">
        <f t="shared" ref="BI106" ca="1" si="432">+BB106*BI105</f>
        <v>0</v>
      </c>
      <c r="BJ106" s="246">
        <f t="shared" ref="BJ106" ca="1" si="433">+BC106*BJ105</f>
        <v>0</v>
      </c>
      <c r="BK106" s="246">
        <f t="shared" ref="BK106" ca="1" si="434">+BD106*BK105</f>
        <v>0</v>
      </c>
      <c r="BL106" s="246">
        <f t="shared" ref="BL106" ca="1" si="435">+BE106*BL105</f>
        <v>0</v>
      </c>
      <c r="BM106" s="246">
        <f t="shared" ref="BM106" ca="1" si="436">+BF106*BM105</f>
        <v>0</v>
      </c>
      <c r="BN106" s="246">
        <f t="shared" ref="BN106" ca="1" si="437">+BG106*BN105</f>
        <v>0</v>
      </c>
      <c r="BO106" s="246">
        <f ca="1">+BH106*(1+BO105)</f>
        <v>0</v>
      </c>
      <c r="BP106" s="246">
        <f t="shared" ref="BP106" ca="1" si="438">+BI106*BP105</f>
        <v>0</v>
      </c>
      <c r="BQ106" s="246">
        <f t="shared" ref="BQ106" ca="1" si="439">+BJ106*BQ105</f>
        <v>0</v>
      </c>
      <c r="BR106" s="246">
        <f t="shared" ref="BR106" ca="1" si="440">+BK106*BR105</f>
        <v>0</v>
      </c>
      <c r="BS106" s="246">
        <f t="shared" ref="BS106" ca="1" si="441">+BL106*BS105</f>
        <v>0</v>
      </c>
      <c r="BT106" s="246">
        <f t="shared" ref="BT106" ca="1" si="442">+BM106*BT105</f>
        <v>0</v>
      </c>
      <c r="BU106" s="246">
        <f t="shared" ref="BU106" ca="1" si="443">+BN106*BU105</f>
        <v>0</v>
      </c>
      <c r="BV106" s="246">
        <f ca="1">+BO106*(1+BV105)</f>
        <v>0</v>
      </c>
    </row>
    <row r="107" spans="1:74" x14ac:dyDescent="0.25">
      <c r="A107" s="20" t="s">
        <v>510</v>
      </c>
      <c r="B107" s="52"/>
      <c r="C107" s="52"/>
      <c r="D107" s="142"/>
      <c r="E107" s="142"/>
      <c r="F107" s="142"/>
      <c r="G107" s="142"/>
      <c r="H107" s="142"/>
      <c r="I107" s="142"/>
      <c r="J107" s="142"/>
      <c r="K107" s="142"/>
      <c r="L107" s="142"/>
      <c r="M107" s="142"/>
      <c r="N107" s="142"/>
      <c r="O107" s="142"/>
      <c r="P107" s="142"/>
      <c r="Q107" s="142"/>
      <c r="R107" s="142"/>
      <c r="S107" s="142"/>
      <c r="T107" s="142"/>
      <c r="U107" s="142"/>
      <c r="V107" s="142"/>
      <c r="W107" s="142"/>
      <c r="X107" s="142"/>
      <c r="Y107" s="142"/>
      <c r="Z107" s="142"/>
      <c r="AA107" s="142"/>
      <c r="AB107" s="142"/>
      <c r="AC107" s="142"/>
      <c r="AD107" s="142"/>
      <c r="AE107" s="142"/>
      <c r="AF107" s="142"/>
      <c r="AG107" s="142"/>
      <c r="AH107" s="142"/>
      <c r="AI107" s="142"/>
      <c r="AJ107" s="142"/>
      <c r="AK107" s="142"/>
      <c r="AL107" s="142"/>
      <c r="AM107" s="142"/>
      <c r="AN107" s="142"/>
      <c r="AO107" s="142"/>
      <c r="AP107" s="142"/>
      <c r="AQ107" s="142"/>
      <c r="AR107" s="142"/>
      <c r="AS107" s="142"/>
      <c r="AT107" s="142"/>
      <c r="AU107" s="142"/>
      <c r="AV107" s="142"/>
      <c r="AW107" s="142"/>
      <c r="AX107" s="142"/>
      <c r="AY107" s="142"/>
      <c r="AZ107" s="142"/>
      <c r="BA107" s="142"/>
      <c r="BB107" s="142"/>
      <c r="BC107" s="142"/>
      <c r="BD107" s="142"/>
      <c r="BE107" s="142"/>
      <c r="BF107" s="142"/>
      <c r="BG107" s="122"/>
      <c r="BH107" s="122"/>
      <c r="BI107" s="122"/>
      <c r="BJ107" s="122"/>
      <c r="BK107" s="122"/>
      <c r="BL107" s="122"/>
      <c r="BM107" s="122"/>
      <c r="BN107" s="122"/>
      <c r="BO107" s="122"/>
      <c r="BP107" s="122"/>
      <c r="BQ107" s="122"/>
      <c r="BR107" s="122"/>
      <c r="BS107" s="122"/>
      <c r="BT107" s="122"/>
      <c r="BU107" s="122"/>
      <c r="BV107" s="122"/>
    </row>
    <row r="108" spans="1:74" x14ac:dyDescent="0.25">
      <c r="A108" s="144" t="s">
        <v>511</v>
      </c>
      <c r="B108" s="52"/>
      <c r="C108" s="52"/>
      <c r="D108" s="128">
        <f ca="1">+'P&amp;L'!D124</f>
        <v>0</v>
      </c>
      <c r="E108" s="128">
        <f ca="1">+'P&amp;L'!E124</f>
        <v>0</v>
      </c>
      <c r="F108" s="128">
        <f ca="1">+'P&amp;L'!F124</f>
        <v>0</v>
      </c>
      <c r="G108" s="128">
        <f ca="1">+'P&amp;L'!G124</f>
        <v>0</v>
      </c>
      <c r="H108" s="128">
        <f ca="1">+'P&amp;L'!H124</f>
        <v>0</v>
      </c>
      <c r="I108" s="128">
        <f ca="1">+'P&amp;L'!I124</f>
        <v>0</v>
      </c>
      <c r="J108" s="128">
        <f ca="1">+'P&amp;L'!J124</f>
        <v>0</v>
      </c>
      <c r="K108" s="128">
        <f ca="1">+'P&amp;L'!K124</f>
        <v>0</v>
      </c>
      <c r="L108" s="128">
        <f ca="1">+'P&amp;L'!L124</f>
        <v>0</v>
      </c>
      <c r="M108" s="128">
        <f ca="1">+'P&amp;L'!M124</f>
        <v>0</v>
      </c>
      <c r="N108" s="128">
        <f ca="1">+'P&amp;L'!N124</f>
        <v>0</v>
      </c>
      <c r="O108" s="128">
        <f ca="1">+'P&amp;L'!O124</f>
        <v>0</v>
      </c>
      <c r="P108" s="128">
        <f ca="1">+'P&amp;L'!P124</f>
        <v>0</v>
      </c>
      <c r="Q108" s="128">
        <f ca="1">+'P&amp;L'!Q124</f>
        <v>0</v>
      </c>
      <c r="R108" s="128">
        <f ca="1">+'P&amp;L'!R124</f>
        <v>0</v>
      </c>
      <c r="S108" s="128">
        <f ca="1">+'P&amp;L'!S124</f>
        <v>0</v>
      </c>
      <c r="T108" s="128">
        <f ca="1">+'P&amp;L'!T124</f>
        <v>0</v>
      </c>
      <c r="U108" s="128">
        <f ca="1">+'P&amp;L'!U124</f>
        <v>0</v>
      </c>
      <c r="V108" s="128">
        <f ca="1">+'P&amp;L'!V124</f>
        <v>0</v>
      </c>
      <c r="W108" s="128">
        <f ca="1">+'P&amp;L'!W124</f>
        <v>0</v>
      </c>
      <c r="X108" s="128">
        <f ca="1">+'P&amp;L'!X124</f>
        <v>0</v>
      </c>
      <c r="Y108" s="128">
        <f ca="1">+'P&amp;L'!Y124</f>
        <v>0</v>
      </c>
      <c r="Z108" s="128">
        <f ca="1">+'P&amp;L'!Z124</f>
        <v>0</v>
      </c>
      <c r="AA108" s="128">
        <f ca="1">+'P&amp;L'!AA124</f>
        <v>0</v>
      </c>
      <c r="AB108" s="128">
        <f ca="1">+'P&amp;L'!AB124</f>
        <v>0</v>
      </c>
      <c r="AC108" s="128">
        <f ca="1">+'P&amp;L'!AC124</f>
        <v>0</v>
      </c>
      <c r="AD108" s="128">
        <f ca="1">+'P&amp;L'!AD124</f>
        <v>0</v>
      </c>
      <c r="AE108" s="128">
        <f ca="1">+'P&amp;L'!AE124</f>
        <v>0</v>
      </c>
      <c r="AF108" s="128">
        <f ca="1">+'P&amp;L'!AF124</f>
        <v>0</v>
      </c>
      <c r="AG108" s="128">
        <f ca="1">+'P&amp;L'!AG124</f>
        <v>0</v>
      </c>
      <c r="AH108" s="128">
        <f ca="1">+'P&amp;L'!AH124</f>
        <v>0</v>
      </c>
      <c r="AI108" s="128">
        <f ca="1">+'P&amp;L'!AI124</f>
        <v>0</v>
      </c>
      <c r="AJ108" s="128">
        <f ca="1">+'P&amp;L'!AJ124</f>
        <v>0</v>
      </c>
      <c r="AK108" s="128">
        <f ca="1">+'P&amp;L'!AK124</f>
        <v>0</v>
      </c>
      <c r="AL108" s="128">
        <f ca="1">+'P&amp;L'!AL124</f>
        <v>0</v>
      </c>
      <c r="AM108" s="128">
        <f ca="1">+'P&amp;L'!AM124</f>
        <v>0</v>
      </c>
      <c r="AN108" s="128">
        <f ca="1">+'P&amp;L'!AN124</f>
        <v>0</v>
      </c>
      <c r="AO108" s="128">
        <f ca="1">+'P&amp;L'!AO124</f>
        <v>0</v>
      </c>
      <c r="AP108" s="128">
        <f ca="1">+'P&amp;L'!AP124</f>
        <v>0</v>
      </c>
      <c r="AQ108" s="128">
        <f ca="1">+'P&amp;L'!AQ124</f>
        <v>0</v>
      </c>
      <c r="AR108" s="128">
        <f ca="1">+'P&amp;L'!AR124</f>
        <v>0</v>
      </c>
      <c r="AS108" s="128">
        <f ca="1">+'P&amp;L'!AS124</f>
        <v>0</v>
      </c>
      <c r="AT108" s="128">
        <f ca="1">+'P&amp;L'!AT124</f>
        <v>0</v>
      </c>
      <c r="AU108" s="128">
        <f ca="1">+'P&amp;L'!AU124</f>
        <v>0</v>
      </c>
      <c r="AV108" s="128">
        <f ca="1">+'P&amp;L'!AV124</f>
        <v>0</v>
      </c>
      <c r="AW108" s="128">
        <f ca="1">+'P&amp;L'!AW124</f>
        <v>0</v>
      </c>
      <c r="AX108" s="128">
        <f ca="1">+'P&amp;L'!AX124</f>
        <v>0</v>
      </c>
      <c r="AY108" s="128">
        <f ca="1">+'P&amp;L'!AY124</f>
        <v>0</v>
      </c>
      <c r="AZ108" s="128">
        <f ca="1">+'P&amp;L'!AZ124</f>
        <v>0</v>
      </c>
      <c r="BA108" s="128">
        <f ca="1">+'P&amp;L'!BA124</f>
        <v>0</v>
      </c>
      <c r="BB108" s="128">
        <f ca="1">+'P&amp;L'!BB124</f>
        <v>0</v>
      </c>
      <c r="BC108" s="128">
        <f ca="1">+'P&amp;L'!BC124</f>
        <v>0</v>
      </c>
      <c r="BD108" s="128">
        <f ca="1">+'P&amp;L'!BD124</f>
        <v>0</v>
      </c>
      <c r="BE108" s="128">
        <f ca="1">+'P&amp;L'!BE124</f>
        <v>0</v>
      </c>
      <c r="BF108" s="128">
        <f ca="1">+'P&amp;L'!BF124</f>
        <v>0</v>
      </c>
      <c r="BG108" s="129"/>
      <c r="BH108" s="129"/>
      <c r="BI108" s="129"/>
      <c r="BJ108" s="129"/>
      <c r="BK108" s="129"/>
      <c r="BL108" s="129"/>
      <c r="BM108" s="129"/>
      <c r="BN108" s="129"/>
      <c r="BO108" s="129"/>
      <c r="BP108" s="129"/>
      <c r="BQ108" s="129"/>
      <c r="BR108" s="129"/>
      <c r="BS108" s="129"/>
      <c r="BT108" s="129"/>
      <c r="BU108" s="129"/>
      <c r="BV108" s="129"/>
    </row>
    <row r="109" spans="1:74" outlineLevel="1" x14ac:dyDescent="0.25">
      <c r="A109" s="135" t="s">
        <v>280</v>
      </c>
      <c r="B109" s="52"/>
      <c r="C109" s="52"/>
      <c r="D109" s="129"/>
      <c r="E109" s="129"/>
      <c r="F109" s="129"/>
      <c r="G109" s="129"/>
      <c r="H109" s="129"/>
      <c r="I109" s="129"/>
      <c r="J109" s="129"/>
      <c r="K109" s="129"/>
      <c r="L109" s="129"/>
      <c r="M109" s="129"/>
      <c r="N109" s="129"/>
      <c r="O109" s="129"/>
      <c r="P109" s="129"/>
      <c r="Q109" s="129"/>
      <c r="R109" s="129"/>
      <c r="S109" s="129"/>
      <c r="T109" s="129"/>
      <c r="U109" s="129"/>
      <c r="V109" s="129"/>
      <c r="W109" s="129"/>
      <c r="X109" s="129"/>
      <c r="Y109" s="129"/>
      <c r="Z109" s="129"/>
      <c r="AA109" s="129"/>
      <c r="AB109" s="129"/>
      <c r="AC109" s="129"/>
      <c r="AD109" s="129"/>
      <c r="AE109" s="129"/>
      <c r="AF109" s="129"/>
      <c r="AG109" s="129"/>
      <c r="AH109" s="129"/>
      <c r="AI109" s="129"/>
      <c r="AJ109" s="129"/>
      <c r="AK109" s="129"/>
      <c r="AL109" s="129"/>
      <c r="AM109" s="129"/>
      <c r="AN109" s="129"/>
      <c r="AO109" s="129"/>
      <c r="AP109" s="129"/>
      <c r="AQ109" s="129"/>
      <c r="AR109" s="129"/>
      <c r="AS109" s="129"/>
      <c r="AT109" s="129"/>
      <c r="AU109" s="129"/>
      <c r="AV109" s="129"/>
      <c r="AW109" s="129"/>
      <c r="AX109" s="129"/>
      <c r="AY109" s="129"/>
      <c r="AZ109" s="129"/>
      <c r="BA109" s="129"/>
      <c r="BB109" s="129"/>
      <c r="BC109" s="129"/>
      <c r="BD109" s="129"/>
      <c r="BE109" s="129"/>
      <c r="BF109" s="129"/>
      <c r="BG109" s="122"/>
      <c r="BH109" s="137">
        <v>0.05</v>
      </c>
      <c r="BI109" s="122"/>
      <c r="BJ109" s="122"/>
      <c r="BK109" s="122"/>
      <c r="BL109" s="122"/>
      <c r="BM109" s="122"/>
      <c r="BN109" s="122"/>
      <c r="BO109" s="137">
        <v>0.05</v>
      </c>
      <c r="BP109" s="122"/>
      <c r="BQ109" s="122"/>
      <c r="BR109" s="122"/>
      <c r="BS109" s="122"/>
      <c r="BT109" s="122"/>
      <c r="BU109" s="122"/>
      <c r="BV109" s="137">
        <v>0.05</v>
      </c>
    </row>
    <row r="110" spans="1:74" outlineLevel="1" x14ac:dyDescent="0.25">
      <c r="A110" s="135" t="s">
        <v>281</v>
      </c>
      <c r="B110" s="52"/>
      <c r="C110" s="52"/>
      <c r="D110" s="129"/>
      <c r="E110" s="129"/>
      <c r="F110" s="129"/>
      <c r="G110" s="129"/>
      <c r="H110" s="129"/>
      <c r="I110" s="129"/>
      <c r="J110" s="129"/>
      <c r="K110" s="129"/>
      <c r="L110" s="129"/>
      <c r="M110" s="129"/>
      <c r="N110" s="129"/>
      <c r="O110" s="129"/>
      <c r="P110" s="129"/>
      <c r="Q110" s="129"/>
      <c r="R110" s="129"/>
      <c r="S110" s="129"/>
      <c r="T110" s="129"/>
      <c r="U110" s="129"/>
      <c r="V110" s="129"/>
      <c r="W110" s="129"/>
      <c r="X110" s="129"/>
      <c r="Y110" s="129"/>
      <c r="Z110" s="129"/>
      <c r="AA110" s="129"/>
      <c r="AB110" s="129"/>
      <c r="AC110" s="129"/>
      <c r="AD110" s="129"/>
      <c r="AE110" s="129"/>
      <c r="AF110" s="129"/>
      <c r="AG110" s="129"/>
      <c r="AH110" s="129"/>
      <c r="AI110" s="129"/>
      <c r="AJ110" s="129"/>
      <c r="AK110" s="129"/>
      <c r="AL110" s="129"/>
      <c r="AM110" s="129"/>
      <c r="AN110" s="129"/>
      <c r="AO110" s="129"/>
      <c r="AP110" s="129"/>
      <c r="AQ110" s="129"/>
      <c r="AR110" s="129"/>
      <c r="AS110" s="129"/>
      <c r="AT110" s="129"/>
      <c r="AU110" s="129"/>
      <c r="AV110" s="129"/>
      <c r="AW110" s="129"/>
      <c r="AX110" s="129"/>
      <c r="AY110" s="129"/>
      <c r="AZ110" s="129"/>
      <c r="BA110" s="129"/>
      <c r="BB110" s="129"/>
      <c r="BC110" s="129"/>
      <c r="BD110" s="129"/>
      <c r="BE110" s="129"/>
      <c r="BF110" s="129"/>
      <c r="BG110" s="122"/>
      <c r="BH110" s="137">
        <v>0.08</v>
      </c>
      <c r="BI110" s="122"/>
      <c r="BJ110" s="122"/>
      <c r="BK110" s="122"/>
      <c r="BL110" s="122"/>
      <c r="BM110" s="122"/>
      <c r="BN110" s="122"/>
      <c r="BO110" s="137">
        <v>0.08</v>
      </c>
      <c r="BP110" s="122"/>
      <c r="BQ110" s="122"/>
      <c r="BR110" s="122"/>
      <c r="BS110" s="122"/>
      <c r="BT110" s="122"/>
      <c r="BU110" s="122"/>
      <c r="BV110" s="137">
        <v>0.08</v>
      </c>
    </row>
    <row r="111" spans="1:74" outlineLevel="1" x14ac:dyDescent="0.25">
      <c r="A111" s="135" t="s">
        <v>282</v>
      </c>
      <c r="B111" s="52"/>
      <c r="C111" s="52"/>
      <c r="D111" s="129"/>
      <c r="E111" s="129"/>
      <c r="F111" s="129"/>
      <c r="G111" s="129"/>
      <c r="H111" s="129"/>
      <c r="I111" s="129"/>
      <c r="J111" s="129"/>
      <c r="K111" s="129"/>
      <c r="L111" s="129"/>
      <c r="M111" s="129"/>
      <c r="N111" s="129"/>
      <c r="O111" s="129"/>
      <c r="P111" s="129"/>
      <c r="Q111" s="129"/>
      <c r="R111" s="129"/>
      <c r="S111" s="129"/>
      <c r="T111" s="129"/>
      <c r="U111" s="129"/>
      <c r="V111" s="129"/>
      <c r="W111" s="129"/>
      <c r="X111" s="129"/>
      <c r="Y111" s="129"/>
      <c r="Z111" s="129"/>
      <c r="AA111" s="129"/>
      <c r="AB111" s="129"/>
      <c r="AC111" s="129"/>
      <c r="AD111" s="129"/>
      <c r="AE111" s="129"/>
      <c r="AF111" s="129"/>
      <c r="AG111" s="129"/>
      <c r="AH111" s="129"/>
      <c r="AI111" s="129"/>
      <c r="AJ111" s="129"/>
      <c r="AK111" s="129"/>
      <c r="AL111" s="129"/>
      <c r="AM111" s="129"/>
      <c r="AN111" s="129"/>
      <c r="AO111" s="129"/>
      <c r="AP111" s="129"/>
      <c r="AQ111" s="129"/>
      <c r="AR111" s="129"/>
      <c r="AS111" s="129"/>
      <c r="AT111" s="129"/>
      <c r="AU111" s="129"/>
      <c r="AV111" s="129"/>
      <c r="AW111" s="129"/>
      <c r="AX111" s="129"/>
      <c r="AY111" s="129"/>
      <c r="AZ111" s="129"/>
      <c r="BA111" s="129"/>
      <c r="BB111" s="129"/>
      <c r="BC111" s="129"/>
      <c r="BD111" s="129"/>
      <c r="BE111" s="129"/>
      <c r="BF111" s="129"/>
      <c r="BG111" s="122"/>
      <c r="BH111" s="446">
        <v>0.1</v>
      </c>
      <c r="BI111" s="122"/>
      <c r="BJ111" s="122"/>
      <c r="BK111" s="122"/>
      <c r="BL111" s="122"/>
      <c r="BM111" s="122"/>
      <c r="BN111" s="122"/>
      <c r="BO111" s="446">
        <v>0.1</v>
      </c>
      <c r="BP111" s="122"/>
      <c r="BQ111" s="122"/>
      <c r="BR111" s="122"/>
      <c r="BS111" s="122"/>
      <c r="BT111" s="122"/>
      <c r="BU111" s="122"/>
      <c r="BV111" s="446">
        <v>0.1</v>
      </c>
    </row>
    <row r="112" spans="1:74" x14ac:dyDescent="0.25">
      <c r="A112" s="237" t="s">
        <v>22</v>
      </c>
      <c r="B112" s="52"/>
      <c r="C112" s="52"/>
      <c r="D112" s="448">
        <f t="shared" ref="D112:AI112" ca="1" si="444">IFERROR(+D114/D106,0)</f>
        <v>0</v>
      </c>
      <c r="E112" s="448">
        <f t="shared" ca="1" si="444"/>
        <v>0</v>
      </c>
      <c r="F112" s="448">
        <f t="shared" ca="1" si="444"/>
        <v>0</v>
      </c>
      <c r="G112" s="448">
        <f t="shared" ca="1" si="444"/>
        <v>0</v>
      </c>
      <c r="H112" s="448">
        <f t="shared" ca="1" si="444"/>
        <v>0</v>
      </c>
      <c r="I112" s="448">
        <f t="shared" ca="1" si="444"/>
        <v>0</v>
      </c>
      <c r="J112" s="448">
        <f t="shared" ca="1" si="444"/>
        <v>0</v>
      </c>
      <c r="K112" s="448">
        <f t="shared" ca="1" si="444"/>
        <v>0</v>
      </c>
      <c r="L112" s="448">
        <f t="shared" ca="1" si="444"/>
        <v>0</v>
      </c>
      <c r="M112" s="448">
        <f t="shared" ca="1" si="444"/>
        <v>0</v>
      </c>
      <c r="N112" s="448">
        <f t="shared" ca="1" si="444"/>
        <v>0</v>
      </c>
      <c r="O112" s="448">
        <f t="shared" ca="1" si="444"/>
        <v>0</v>
      </c>
      <c r="P112" s="448">
        <f t="shared" ca="1" si="444"/>
        <v>0</v>
      </c>
      <c r="Q112" s="448">
        <f t="shared" ca="1" si="444"/>
        <v>0</v>
      </c>
      <c r="R112" s="448">
        <f t="shared" ca="1" si="444"/>
        <v>0</v>
      </c>
      <c r="S112" s="448">
        <f t="shared" ca="1" si="444"/>
        <v>0</v>
      </c>
      <c r="T112" s="448">
        <f t="shared" ca="1" si="444"/>
        <v>0</v>
      </c>
      <c r="U112" s="448">
        <f t="shared" ca="1" si="444"/>
        <v>0</v>
      </c>
      <c r="V112" s="448">
        <f t="shared" ca="1" si="444"/>
        <v>0</v>
      </c>
      <c r="W112" s="448">
        <f t="shared" ca="1" si="444"/>
        <v>0</v>
      </c>
      <c r="X112" s="448">
        <f t="shared" ca="1" si="444"/>
        <v>0</v>
      </c>
      <c r="Y112" s="448">
        <f t="shared" ca="1" si="444"/>
        <v>0</v>
      </c>
      <c r="Z112" s="448">
        <f t="shared" ca="1" si="444"/>
        <v>0</v>
      </c>
      <c r="AA112" s="448">
        <f t="shared" ca="1" si="444"/>
        <v>0</v>
      </c>
      <c r="AB112" s="448">
        <f t="shared" ca="1" si="444"/>
        <v>0</v>
      </c>
      <c r="AC112" s="448">
        <f t="shared" ca="1" si="444"/>
        <v>0</v>
      </c>
      <c r="AD112" s="448">
        <f t="shared" ca="1" si="444"/>
        <v>0</v>
      </c>
      <c r="AE112" s="448">
        <f t="shared" ca="1" si="444"/>
        <v>0</v>
      </c>
      <c r="AF112" s="448">
        <f t="shared" ca="1" si="444"/>
        <v>0</v>
      </c>
      <c r="AG112" s="448">
        <f t="shared" ca="1" si="444"/>
        <v>0</v>
      </c>
      <c r="AH112" s="448">
        <f t="shared" ca="1" si="444"/>
        <v>0</v>
      </c>
      <c r="AI112" s="448">
        <f t="shared" ca="1" si="444"/>
        <v>0</v>
      </c>
      <c r="AJ112" s="448">
        <f t="shared" ref="AJ112:BA112" ca="1" si="445">IFERROR(+AJ114/AJ106,0)</f>
        <v>0</v>
      </c>
      <c r="AK112" s="448">
        <f t="shared" ca="1" si="445"/>
        <v>0</v>
      </c>
      <c r="AL112" s="448">
        <f t="shared" ca="1" si="445"/>
        <v>0</v>
      </c>
      <c r="AM112" s="448">
        <f t="shared" ca="1" si="445"/>
        <v>0</v>
      </c>
      <c r="AN112" s="448">
        <f t="shared" ca="1" si="445"/>
        <v>0</v>
      </c>
      <c r="AO112" s="448">
        <f t="shared" ca="1" si="445"/>
        <v>0</v>
      </c>
      <c r="AP112" s="448">
        <f t="shared" ca="1" si="445"/>
        <v>0</v>
      </c>
      <c r="AQ112" s="448">
        <f t="shared" ca="1" si="445"/>
        <v>0</v>
      </c>
      <c r="AR112" s="448">
        <f t="shared" ca="1" si="445"/>
        <v>0</v>
      </c>
      <c r="AS112" s="448">
        <f t="shared" ca="1" si="445"/>
        <v>0</v>
      </c>
      <c r="AT112" s="448">
        <f t="shared" ca="1" si="445"/>
        <v>0</v>
      </c>
      <c r="AU112" s="448">
        <f t="shared" ca="1" si="445"/>
        <v>0</v>
      </c>
      <c r="AV112" s="448">
        <f t="shared" ca="1" si="445"/>
        <v>0</v>
      </c>
      <c r="AW112" s="448">
        <f t="shared" ca="1" si="445"/>
        <v>0</v>
      </c>
      <c r="AX112" s="448">
        <f t="shared" ca="1" si="445"/>
        <v>0</v>
      </c>
      <c r="AY112" s="448">
        <f t="shared" ca="1" si="445"/>
        <v>0</v>
      </c>
      <c r="AZ112" s="448">
        <f t="shared" ca="1" si="445"/>
        <v>0</v>
      </c>
      <c r="BA112" s="448">
        <f t="shared" ca="1" si="445"/>
        <v>0</v>
      </c>
      <c r="BB112" s="448">
        <f t="shared" ref="BB112:BF112" ca="1" si="446">IFERROR(+BB114/BB106,0)</f>
        <v>0</v>
      </c>
      <c r="BC112" s="448">
        <f t="shared" ca="1" si="446"/>
        <v>0</v>
      </c>
      <c r="BD112" s="448">
        <f t="shared" ca="1" si="446"/>
        <v>0</v>
      </c>
      <c r="BE112" s="448">
        <f t="shared" ca="1" si="446"/>
        <v>0</v>
      </c>
      <c r="BF112" s="448">
        <f t="shared" ca="1" si="446"/>
        <v>0</v>
      </c>
      <c r="BG112" s="439">
        <f t="shared" ref="BG112" ca="1" si="447">+OFFSET(BG108,Case_Number,0)</f>
        <v>0</v>
      </c>
      <c r="BH112" s="439">
        <f t="shared" ref="BH112:BV112" ca="1" si="448">+OFFSET(BH108,Case_Number,0)</f>
        <v>0.08</v>
      </c>
      <c r="BI112" s="439">
        <f t="shared" ca="1" si="448"/>
        <v>0</v>
      </c>
      <c r="BJ112" s="439">
        <f t="shared" ca="1" si="448"/>
        <v>0</v>
      </c>
      <c r="BK112" s="439">
        <f t="shared" ca="1" si="448"/>
        <v>0</v>
      </c>
      <c r="BL112" s="439">
        <f t="shared" ca="1" si="448"/>
        <v>0</v>
      </c>
      <c r="BM112" s="439">
        <f t="shared" ca="1" si="448"/>
        <v>0</v>
      </c>
      <c r="BN112" s="439">
        <f t="shared" ca="1" si="448"/>
        <v>0</v>
      </c>
      <c r="BO112" s="439">
        <f t="shared" ca="1" si="448"/>
        <v>0.08</v>
      </c>
      <c r="BP112" s="439">
        <f t="shared" ca="1" si="448"/>
        <v>0</v>
      </c>
      <c r="BQ112" s="439">
        <f t="shared" ca="1" si="448"/>
        <v>0</v>
      </c>
      <c r="BR112" s="439">
        <f t="shared" ca="1" si="448"/>
        <v>0</v>
      </c>
      <c r="BS112" s="439">
        <f t="shared" ca="1" si="448"/>
        <v>0</v>
      </c>
      <c r="BT112" s="439">
        <f t="shared" ca="1" si="448"/>
        <v>0</v>
      </c>
      <c r="BU112" s="439">
        <f t="shared" ca="1" si="448"/>
        <v>0</v>
      </c>
      <c r="BV112" s="439">
        <f t="shared" ca="1" si="448"/>
        <v>0.08</v>
      </c>
    </row>
    <row r="113" spans="1:74" x14ac:dyDescent="0.25">
      <c r="A113" s="135" t="s">
        <v>512</v>
      </c>
      <c r="B113" s="52"/>
      <c r="C113" s="52"/>
      <c r="D113" s="129"/>
      <c r="E113" s="129"/>
      <c r="F113" s="129"/>
      <c r="G113" s="129"/>
      <c r="H113" s="129"/>
      <c r="I113" s="129"/>
      <c r="J113" s="129"/>
      <c r="K113" s="129"/>
      <c r="L113" s="129"/>
      <c r="M113" s="129"/>
      <c r="N113" s="129"/>
      <c r="O113" s="129"/>
      <c r="P113" s="129"/>
      <c r="Q113" s="129"/>
      <c r="R113" s="129"/>
      <c r="S113" s="129"/>
      <c r="T113" s="129"/>
      <c r="U113" s="129"/>
      <c r="V113" s="129"/>
      <c r="W113" s="129"/>
      <c r="X113" s="129"/>
      <c r="Y113" s="129"/>
      <c r="Z113" s="129"/>
      <c r="AA113" s="129"/>
      <c r="AB113" s="129"/>
      <c r="AC113" s="129"/>
      <c r="AD113" s="129"/>
      <c r="AE113" s="129"/>
      <c r="AF113" s="129"/>
      <c r="AG113" s="129"/>
      <c r="AH113" s="129"/>
      <c r="AI113" s="129"/>
      <c r="AJ113" s="129"/>
      <c r="AK113" s="129"/>
      <c r="AL113" s="129"/>
      <c r="AM113" s="129"/>
      <c r="AN113" s="129"/>
      <c r="AO113" s="129"/>
      <c r="AP113" s="129"/>
      <c r="AQ113" s="129"/>
      <c r="AR113" s="129"/>
      <c r="AS113" s="129"/>
      <c r="AT113" s="129"/>
      <c r="AU113" s="129"/>
      <c r="AV113" s="129"/>
      <c r="AW113" s="129"/>
      <c r="AX113" s="129"/>
      <c r="AY113" s="129"/>
      <c r="AZ113" s="129"/>
      <c r="BA113" s="129"/>
      <c r="BB113" s="129"/>
      <c r="BC113" s="129"/>
      <c r="BD113" s="129"/>
      <c r="BE113" s="129"/>
      <c r="BF113" s="129"/>
      <c r="BG113" s="122"/>
      <c r="BH113" s="141">
        <f ca="1">+BH112</f>
        <v>0.08</v>
      </c>
      <c r="BI113" s="122"/>
      <c r="BJ113" s="122"/>
      <c r="BK113" s="122"/>
      <c r="BL113" s="122"/>
      <c r="BM113" s="122"/>
      <c r="BN113" s="122"/>
      <c r="BO113" s="141">
        <f ca="1">+BO112+Rev_Toggle_18</f>
        <v>0.08</v>
      </c>
      <c r="BP113" s="122"/>
      <c r="BQ113" s="122"/>
      <c r="BR113" s="122"/>
      <c r="BS113" s="122"/>
      <c r="BT113" s="122"/>
      <c r="BU113" s="122"/>
      <c r="BV113" s="141">
        <f ca="1">+BV112+Rev_Toggle_18</f>
        <v>0.08</v>
      </c>
    </row>
    <row r="114" spans="1:74" x14ac:dyDescent="0.25">
      <c r="A114" s="153" t="s">
        <v>513</v>
      </c>
      <c r="B114" s="52"/>
      <c r="C114" s="52"/>
      <c r="D114" s="148">
        <f t="shared" ref="D114:AI114" ca="1" si="449">+D108</f>
        <v>0</v>
      </c>
      <c r="E114" s="148">
        <f t="shared" ca="1" si="449"/>
        <v>0</v>
      </c>
      <c r="F114" s="148">
        <f t="shared" ca="1" si="449"/>
        <v>0</v>
      </c>
      <c r="G114" s="148">
        <f t="shared" ca="1" si="449"/>
        <v>0</v>
      </c>
      <c r="H114" s="148">
        <f t="shared" ca="1" si="449"/>
        <v>0</v>
      </c>
      <c r="I114" s="148">
        <f t="shared" ca="1" si="449"/>
        <v>0</v>
      </c>
      <c r="J114" s="148">
        <f t="shared" ca="1" si="449"/>
        <v>0</v>
      </c>
      <c r="K114" s="148">
        <f t="shared" ca="1" si="449"/>
        <v>0</v>
      </c>
      <c r="L114" s="148">
        <f t="shared" ca="1" si="449"/>
        <v>0</v>
      </c>
      <c r="M114" s="148">
        <f t="shared" ca="1" si="449"/>
        <v>0</v>
      </c>
      <c r="N114" s="148">
        <f t="shared" ca="1" si="449"/>
        <v>0</v>
      </c>
      <c r="O114" s="148">
        <f t="shared" ca="1" si="449"/>
        <v>0</v>
      </c>
      <c r="P114" s="148">
        <f t="shared" ca="1" si="449"/>
        <v>0</v>
      </c>
      <c r="Q114" s="148">
        <f t="shared" ca="1" si="449"/>
        <v>0</v>
      </c>
      <c r="R114" s="148">
        <f t="shared" ca="1" si="449"/>
        <v>0</v>
      </c>
      <c r="S114" s="148">
        <f t="shared" ca="1" si="449"/>
        <v>0</v>
      </c>
      <c r="T114" s="148">
        <f t="shared" ca="1" si="449"/>
        <v>0</v>
      </c>
      <c r="U114" s="148">
        <f t="shared" ca="1" si="449"/>
        <v>0</v>
      </c>
      <c r="V114" s="148">
        <f t="shared" ca="1" si="449"/>
        <v>0</v>
      </c>
      <c r="W114" s="148">
        <f t="shared" ca="1" si="449"/>
        <v>0</v>
      </c>
      <c r="X114" s="148">
        <f t="shared" ca="1" si="449"/>
        <v>0</v>
      </c>
      <c r="Y114" s="148">
        <f t="shared" ca="1" si="449"/>
        <v>0</v>
      </c>
      <c r="Z114" s="148">
        <f t="shared" ca="1" si="449"/>
        <v>0</v>
      </c>
      <c r="AA114" s="148">
        <f t="shared" ca="1" si="449"/>
        <v>0</v>
      </c>
      <c r="AB114" s="148">
        <f t="shared" ca="1" si="449"/>
        <v>0</v>
      </c>
      <c r="AC114" s="148">
        <f t="shared" ca="1" si="449"/>
        <v>0</v>
      </c>
      <c r="AD114" s="148">
        <f t="shared" ca="1" si="449"/>
        <v>0</v>
      </c>
      <c r="AE114" s="148">
        <f t="shared" ca="1" si="449"/>
        <v>0</v>
      </c>
      <c r="AF114" s="148">
        <f t="shared" ca="1" si="449"/>
        <v>0</v>
      </c>
      <c r="AG114" s="148">
        <f t="shared" ca="1" si="449"/>
        <v>0</v>
      </c>
      <c r="AH114" s="148">
        <f t="shared" ca="1" si="449"/>
        <v>0</v>
      </c>
      <c r="AI114" s="148">
        <f t="shared" ca="1" si="449"/>
        <v>0</v>
      </c>
      <c r="AJ114" s="148">
        <f t="shared" ref="AJ114:BA114" ca="1" si="450">+AJ108</f>
        <v>0</v>
      </c>
      <c r="AK114" s="148">
        <f t="shared" ca="1" si="450"/>
        <v>0</v>
      </c>
      <c r="AL114" s="148">
        <f t="shared" ca="1" si="450"/>
        <v>0</v>
      </c>
      <c r="AM114" s="148">
        <f t="shared" ca="1" si="450"/>
        <v>0</v>
      </c>
      <c r="AN114" s="148">
        <f t="shared" ca="1" si="450"/>
        <v>0</v>
      </c>
      <c r="AO114" s="148">
        <f t="shared" ca="1" si="450"/>
        <v>0</v>
      </c>
      <c r="AP114" s="148">
        <f t="shared" ca="1" si="450"/>
        <v>0</v>
      </c>
      <c r="AQ114" s="148">
        <f t="shared" ca="1" si="450"/>
        <v>0</v>
      </c>
      <c r="AR114" s="148">
        <f t="shared" ca="1" si="450"/>
        <v>0</v>
      </c>
      <c r="AS114" s="148">
        <f t="shared" ca="1" si="450"/>
        <v>0</v>
      </c>
      <c r="AT114" s="148">
        <f t="shared" ca="1" si="450"/>
        <v>0</v>
      </c>
      <c r="AU114" s="148">
        <f t="shared" ca="1" si="450"/>
        <v>0</v>
      </c>
      <c r="AV114" s="148">
        <f t="shared" ca="1" si="450"/>
        <v>0</v>
      </c>
      <c r="AW114" s="148">
        <f t="shared" ca="1" si="450"/>
        <v>0</v>
      </c>
      <c r="AX114" s="148">
        <f t="shared" ca="1" si="450"/>
        <v>0</v>
      </c>
      <c r="AY114" s="148">
        <f t="shared" ca="1" si="450"/>
        <v>0</v>
      </c>
      <c r="AZ114" s="148">
        <f t="shared" ca="1" si="450"/>
        <v>0</v>
      </c>
      <c r="BA114" s="148">
        <f t="shared" ca="1" si="450"/>
        <v>0</v>
      </c>
      <c r="BB114" s="148">
        <f t="shared" ref="BB114:BF114" ca="1" si="451">+BB108</f>
        <v>0</v>
      </c>
      <c r="BC114" s="148">
        <f t="shared" ca="1" si="451"/>
        <v>0</v>
      </c>
      <c r="BD114" s="148">
        <f t="shared" ca="1" si="451"/>
        <v>0</v>
      </c>
      <c r="BE114" s="148">
        <f t="shared" ca="1" si="451"/>
        <v>0</v>
      </c>
      <c r="BF114" s="148">
        <f t="shared" ca="1" si="451"/>
        <v>0</v>
      </c>
      <c r="BG114" s="148">
        <f t="shared" ref="BG114:BV114" ca="1" si="452">+IFERROR(BG106*BG113,"-")</f>
        <v>0</v>
      </c>
      <c r="BH114" s="148">
        <f t="shared" ca="1" si="452"/>
        <v>0</v>
      </c>
      <c r="BI114" s="148">
        <f t="shared" ca="1" si="452"/>
        <v>0</v>
      </c>
      <c r="BJ114" s="148">
        <f t="shared" ca="1" si="452"/>
        <v>0</v>
      </c>
      <c r="BK114" s="148">
        <f t="shared" ca="1" si="452"/>
        <v>0</v>
      </c>
      <c r="BL114" s="148">
        <f t="shared" ca="1" si="452"/>
        <v>0</v>
      </c>
      <c r="BM114" s="148">
        <f t="shared" ca="1" si="452"/>
        <v>0</v>
      </c>
      <c r="BN114" s="148">
        <f t="shared" ca="1" si="452"/>
        <v>0</v>
      </c>
      <c r="BO114" s="148">
        <f t="shared" ca="1" si="452"/>
        <v>0</v>
      </c>
      <c r="BP114" s="148">
        <f t="shared" ca="1" si="452"/>
        <v>0</v>
      </c>
      <c r="BQ114" s="148">
        <f t="shared" ca="1" si="452"/>
        <v>0</v>
      </c>
      <c r="BR114" s="148">
        <f t="shared" ca="1" si="452"/>
        <v>0</v>
      </c>
      <c r="BS114" s="148">
        <f t="shared" ca="1" si="452"/>
        <v>0</v>
      </c>
      <c r="BT114" s="148">
        <f t="shared" ca="1" si="452"/>
        <v>0</v>
      </c>
      <c r="BU114" s="148">
        <f t="shared" ca="1" si="452"/>
        <v>0</v>
      </c>
      <c r="BV114" s="148">
        <f t="shared" ca="1" si="452"/>
        <v>0</v>
      </c>
    </row>
    <row r="115" spans="1:74" x14ac:dyDescent="0.25">
      <c r="A115" s="237" t="s">
        <v>22</v>
      </c>
      <c r="B115" s="52"/>
      <c r="C115" s="52"/>
      <c r="D115" s="145">
        <f t="shared" ref="D115:AZ115" ca="1" si="453">+D112</f>
        <v>0</v>
      </c>
      <c r="E115" s="145">
        <f t="shared" ca="1" si="453"/>
        <v>0</v>
      </c>
      <c r="F115" s="145">
        <f t="shared" ca="1" si="453"/>
        <v>0</v>
      </c>
      <c r="G115" s="145">
        <f t="shared" ca="1" si="453"/>
        <v>0</v>
      </c>
      <c r="H115" s="145">
        <f t="shared" ca="1" si="453"/>
        <v>0</v>
      </c>
      <c r="I115" s="145">
        <f t="shared" ca="1" si="453"/>
        <v>0</v>
      </c>
      <c r="J115" s="145">
        <f t="shared" ca="1" si="453"/>
        <v>0</v>
      </c>
      <c r="K115" s="145">
        <f t="shared" ca="1" si="453"/>
        <v>0</v>
      </c>
      <c r="L115" s="145">
        <f t="shared" ca="1" si="453"/>
        <v>0</v>
      </c>
      <c r="M115" s="145">
        <f t="shared" ca="1" si="453"/>
        <v>0</v>
      </c>
      <c r="N115" s="145">
        <f t="shared" ca="1" si="453"/>
        <v>0</v>
      </c>
      <c r="O115" s="145">
        <f t="shared" ca="1" si="453"/>
        <v>0</v>
      </c>
      <c r="P115" s="145">
        <f t="shared" ca="1" si="453"/>
        <v>0</v>
      </c>
      <c r="Q115" s="145">
        <f t="shared" ca="1" si="453"/>
        <v>0</v>
      </c>
      <c r="R115" s="145">
        <f t="shared" ca="1" si="453"/>
        <v>0</v>
      </c>
      <c r="S115" s="145">
        <f t="shared" ca="1" si="453"/>
        <v>0</v>
      </c>
      <c r="T115" s="145">
        <f t="shared" ca="1" si="453"/>
        <v>0</v>
      </c>
      <c r="U115" s="145">
        <f t="shared" ca="1" si="453"/>
        <v>0</v>
      </c>
      <c r="V115" s="145">
        <f t="shared" ca="1" si="453"/>
        <v>0</v>
      </c>
      <c r="W115" s="145">
        <f t="shared" ca="1" si="453"/>
        <v>0</v>
      </c>
      <c r="X115" s="145">
        <f t="shared" ca="1" si="453"/>
        <v>0</v>
      </c>
      <c r="Y115" s="145">
        <f t="shared" ca="1" si="453"/>
        <v>0</v>
      </c>
      <c r="Z115" s="145">
        <f t="shared" ca="1" si="453"/>
        <v>0</v>
      </c>
      <c r="AA115" s="145">
        <f t="shared" ca="1" si="453"/>
        <v>0</v>
      </c>
      <c r="AB115" s="145">
        <f t="shared" ca="1" si="453"/>
        <v>0</v>
      </c>
      <c r="AC115" s="145">
        <f t="shared" ca="1" si="453"/>
        <v>0</v>
      </c>
      <c r="AD115" s="145">
        <f t="shared" ca="1" si="453"/>
        <v>0</v>
      </c>
      <c r="AE115" s="145">
        <f t="shared" ca="1" si="453"/>
        <v>0</v>
      </c>
      <c r="AF115" s="145">
        <f t="shared" ca="1" si="453"/>
        <v>0</v>
      </c>
      <c r="AG115" s="145">
        <f t="shared" ca="1" si="453"/>
        <v>0</v>
      </c>
      <c r="AH115" s="145">
        <f t="shared" ca="1" si="453"/>
        <v>0</v>
      </c>
      <c r="AI115" s="145">
        <f t="shared" ca="1" si="453"/>
        <v>0</v>
      </c>
      <c r="AJ115" s="145">
        <f t="shared" ca="1" si="453"/>
        <v>0</v>
      </c>
      <c r="AK115" s="145">
        <f t="shared" ca="1" si="453"/>
        <v>0</v>
      </c>
      <c r="AL115" s="145">
        <f t="shared" ca="1" si="453"/>
        <v>0</v>
      </c>
      <c r="AM115" s="145">
        <f t="shared" ca="1" si="453"/>
        <v>0</v>
      </c>
      <c r="AN115" s="145">
        <f t="shared" ca="1" si="453"/>
        <v>0</v>
      </c>
      <c r="AO115" s="145">
        <f t="shared" ca="1" si="453"/>
        <v>0</v>
      </c>
      <c r="AP115" s="145">
        <f t="shared" ca="1" si="453"/>
        <v>0</v>
      </c>
      <c r="AQ115" s="145">
        <f t="shared" ca="1" si="453"/>
        <v>0</v>
      </c>
      <c r="AR115" s="145">
        <f t="shared" ca="1" si="453"/>
        <v>0</v>
      </c>
      <c r="AS115" s="145">
        <f t="shared" ca="1" si="453"/>
        <v>0</v>
      </c>
      <c r="AT115" s="145">
        <f t="shared" ca="1" si="453"/>
        <v>0</v>
      </c>
      <c r="AU115" s="145">
        <f t="shared" ca="1" si="453"/>
        <v>0</v>
      </c>
      <c r="AV115" s="145">
        <f t="shared" ca="1" si="453"/>
        <v>0</v>
      </c>
      <c r="AW115" s="145">
        <f t="shared" ca="1" si="453"/>
        <v>0</v>
      </c>
      <c r="AX115" s="145">
        <f t="shared" ca="1" si="453"/>
        <v>0</v>
      </c>
      <c r="AY115" s="145">
        <f t="shared" ca="1" si="453"/>
        <v>0</v>
      </c>
      <c r="AZ115" s="145">
        <f t="shared" ca="1" si="453"/>
        <v>0</v>
      </c>
      <c r="BA115" s="145">
        <f ca="1">+BA112</f>
        <v>0</v>
      </c>
      <c r="BB115" s="145">
        <f t="shared" ref="BB115:BG115" ca="1" si="454">+BB112</f>
        <v>0</v>
      </c>
      <c r="BC115" s="145">
        <f t="shared" ca="1" si="454"/>
        <v>0</v>
      </c>
      <c r="BD115" s="145">
        <f t="shared" ca="1" si="454"/>
        <v>0</v>
      </c>
      <c r="BE115" s="145">
        <f t="shared" ca="1" si="454"/>
        <v>0</v>
      </c>
      <c r="BF115" s="145">
        <f t="shared" ca="1" si="454"/>
        <v>0</v>
      </c>
      <c r="BG115" s="145">
        <f t="shared" ca="1" si="454"/>
        <v>0</v>
      </c>
      <c r="BH115" s="145">
        <f t="shared" ref="BH115:BV115" ca="1" si="455">+BH112</f>
        <v>0.08</v>
      </c>
      <c r="BI115" s="145">
        <f t="shared" ca="1" si="455"/>
        <v>0</v>
      </c>
      <c r="BJ115" s="145">
        <f t="shared" ca="1" si="455"/>
        <v>0</v>
      </c>
      <c r="BK115" s="145">
        <f t="shared" ca="1" si="455"/>
        <v>0</v>
      </c>
      <c r="BL115" s="145">
        <f t="shared" ca="1" si="455"/>
        <v>0</v>
      </c>
      <c r="BM115" s="145">
        <f t="shared" ca="1" si="455"/>
        <v>0</v>
      </c>
      <c r="BN115" s="145">
        <f t="shared" ca="1" si="455"/>
        <v>0</v>
      </c>
      <c r="BO115" s="145">
        <f t="shared" ca="1" si="455"/>
        <v>0.08</v>
      </c>
      <c r="BP115" s="145">
        <f t="shared" ca="1" si="455"/>
        <v>0</v>
      </c>
      <c r="BQ115" s="145">
        <f t="shared" ca="1" si="455"/>
        <v>0</v>
      </c>
      <c r="BR115" s="145">
        <f t="shared" ca="1" si="455"/>
        <v>0</v>
      </c>
      <c r="BS115" s="145">
        <f t="shared" ca="1" si="455"/>
        <v>0</v>
      </c>
      <c r="BT115" s="145">
        <f t="shared" ca="1" si="455"/>
        <v>0</v>
      </c>
      <c r="BU115" s="145">
        <f t="shared" ca="1" si="455"/>
        <v>0</v>
      </c>
      <c r="BV115" s="145">
        <f t="shared" ca="1" si="455"/>
        <v>0.08</v>
      </c>
    </row>
    <row r="116" spans="1:74" x14ac:dyDescent="0.25">
      <c r="A116" s="380" t="s">
        <v>469</v>
      </c>
      <c r="B116" s="52"/>
      <c r="C116" s="52"/>
      <c r="D116" s="383" t="str">
        <f ca="1">IFERROR((D115-#REF!)*10000,"NM")</f>
        <v>NM</v>
      </c>
      <c r="E116" s="383" t="str">
        <f ca="1">IFERROR((E115-#REF!)*10000,"NM")</f>
        <v>NM</v>
      </c>
      <c r="F116" s="383" t="str">
        <f ca="1">IFERROR((F115-#REF!)*10000,"NM")</f>
        <v>NM</v>
      </c>
      <c r="G116" s="383" t="str">
        <f ca="1">IFERROR((G115-#REF!)*10000,"NM")</f>
        <v>NM</v>
      </c>
      <c r="H116" s="383" t="str">
        <f t="shared" ref="H116" ca="1" si="456">IFERROR((H115-A115)*10000,"NM")</f>
        <v>NM</v>
      </c>
      <c r="I116" s="383">
        <f t="shared" ref="I116" ca="1" si="457">IFERROR((I115-B115)*10000,"NM")</f>
        <v>0</v>
      </c>
      <c r="J116" s="383">
        <f t="shared" ref="J116" ca="1" si="458">IFERROR((J115-C115)*10000,"NM")</f>
        <v>0</v>
      </c>
      <c r="K116" s="383">
        <f t="shared" ref="K116" ca="1" si="459">IFERROR((K115-D115)*10000,"NM")</f>
        <v>0</v>
      </c>
      <c r="L116" s="383">
        <f t="shared" ref="L116" ca="1" si="460">IFERROR((L115-E115)*10000,"NM")</f>
        <v>0</v>
      </c>
      <c r="M116" s="383">
        <f t="shared" ref="M116" ca="1" si="461">IFERROR((M115-F115)*10000,"NM")</f>
        <v>0</v>
      </c>
      <c r="N116" s="383">
        <f t="shared" ref="N116" ca="1" si="462">IFERROR((N115-G115)*10000,"NM")</f>
        <v>0</v>
      </c>
      <c r="O116" s="383">
        <f t="shared" ref="O116" ca="1" si="463">IFERROR((O115-H115)*10000,"NM")</f>
        <v>0</v>
      </c>
      <c r="P116" s="383">
        <f t="shared" ref="P116" ca="1" si="464">IFERROR((P115-I115)*10000,"NM")</f>
        <v>0</v>
      </c>
      <c r="Q116" s="383">
        <f t="shared" ref="Q116" ca="1" si="465">IFERROR((Q115-J115)*10000,"NM")</f>
        <v>0</v>
      </c>
      <c r="R116" s="383">
        <f t="shared" ref="R116" ca="1" si="466">IFERROR((R115-K115)*10000,"NM")</f>
        <v>0</v>
      </c>
      <c r="S116" s="383">
        <f t="shared" ref="S116" ca="1" si="467">IFERROR((S115-L115)*10000,"NM")</f>
        <v>0</v>
      </c>
      <c r="T116" s="383">
        <f t="shared" ref="T116" ca="1" si="468">IFERROR((T115-M115)*10000,"NM")</f>
        <v>0</v>
      </c>
      <c r="U116" s="383">
        <f t="shared" ref="U116" ca="1" si="469">IFERROR((U115-N115)*10000,"NM")</f>
        <v>0</v>
      </c>
      <c r="V116" s="383">
        <f t="shared" ref="V116" ca="1" si="470">IFERROR((V115-O115)*10000,"NM")</f>
        <v>0</v>
      </c>
      <c r="W116" s="383">
        <f t="shared" ref="W116" ca="1" si="471">IFERROR((W115-P115)*10000,"NM")</f>
        <v>0</v>
      </c>
      <c r="X116" s="383">
        <f t="shared" ref="X116" ca="1" si="472">IFERROR((X115-Q115)*10000,"NM")</f>
        <v>0</v>
      </c>
      <c r="Y116" s="383">
        <f t="shared" ref="Y116" ca="1" si="473">IFERROR((Y115-R115)*10000,"NM")</f>
        <v>0</v>
      </c>
      <c r="Z116" s="383">
        <f t="shared" ref="Z116" ca="1" si="474">IFERROR((Z115-S115)*10000,"NM")</f>
        <v>0</v>
      </c>
      <c r="AA116" s="383">
        <f t="shared" ref="AA116" ca="1" si="475">IFERROR((AA115-T115)*10000,"NM")</f>
        <v>0</v>
      </c>
      <c r="AB116" s="383">
        <f t="shared" ref="AB116" ca="1" si="476">IFERROR((AB115-U115)*10000,"NM")</f>
        <v>0</v>
      </c>
      <c r="AC116" s="383">
        <f t="shared" ref="AC116" ca="1" si="477">IFERROR((AC115-V115)*10000,"NM")</f>
        <v>0</v>
      </c>
      <c r="AD116" s="383">
        <f t="shared" ref="AD116" ca="1" si="478">IFERROR((AD115-W115)*10000,"NM")</f>
        <v>0</v>
      </c>
      <c r="AE116" s="383">
        <f t="shared" ref="AE116" ca="1" si="479">IFERROR((AE115-X115)*10000,"NM")</f>
        <v>0</v>
      </c>
      <c r="AF116" s="383">
        <f t="shared" ref="AF116" ca="1" si="480">IFERROR((AF115-Y115)*10000,"NM")</f>
        <v>0</v>
      </c>
      <c r="AG116" s="383">
        <f t="shared" ref="AG116" ca="1" si="481">IFERROR((AG115-Z115)*10000,"NM")</f>
        <v>0</v>
      </c>
      <c r="AH116" s="383">
        <f t="shared" ref="AH116" ca="1" si="482">IFERROR((AH115-AA115)*10000,"NM")</f>
        <v>0</v>
      </c>
      <c r="AI116" s="383">
        <f t="shared" ref="AI116" ca="1" si="483">IFERROR((AI115-AB115)*10000,"NM")</f>
        <v>0</v>
      </c>
      <c r="AJ116" s="383">
        <f t="shared" ref="AJ116" ca="1" si="484">IFERROR((AJ115-AC115)*10000,"NM")</f>
        <v>0</v>
      </c>
      <c r="AK116" s="383">
        <f t="shared" ref="AK116" ca="1" si="485">IFERROR((AK115-AD115)*10000,"NM")</f>
        <v>0</v>
      </c>
      <c r="AL116" s="383">
        <f t="shared" ref="AL116" ca="1" si="486">IFERROR((AL115-AE115)*10000,"NM")</f>
        <v>0</v>
      </c>
      <c r="AM116" s="383">
        <f t="shared" ref="AM116" ca="1" si="487">IFERROR((AM115-AF115)*10000,"NM")</f>
        <v>0</v>
      </c>
      <c r="AN116" s="383">
        <f t="shared" ref="AN116" ca="1" si="488">IFERROR((AN115-AG115)*10000,"NM")</f>
        <v>0</v>
      </c>
      <c r="AO116" s="383">
        <f t="shared" ref="AO116" ca="1" si="489">IFERROR((AO115-AH115)*10000,"NM")</f>
        <v>0</v>
      </c>
      <c r="AP116" s="383">
        <f t="shared" ref="AP116" ca="1" si="490">IFERROR((AP115-AI115)*10000,"NM")</f>
        <v>0</v>
      </c>
      <c r="AQ116" s="383">
        <f t="shared" ref="AQ116" ca="1" si="491">IFERROR((AQ115-AJ115)*10000,"NM")</f>
        <v>0</v>
      </c>
      <c r="AR116" s="383">
        <f t="shared" ref="AR116" ca="1" si="492">IFERROR((AR115-AK115)*10000,"NM")</f>
        <v>0</v>
      </c>
      <c r="AS116" s="383">
        <f t="shared" ref="AS116" ca="1" si="493">IFERROR((AS115-AL115)*10000,"NM")</f>
        <v>0</v>
      </c>
      <c r="AT116" s="383">
        <f t="shared" ref="AT116" ca="1" si="494">IFERROR((AT115-AM115)*10000,"NM")</f>
        <v>0</v>
      </c>
      <c r="AU116" s="383">
        <f t="shared" ref="AU116" ca="1" si="495">IFERROR((AU115-AN115)*10000,"NM")</f>
        <v>0</v>
      </c>
      <c r="AV116" s="383">
        <f t="shared" ref="AV116" ca="1" si="496">IFERROR((AV115-AO115)*10000,"NM")</f>
        <v>0</v>
      </c>
      <c r="AW116" s="383">
        <f t="shared" ref="AW116" ca="1" si="497">IFERROR((AW115-AP115)*10000,"NM")</f>
        <v>0</v>
      </c>
      <c r="AX116" s="383">
        <f t="shared" ref="AX116" ca="1" si="498">IFERROR((AX115-AQ115)*10000,"NM")</f>
        <v>0</v>
      </c>
      <c r="AY116" s="383">
        <f t="shared" ref="AY116" ca="1" si="499">IFERROR((AY115-AR115)*10000,"NM")</f>
        <v>0</v>
      </c>
      <c r="AZ116" s="383">
        <f t="shared" ref="AZ116" ca="1" si="500">IFERROR((AZ115-AS115)*10000,"NM")</f>
        <v>0</v>
      </c>
      <c r="BA116" s="383">
        <f ca="1">IFERROR((BA115-AT115)*10000,"NM")</f>
        <v>0</v>
      </c>
      <c r="BB116" s="383">
        <f t="shared" ref="BB116" ca="1" si="501">IFERROR((BB115-AU115)*10000,"NM")</f>
        <v>0</v>
      </c>
      <c r="BC116" s="383">
        <f t="shared" ref="BC116" ca="1" si="502">IFERROR((BC115-AV115)*10000,"NM")</f>
        <v>0</v>
      </c>
      <c r="BD116" s="383">
        <f t="shared" ref="BD116" ca="1" si="503">IFERROR((BD115-AW115)*10000,"NM")</f>
        <v>0</v>
      </c>
      <c r="BE116" s="383">
        <f t="shared" ref="BE116" ca="1" si="504">IFERROR((BE115-AX115)*10000,"NM")</f>
        <v>0</v>
      </c>
      <c r="BF116" s="383">
        <f t="shared" ref="BF116:BG116" ca="1" si="505">IFERROR((BF115-AY115)*10000,"NM")</f>
        <v>0</v>
      </c>
      <c r="BG116" s="383">
        <f t="shared" ca="1" si="505"/>
        <v>0</v>
      </c>
      <c r="BH116" s="383">
        <f t="shared" ref="BH116" ca="1" si="506">IFERROR((BH115-BA115)*10000,"NM")</f>
        <v>800</v>
      </c>
      <c r="BI116" s="383">
        <f t="shared" ref="BI116" ca="1" si="507">IFERROR((BI115-BB115)*10000,"NM")</f>
        <v>0</v>
      </c>
      <c r="BJ116" s="383">
        <f t="shared" ref="BJ116" ca="1" si="508">IFERROR((BJ115-BC115)*10000,"NM")</f>
        <v>0</v>
      </c>
      <c r="BK116" s="383">
        <f t="shared" ref="BK116" ca="1" si="509">IFERROR((BK115-BD115)*10000,"NM")</f>
        <v>0</v>
      </c>
      <c r="BL116" s="383">
        <f t="shared" ref="BL116" ca="1" si="510">IFERROR((BL115-BE115)*10000,"NM")</f>
        <v>0</v>
      </c>
      <c r="BM116" s="383">
        <f t="shared" ref="BM116" ca="1" si="511">IFERROR((BM115-BF115)*10000,"NM")</f>
        <v>0</v>
      </c>
      <c r="BN116" s="383">
        <f t="shared" ref="BN116" ca="1" si="512">IFERROR((BN115-BG115)*10000,"NM")</f>
        <v>0</v>
      </c>
      <c r="BO116" s="383">
        <f t="shared" ref="BO116" ca="1" si="513">IFERROR((BO115-BH115)*10000,"NM")</f>
        <v>0</v>
      </c>
      <c r="BP116" s="383">
        <f t="shared" ref="BP116" ca="1" si="514">IFERROR((BP115-BI115)*10000,"NM")</f>
        <v>0</v>
      </c>
      <c r="BQ116" s="383">
        <f t="shared" ref="BQ116" ca="1" si="515">IFERROR((BQ115-BJ115)*10000,"NM")</f>
        <v>0</v>
      </c>
      <c r="BR116" s="383">
        <f t="shared" ref="BR116" ca="1" si="516">IFERROR((BR115-BK115)*10000,"NM")</f>
        <v>0</v>
      </c>
      <c r="BS116" s="383">
        <f t="shared" ref="BS116" ca="1" si="517">IFERROR((BS115-BL115)*10000,"NM")</f>
        <v>0</v>
      </c>
      <c r="BT116" s="383">
        <f t="shared" ref="BT116" ca="1" si="518">IFERROR((BT115-BM115)*10000,"NM")</f>
        <v>0</v>
      </c>
      <c r="BU116" s="383">
        <f t="shared" ref="BU116" ca="1" si="519">IFERROR((BU115-BN115)*10000,"NM")</f>
        <v>0</v>
      </c>
      <c r="BV116" s="383">
        <f t="shared" ref="BV116" ca="1" si="520">IFERROR((BV115-BO115)*10000,"NM")</f>
        <v>0</v>
      </c>
    </row>
    <row r="117" spans="1:74" x14ac:dyDescent="0.25">
      <c r="A117" s="380"/>
      <c r="B117" s="52"/>
      <c r="C117" s="52"/>
      <c r="D117" s="383"/>
      <c r="E117" s="383"/>
      <c r="F117" s="383"/>
      <c r="G117" s="383"/>
      <c r="H117" s="383"/>
      <c r="I117" s="383"/>
      <c r="J117" s="383"/>
      <c r="K117" s="383"/>
      <c r="L117" s="383"/>
      <c r="M117" s="383"/>
      <c r="N117" s="383"/>
      <c r="O117" s="383"/>
      <c r="P117" s="383"/>
      <c r="Q117" s="383"/>
      <c r="R117" s="383"/>
      <c r="S117" s="383"/>
      <c r="T117" s="383"/>
      <c r="U117" s="383"/>
      <c r="V117" s="383"/>
      <c r="W117" s="383"/>
      <c r="X117" s="383"/>
      <c r="Y117" s="383"/>
      <c r="Z117" s="383"/>
      <c r="AA117" s="383"/>
      <c r="AB117" s="383"/>
      <c r="AC117" s="383"/>
      <c r="AD117" s="383"/>
      <c r="AE117" s="383"/>
      <c r="AF117" s="383"/>
      <c r="AG117" s="383"/>
      <c r="AH117" s="383"/>
      <c r="AI117" s="383"/>
      <c r="AJ117" s="383"/>
      <c r="AK117" s="383"/>
      <c r="AL117" s="383"/>
      <c r="AM117" s="383"/>
      <c r="AN117" s="383"/>
      <c r="AO117" s="383"/>
      <c r="AP117" s="383"/>
      <c r="AQ117" s="383"/>
      <c r="AR117" s="383"/>
      <c r="AS117" s="383"/>
      <c r="AT117" s="383"/>
      <c r="AU117" s="383"/>
      <c r="AV117" s="383"/>
      <c r="AW117" s="383"/>
      <c r="AX117" s="383"/>
      <c r="AY117" s="383"/>
      <c r="AZ117" s="383"/>
      <c r="BA117" s="383"/>
      <c r="BB117" s="383"/>
      <c r="BC117" s="383"/>
      <c r="BD117" s="383"/>
      <c r="BE117" s="383"/>
      <c r="BF117" s="383"/>
      <c r="BG117" s="383"/>
      <c r="BH117" s="383"/>
      <c r="BI117" s="383"/>
      <c r="BJ117" s="383"/>
      <c r="BK117" s="383"/>
      <c r="BL117" s="383"/>
      <c r="BM117" s="383"/>
      <c r="BN117" s="383"/>
      <c r="BO117" s="383"/>
      <c r="BP117" s="383"/>
      <c r="BQ117" s="383"/>
      <c r="BR117" s="383"/>
      <c r="BS117" s="383"/>
      <c r="BT117" s="383"/>
      <c r="BU117" s="383"/>
      <c r="BV117" s="383"/>
    </row>
    <row r="118" spans="1:74" x14ac:dyDescent="0.25">
      <c r="A118" s="163" t="s">
        <v>502</v>
      </c>
      <c r="B118" s="52"/>
      <c r="C118" s="52"/>
      <c r="D118" s="122"/>
      <c r="E118" s="122"/>
      <c r="F118" s="122"/>
      <c r="G118" s="122"/>
      <c r="H118" s="122"/>
      <c r="I118" s="122"/>
      <c r="J118" s="122"/>
      <c r="K118" s="122"/>
      <c r="L118" s="122"/>
      <c r="M118" s="122"/>
      <c r="N118" s="122"/>
      <c r="O118" s="122"/>
      <c r="P118" s="122"/>
      <c r="Q118" s="122"/>
      <c r="R118" s="122"/>
      <c r="S118" s="122"/>
      <c r="T118" s="122"/>
      <c r="U118" s="122"/>
      <c r="V118" s="122"/>
      <c r="W118" s="122"/>
      <c r="X118" s="122"/>
      <c r="Y118" s="122"/>
      <c r="Z118" s="122"/>
      <c r="AA118" s="122"/>
      <c r="AB118" s="122"/>
      <c r="AC118" s="122"/>
      <c r="AD118" s="122"/>
      <c r="AE118" s="122"/>
      <c r="AF118" s="122"/>
      <c r="AG118" s="122"/>
      <c r="AH118" s="122"/>
      <c r="AI118" s="122"/>
      <c r="AJ118" s="122"/>
      <c r="AK118" s="122"/>
      <c r="AL118" s="122"/>
      <c r="AM118" s="122"/>
      <c r="AN118" s="122"/>
      <c r="AO118" s="122"/>
      <c r="AP118" s="122"/>
      <c r="AQ118" s="122"/>
      <c r="AR118" s="122"/>
      <c r="AS118" s="122"/>
      <c r="AT118" s="122"/>
      <c r="AU118" s="122"/>
      <c r="AV118" s="122"/>
      <c r="AW118" s="122"/>
      <c r="AX118" s="122"/>
      <c r="AY118" s="122"/>
      <c r="AZ118" s="122"/>
      <c r="BA118" s="122"/>
      <c r="BB118" s="122"/>
      <c r="BC118" s="122"/>
      <c r="BD118" s="122"/>
      <c r="BE118" s="122"/>
      <c r="BF118" s="122"/>
      <c r="BG118" s="122"/>
      <c r="BH118" s="122"/>
      <c r="BI118" s="122"/>
      <c r="BJ118" s="122"/>
      <c r="BK118" s="122"/>
      <c r="BL118" s="122"/>
      <c r="BM118" s="122"/>
      <c r="BN118" s="122"/>
      <c r="BO118" s="122"/>
      <c r="BP118" s="122"/>
      <c r="BQ118" s="122"/>
      <c r="BR118" s="122"/>
      <c r="BS118" s="122"/>
      <c r="BT118" s="122"/>
      <c r="BU118" s="122"/>
      <c r="BV118" s="122"/>
    </row>
    <row r="119" spans="1:74" x14ac:dyDescent="0.25">
      <c r="A119" s="21" t="s">
        <v>309</v>
      </c>
      <c r="B119" s="52"/>
      <c r="C119" s="52"/>
      <c r="BG119" s="122"/>
      <c r="BH119" s="122"/>
      <c r="BI119" s="122"/>
      <c r="BJ119" s="122"/>
      <c r="BK119" s="122"/>
      <c r="BL119" s="122"/>
      <c r="BM119" s="122"/>
      <c r="BN119" s="122"/>
      <c r="BO119" s="122"/>
      <c r="BP119" s="122"/>
      <c r="BQ119" s="122"/>
      <c r="BR119" s="122"/>
      <c r="BS119" s="122"/>
      <c r="BT119" s="122"/>
      <c r="BU119" s="122"/>
      <c r="BV119" s="122"/>
    </row>
    <row r="120" spans="1:74" outlineLevel="1" x14ac:dyDescent="0.25">
      <c r="A120" s="135" t="s">
        <v>280</v>
      </c>
      <c r="B120" s="52"/>
      <c r="C120" s="52"/>
      <c r="D120" s="129"/>
      <c r="E120" s="129"/>
      <c r="F120" s="129"/>
      <c r="G120" s="129"/>
      <c r="H120" s="129"/>
      <c r="I120" s="129"/>
      <c r="J120" s="129"/>
      <c r="K120" s="129"/>
      <c r="L120" s="129"/>
      <c r="M120" s="129"/>
      <c r="N120" s="129"/>
      <c r="O120" s="129"/>
      <c r="P120" s="129"/>
      <c r="Q120" s="129"/>
      <c r="R120" s="129"/>
      <c r="S120" s="129"/>
      <c r="T120" s="129"/>
      <c r="U120" s="129"/>
      <c r="V120" s="129"/>
      <c r="W120" s="129"/>
      <c r="X120" s="129"/>
      <c r="Y120" s="129"/>
      <c r="Z120" s="129"/>
      <c r="AA120" s="129"/>
      <c r="AB120" s="129"/>
      <c r="AC120" s="129"/>
      <c r="AD120" s="129"/>
      <c r="AE120" s="129"/>
      <c r="AF120" s="129"/>
      <c r="AG120" s="129"/>
      <c r="AH120" s="129"/>
      <c r="AI120" s="129"/>
      <c r="AJ120" s="129"/>
      <c r="AK120" s="129"/>
      <c r="AL120" s="129"/>
      <c r="AM120" s="129"/>
      <c r="AN120" s="129"/>
      <c r="AO120" s="129"/>
      <c r="AP120" s="129"/>
      <c r="AQ120" s="129"/>
      <c r="AR120" s="129"/>
      <c r="AS120" s="129"/>
      <c r="AT120" s="129"/>
      <c r="AU120" s="129"/>
      <c r="AV120" s="129"/>
      <c r="AW120" s="129"/>
      <c r="AX120" s="129"/>
      <c r="AY120" s="129"/>
      <c r="AZ120" s="129"/>
      <c r="BA120" s="129"/>
      <c r="BB120" s="129"/>
      <c r="BC120" s="129"/>
      <c r="BD120" s="129"/>
      <c r="BE120" s="129"/>
      <c r="BF120" s="129"/>
      <c r="BG120" s="122"/>
      <c r="BH120" s="137">
        <v>0</v>
      </c>
      <c r="BI120" s="122"/>
      <c r="BJ120" s="122"/>
      <c r="BK120" s="122"/>
      <c r="BL120" s="122"/>
      <c r="BM120" s="122"/>
      <c r="BN120" s="122"/>
      <c r="BO120" s="137">
        <v>0</v>
      </c>
      <c r="BP120" s="122"/>
      <c r="BQ120" s="122"/>
      <c r="BR120" s="122"/>
      <c r="BS120" s="122"/>
      <c r="BT120" s="122"/>
      <c r="BU120" s="122"/>
      <c r="BV120" s="137">
        <v>0</v>
      </c>
    </row>
    <row r="121" spans="1:74" outlineLevel="1" x14ac:dyDescent="0.25">
      <c r="A121" s="135" t="s">
        <v>281</v>
      </c>
      <c r="B121" s="52"/>
      <c r="C121" s="52"/>
      <c r="D121" s="129"/>
      <c r="E121" s="129"/>
      <c r="F121" s="129"/>
      <c r="G121" s="129"/>
      <c r="H121" s="129"/>
      <c r="I121" s="129"/>
      <c r="J121" s="129"/>
      <c r="K121" s="129"/>
      <c r="L121" s="129"/>
      <c r="M121" s="129"/>
      <c r="N121" s="129"/>
      <c r="O121" s="129"/>
      <c r="P121" s="129"/>
      <c r="Q121" s="129"/>
      <c r="R121" s="129"/>
      <c r="S121" s="129"/>
      <c r="T121" s="129"/>
      <c r="U121" s="129"/>
      <c r="V121" s="129"/>
      <c r="W121" s="129"/>
      <c r="X121" s="129"/>
      <c r="Y121" s="129"/>
      <c r="Z121" s="129"/>
      <c r="AA121" s="129"/>
      <c r="AB121" s="129"/>
      <c r="AC121" s="129"/>
      <c r="AD121" s="129"/>
      <c r="AE121" s="129"/>
      <c r="AF121" s="129"/>
      <c r="AG121" s="129"/>
      <c r="AH121" s="129"/>
      <c r="AI121" s="129"/>
      <c r="AJ121" s="129"/>
      <c r="AK121" s="129"/>
      <c r="AL121" s="129"/>
      <c r="AM121" s="129"/>
      <c r="AN121" s="129"/>
      <c r="AO121" s="129"/>
      <c r="AP121" s="129"/>
      <c r="AQ121" s="129"/>
      <c r="AR121" s="129"/>
      <c r="AS121" s="129"/>
      <c r="AT121" s="129"/>
      <c r="AU121" s="129"/>
      <c r="AV121" s="129"/>
      <c r="AW121" s="129"/>
      <c r="AX121" s="129"/>
      <c r="AY121" s="129"/>
      <c r="AZ121" s="129"/>
      <c r="BA121" s="129"/>
      <c r="BB121" s="129"/>
      <c r="BC121" s="129"/>
      <c r="BD121" s="129"/>
      <c r="BE121" s="129"/>
      <c r="BF121" s="129"/>
      <c r="BG121" s="122"/>
      <c r="BH121" s="137">
        <v>0</v>
      </c>
      <c r="BI121" s="122"/>
      <c r="BJ121" s="122"/>
      <c r="BK121" s="122"/>
      <c r="BL121" s="122"/>
      <c r="BM121" s="122"/>
      <c r="BN121" s="122"/>
      <c r="BO121" s="137">
        <v>0</v>
      </c>
      <c r="BP121" s="122"/>
      <c r="BQ121" s="122"/>
      <c r="BR121" s="122"/>
      <c r="BS121" s="122"/>
      <c r="BT121" s="122"/>
      <c r="BU121" s="122"/>
      <c r="BV121" s="137">
        <v>0</v>
      </c>
    </row>
    <row r="122" spans="1:74" outlineLevel="1" x14ac:dyDescent="0.25">
      <c r="A122" s="135" t="s">
        <v>282</v>
      </c>
      <c r="B122" s="52"/>
      <c r="C122" s="52"/>
      <c r="D122" s="129"/>
      <c r="E122" s="129"/>
      <c r="F122" s="129"/>
      <c r="G122" s="129"/>
      <c r="H122" s="129"/>
      <c r="I122" s="129"/>
      <c r="J122" s="129"/>
      <c r="K122" s="129"/>
      <c r="L122" s="129"/>
      <c r="M122" s="129"/>
      <c r="N122" s="129"/>
      <c r="O122" s="129"/>
      <c r="P122" s="129"/>
      <c r="Q122" s="129"/>
      <c r="R122" s="129"/>
      <c r="S122" s="129"/>
      <c r="T122" s="129"/>
      <c r="U122" s="129"/>
      <c r="V122" s="129"/>
      <c r="W122" s="129"/>
      <c r="X122" s="129"/>
      <c r="Y122" s="129"/>
      <c r="Z122" s="129"/>
      <c r="AA122" s="129"/>
      <c r="AB122" s="129"/>
      <c r="AC122" s="129"/>
      <c r="AD122" s="129"/>
      <c r="AE122" s="129"/>
      <c r="AF122" s="129"/>
      <c r="AG122" s="129"/>
      <c r="AH122" s="129"/>
      <c r="AI122" s="129"/>
      <c r="AJ122" s="129"/>
      <c r="AK122" s="129"/>
      <c r="AL122" s="129"/>
      <c r="AM122" s="129"/>
      <c r="AN122" s="129"/>
      <c r="AO122" s="129"/>
      <c r="AP122" s="129"/>
      <c r="AQ122" s="129"/>
      <c r="AR122" s="129"/>
      <c r="AS122" s="129"/>
      <c r="AT122" s="129"/>
      <c r="AU122" s="129"/>
      <c r="AV122" s="129"/>
      <c r="AW122" s="129"/>
      <c r="AX122" s="129"/>
      <c r="AY122" s="129"/>
      <c r="AZ122" s="129"/>
      <c r="BA122" s="129"/>
      <c r="BB122" s="129"/>
      <c r="BC122" s="129"/>
      <c r="BD122" s="129"/>
      <c r="BE122" s="129"/>
      <c r="BF122" s="129"/>
      <c r="BG122" s="122"/>
      <c r="BH122" s="446">
        <v>0</v>
      </c>
      <c r="BI122" s="122"/>
      <c r="BJ122" s="122"/>
      <c r="BK122" s="122"/>
      <c r="BL122" s="122"/>
      <c r="BM122" s="122"/>
      <c r="BN122" s="122"/>
      <c r="BO122" s="446">
        <v>0</v>
      </c>
      <c r="BP122" s="122"/>
      <c r="BQ122" s="122"/>
      <c r="BR122" s="122"/>
      <c r="BS122" s="122"/>
      <c r="BT122" s="122"/>
      <c r="BU122" s="122"/>
      <c r="BV122" s="446">
        <v>0</v>
      </c>
    </row>
    <row r="123" spans="1:74" x14ac:dyDescent="0.25">
      <c r="A123" s="139" t="s">
        <v>312</v>
      </c>
      <c r="B123" s="52"/>
      <c r="C123" s="52"/>
      <c r="D123" s="439"/>
      <c r="E123" s="439" t="e">
        <f ca="1">IF(OR(E125=0,#REF!=0),"-",E125/#REF!-1)</f>
        <v>#REF!</v>
      </c>
      <c r="F123" s="439" t="e">
        <f ca="1">IF(OR(F125=0,#REF!=0),"-",F125/#REF!-1)</f>
        <v>#REF!</v>
      </c>
      <c r="G123" s="439" t="e">
        <f ca="1">IF(OR(G125=0,#REF!=0),"-",G125/#REF!-1)</f>
        <v>#REF!</v>
      </c>
      <c r="H123" s="439" t="str">
        <f t="shared" ref="H123" ca="1" si="521">IF(OR(H125=0,A125=0),"-",H125/A125-1)</f>
        <v>-</v>
      </c>
      <c r="I123" s="439" t="str">
        <f t="shared" ref="I123" ca="1" si="522">IF(OR(I125=0,B125=0),"-",I125/B125-1)</f>
        <v>-</v>
      </c>
      <c r="J123" s="439" t="str">
        <f t="shared" ref="J123" ca="1" si="523">IF(OR(J125=0,C125=0),"-",J125/C125-1)</f>
        <v>-</v>
      </c>
      <c r="K123" s="439" t="str">
        <f t="shared" ref="K123" ca="1" si="524">IF(OR(K125=0,D125=0),"-",K125/D125-1)</f>
        <v>-</v>
      </c>
      <c r="L123" s="439" t="str">
        <f t="shared" ref="L123" ca="1" si="525">IF(OR(L125=0,E125=0),"-",L125/E125-1)</f>
        <v>-</v>
      </c>
      <c r="M123" s="439" t="str">
        <f t="shared" ref="M123" ca="1" si="526">IF(OR(M125=0,F125=0),"-",M125/F125-1)</f>
        <v>-</v>
      </c>
      <c r="N123" s="439" t="str">
        <f t="shared" ref="N123" ca="1" si="527">IF(OR(N125=0,G125=0),"-",N125/G125-1)</f>
        <v>-</v>
      </c>
      <c r="O123" s="439" t="str">
        <f t="shared" ref="O123" ca="1" si="528">IF(OR(O125=0,H125=0),"-",O125/H125-1)</f>
        <v>-</v>
      </c>
      <c r="P123" s="439" t="str">
        <f t="shared" ref="P123" ca="1" si="529">IF(OR(P125=0,I125=0),"-",P125/I125-1)</f>
        <v>-</v>
      </c>
      <c r="Q123" s="439" t="str">
        <f t="shared" ref="Q123" ca="1" si="530">IF(OR(Q125=0,J125=0),"-",Q125/J125-1)</f>
        <v>-</v>
      </c>
      <c r="R123" s="439" t="str">
        <f t="shared" ref="R123" ca="1" si="531">IF(OR(R125=0,K125=0),"-",R125/K125-1)</f>
        <v>-</v>
      </c>
      <c r="S123" s="439" t="str">
        <f t="shared" ref="S123" ca="1" si="532">IF(OR(S125=0,L125=0),"-",S125/L125-1)</f>
        <v>-</v>
      </c>
      <c r="T123" s="439" t="str">
        <f t="shared" ref="T123" ca="1" si="533">IF(OR(T125=0,M125=0),"-",T125/M125-1)</f>
        <v>-</v>
      </c>
      <c r="U123" s="439" t="str">
        <f t="shared" ref="U123" ca="1" si="534">IF(OR(U125=0,N125=0),"-",U125/N125-1)</f>
        <v>-</v>
      </c>
      <c r="V123" s="439" t="str">
        <f t="shared" ref="V123" ca="1" si="535">IF(OR(V125=0,O125=0),"-",V125/O125-1)</f>
        <v>-</v>
      </c>
      <c r="W123" s="439" t="str">
        <f t="shared" ref="W123" ca="1" si="536">IF(OR(W125=0,P125=0),"-",W125/P125-1)</f>
        <v>-</v>
      </c>
      <c r="X123" s="439" t="str">
        <f t="shared" ref="X123" ca="1" si="537">IF(OR(X125=0,Q125=0),"-",X125/Q125-1)</f>
        <v>-</v>
      </c>
      <c r="Y123" s="439" t="str">
        <f t="shared" ref="Y123" ca="1" si="538">IF(OR(Y125=0,R125=0),"-",Y125/R125-1)</f>
        <v>-</v>
      </c>
      <c r="Z123" s="439" t="str">
        <f t="shared" ref="Z123" ca="1" si="539">IF(OR(Z125=0,S125=0),"-",Z125/S125-1)</f>
        <v>-</v>
      </c>
      <c r="AA123" s="439" t="str">
        <f t="shared" ref="AA123" ca="1" si="540">IF(OR(AA125=0,T125=0),"-",AA125/T125-1)</f>
        <v>-</v>
      </c>
      <c r="AB123" s="439" t="str">
        <f t="shared" ref="AB123" ca="1" si="541">IF(OR(AB125=0,U125=0),"-",AB125/U125-1)</f>
        <v>-</v>
      </c>
      <c r="AC123" s="439" t="str">
        <f t="shared" ref="AC123" ca="1" si="542">IF(OR(AC125=0,V125=0),"-",AC125/V125-1)</f>
        <v>-</v>
      </c>
      <c r="AD123" s="439" t="str">
        <f t="shared" ref="AD123" ca="1" si="543">IF(OR(AD125=0,W125=0),"-",AD125/W125-1)</f>
        <v>-</v>
      </c>
      <c r="AE123" s="439" t="str">
        <f t="shared" ref="AE123" ca="1" si="544">IF(OR(AE125=0,X125=0),"-",AE125/X125-1)</f>
        <v>-</v>
      </c>
      <c r="AF123" s="439" t="str">
        <f t="shared" ref="AF123" ca="1" si="545">IF(OR(AF125=0,Y125=0),"-",AF125/Y125-1)</f>
        <v>-</v>
      </c>
      <c r="AG123" s="439" t="str">
        <f t="shared" ref="AG123" ca="1" si="546">IF(OR(AG125=0,Z125=0),"-",AG125/Z125-1)</f>
        <v>-</v>
      </c>
      <c r="AH123" s="439" t="str">
        <f t="shared" ref="AH123" ca="1" si="547">IF(OR(AH125=0,AA125=0),"-",AH125/AA125-1)</f>
        <v>-</v>
      </c>
      <c r="AI123" s="439" t="str">
        <f t="shared" ref="AI123" ca="1" si="548">IF(OR(AI125=0,AB125=0),"-",AI125/AB125-1)</f>
        <v>-</v>
      </c>
      <c r="AJ123" s="439" t="str">
        <f t="shared" ref="AJ123" ca="1" si="549">IF(OR(AJ125=0,AC125=0),"-",AJ125/AC125-1)</f>
        <v>-</v>
      </c>
      <c r="AK123" s="439" t="str">
        <f t="shared" ref="AK123" ca="1" si="550">IF(OR(AK125=0,AD125=0),"-",AK125/AD125-1)</f>
        <v>-</v>
      </c>
      <c r="AL123" s="439" t="str">
        <f t="shared" ref="AL123" ca="1" si="551">IF(OR(AL125=0,AE125=0),"-",AL125/AE125-1)</f>
        <v>-</v>
      </c>
      <c r="AM123" s="439" t="str">
        <f t="shared" ref="AM123" ca="1" si="552">IF(OR(AM125=0,AF125=0),"-",AM125/AF125-1)</f>
        <v>-</v>
      </c>
      <c r="AN123" s="439" t="str">
        <f t="shared" ref="AN123" ca="1" si="553">IF(OR(AN125=0,AG125=0),"-",AN125/AG125-1)</f>
        <v>-</v>
      </c>
      <c r="AO123" s="439" t="str">
        <f t="shared" ref="AO123" ca="1" si="554">IF(OR(AO125=0,AH125=0),"-",AO125/AH125-1)</f>
        <v>-</v>
      </c>
      <c r="AP123" s="439" t="str">
        <f t="shared" ref="AP123" ca="1" si="555">IF(OR(AP125=0,AI125=0),"-",AP125/AI125-1)</f>
        <v>-</v>
      </c>
      <c r="AQ123" s="439" t="str">
        <f t="shared" ref="AQ123" ca="1" si="556">IF(OR(AQ125=0,AJ125=0),"-",AQ125/AJ125-1)</f>
        <v>-</v>
      </c>
      <c r="AR123" s="439" t="str">
        <f t="shared" ref="AR123" ca="1" si="557">IF(OR(AR125=0,AK125=0),"-",AR125/AK125-1)</f>
        <v>-</v>
      </c>
      <c r="AS123" s="439" t="str">
        <f t="shared" ref="AS123" ca="1" si="558">IF(OR(AS125=0,AL125=0),"-",AS125/AL125-1)</f>
        <v>-</v>
      </c>
      <c r="AT123" s="439" t="str">
        <f t="shared" ref="AT123" ca="1" si="559">IF(OR(AT125=0,AM125=0),"-",AT125/AM125-1)</f>
        <v>-</v>
      </c>
      <c r="AU123" s="439" t="str">
        <f t="shared" ref="AU123" ca="1" si="560">IF(OR(AU125=0,AN125=0),"-",AU125/AN125-1)</f>
        <v>-</v>
      </c>
      <c r="AV123" s="439" t="str">
        <f t="shared" ref="AV123" ca="1" si="561">IF(OR(AV125=0,AO125=0),"-",AV125/AO125-1)</f>
        <v>-</v>
      </c>
      <c r="AW123" s="439" t="str">
        <f t="shared" ref="AW123" ca="1" si="562">IF(OR(AW125=0,AP125=0),"-",AW125/AP125-1)</f>
        <v>-</v>
      </c>
      <c r="AX123" s="439" t="str">
        <f t="shared" ref="AX123" ca="1" si="563">IF(OR(AX125=0,AQ125=0),"-",AX125/AQ125-1)</f>
        <v>-</v>
      </c>
      <c r="AY123" s="439" t="str">
        <f t="shared" ref="AY123" ca="1" si="564">IF(OR(AY125=0,AR125=0),"-",AY125/AR125-1)</f>
        <v>-</v>
      </c>
      <c r="AZ123" s="439" t="str">
        <f t="shared" ref="AZ123" ca="1" si="565">IF(OR(AZ125=0,AS125=0),"-",AZ125/AS125-1)</f>
        <v>-</v>
      </c>
      <c r="BA123" s="439" t="str">
        <f t="shared" ref="BA123" ca="1" si="566">IF(OR(BA125=0,AT125=0),"-",BA125/AT125-1)</f>
        <v>-</v>
      </c>
      <c r="BB123" s="439" t="str">
        <f t="shared" ref="BB123" ca="1" si="567">IF(OR(BB125=0,AU125=0),"-",BB125/AU125-1)</f>
        <v>-</v>
      </c>
      <c r="BC123" s="439" t="str">
        <f t="shared" ref="BC123" ca="1" si="568">IF(OR(BC125=0,AV125=0),"-",BC125/AV125-1)</f>
        <v>-</v>
      </c>
      <c r="BD123" s="439" t="str">
        <f t="shared" ref="BD123" ca="1" si="569">IF(OR(BD125=0,AW125=0),"-",BD125/AW125-1)</f>
        <v>-</v>
      </c>
      <c r="BE123" s="439" t="str">
        <f t="shared" ref="BE123" ca="1" si="570">IF(OR(BE125=0,AX125=0),"-",BE125/AX125-1)</f>
        <v>-</v>
      </c>
      <c r="BF123" s="439" t="str">
        <f t="shared" ref="BF123" ca="1" si="571">IF(OR(BF125=0,AY125=0),"-",BF125/AY125-1)</f>
        <v>-</v>
      </c>
      <c r="BG123" s="439">
        <f t="shared" ref="BG123" ca="1" si="572">+OFFSET(BG119,Case_Number,0)</f>
        <v>0</v>
      </c>
      <c r="BH123" s="439">
        <f t="shared" ref="BH123:BV123" ca="1" si="573">+OFFSET(BH119,Case_Number,0)</f>
        <v>0</v>
      </c>
      <c r="BI123" s="439">
        <f t="shared" ca="1" si="573"/>
        <v>0</v>
      </c>
      <c r="BJ123" s="439">
        <f t="shared" ca="1" si="573"/>
        <v>0</v>
      </c>
      <c r="BK123" s="439">
        <f t="shared" ca="1" si="573"/>
        <v>0</v>
      </c>
      <c r="BL123" s="439">
        <f t="shared" ca="1" si="573"/>
        <v>0</v>
      </c>
      <c r="BM123" s="439">
        <f t="shared" ca="1" si="573"/>
        <v>0</v>
      </c>
      <c r="BN123" s="439">
        <f t="shared" ca="1" si="573"/>
        <v>0</v>
      </c>
      <c r="BO123" s="439">
        <f t="shared" ca="1" si="573"/>
        <v>0</v>
      </c>
      <c r="BP123" s="439">
        <f t="shared" ca="1" si="573"/>
        <v>0</v>
      </c>
      <c r="BQ123" s="439">
        <f t="shared" ca="1" si="573"/>
        <v>0</v>
      </c>
      <c r="BR123" s="439">
        <f t="shared" ca="1" si="573"/>
        <v>0</v>
      </c>
      <c r="BS123" s="439">
        <f t="shared" ca="1" si="573"/>
        <v>0</v>
      </c>
      <c r="BT123" s="439">
        <f t="shared" ca="1" si="573"/>
        <v>0</v>
      </c>
      <c r="BU123" s="439">
        <f t="shared" ca="1" si="573"/>
        <v>0</v>
      </c>
      <c r="BV123" s="439">
        <f t="shared" ca="1" si="573"/>
        <v>0</v>
      </c>
    </row>
    <row r="124" spans="1:74" x14ac:dyDescent="0.25">
      <c r="A124" s="135" t="s">
        <v>311</v>
      </c>
      <c r="B124" s="52"/>
      <c r="C124" s="52"/>
      <c r="D124" s="129"/>
      <c r="E124" s="129"/>
      <c r="F124" s="129"/>
      <c r="G124" s="129"/>
      <c r="H124" s="129"/>
      <c r="I124" s="129"/>
      <c r="J124" s="129"/>
      <c r="K124" s="129"/>
      <c r="L124" s="129"/>
      <c r="M124" s="129"/>
      <c r="N124" s="129"/>
      <c r="O124" s="129"/>
      <c r="P124" s="129"/>
      <c r="Q124" s="129"/>
      <c r="R124" s="129"/>
      <c r="S124" s="129"/>
      <c r="T124" s="129"/>
      <c r="U124" s="129"/>
      <c r="V124" s="129"/>
      <c r="W124" s="129"/>
      <c r="X124" s="129"/>
      <c r="Y124" s="129"/>
      <c r="Z124" s="129"/>
      <c r="AA124" s="129"/>
      <c r="AB124" s="129"/>
      <c r="AC124" s="129"/>
      <c r="AD124" s="129"/>
      <c r="AE124" s="129"/>
      <c r="AF124" s="129"/>
      <c r="AG124" s="129"/>
      <c r="AH124" s="129"/>
      <c r="AI124" s="129"/>
      <c r="AJ124" s="129"/>
      <c r="AK124" s="129"/>
      <c r="AL124" s="129"/>
      <c r="AM124" s="129"/>
      <c r="AN124" s="129"/>
      <c r="AO124" s="129"/>
      <c r="AP124" s="129"/>
      <c r="AQ124" s="129"/>
      <c r="AR124" s="129"/>
      <c r="AS124" s="129"/>
      <c r="AT124" s="129"/>
      <c r="AU124" s="129"/>
      <c r="AV124" s="129"/>
      <c r="AW124" s="129"/>
      <c r="AX124" s="129"/>
      <c r="AY124" s="129"/>
      <c r="AZ124" s="129"/>
      <c r="BA124" s="129"/>
      <c r="BB124" s="129"/>
      <c r="BC124" s="129"/>
      <c r="BD124" s="129"/>
      <c r="BE124" s="129"/>
      <c r="BF124" s="129"/>
      <c r="BG124" s="122"/>
      <c r="BH124" s="141">
        <f ca="1">+BH123</f>
        <v>0</v>
      </c>
      <c r="BI124" s="122"/>
      <c r="BJ124" s="122"/>
      <c r="BK124" s="122"/>
      <c r="BL124" s="122"/>
      <c r="BM124" s="122"/>
      <c r="BN124" s="122"/>
      <c r="BO124" s="141">
        <f ca="1">+BO123+Rev_Toggle_18</f>
        <v>0</v>
      </c>
      <c r="BP124" s="122"/>
      <c r="BQ124" s="122"/>
      <c r="BR124" s="122"/>
      <c r="BS124" s="122"/>
      <c r="BT124" s="122"/>
      <c r="BU124" s="122"/>
      <c r="BV124" s="141">
        <f ca="1">+BV123+Rev_Toggle_18</f>
        <v>0</v>
      </c>
    </row>
    <row r="125" spans="1:74" x14ac:dyDescent="0.25">
      <c r="A125" s="21" t="s">
        <v>310</v>
      </c>
      <c r="B125" s="52"/>
      <c r="C125" s="52"/>
      <c r="D125" s="245">
        <f ca="1">+'P&amp;L'!D111</f>
        <v>0</v>
      </c>
      <c r="E125" s="245">
        <f ca="1">+'P&amp;L'!E111</f>
        <v>0</v>
      </c>
      <c r="F125" s="245">
        <f ca="1">+'P&amp;L'!F111</f>
        <v>0</v>
      </c>
      <c r="G125" s="245">
        <f ca="1">+'P&amp;L'!G111</f>
        <v>0</v>
      </c>
      <c r="H125" s="245">
        <f ca="1">+'P&amp;L'!H111</f>
        <v>0</v>
      </c>
      <c r="I125" s="245">
        <f ca="1">+'P&amp;L'!I111</f>
        <v>0</v>
      </c>
      <c r="J125" s="245">
        <f ca="1">+'P&amp;L'!J111</f>
        <v>0</v>
      </c>
      <c r="K125" s="245">
        <f ca="1">+'P&amp;L'!K111</f>
        <v>0</v>
      </c>
      <c r="L125" s="245">
        <f ca="1">+'P&amp;L'!L111</f>
        <v>0</v>
      </c>
      <c r="M125" s="245">
        <f ca="1">+'P&amp;L'!M111</f>
        <v>0</v>
      </c>
      <c r="N125" s="245">
        <f ca="1">+'P&amp;L'!N111</f>
        <v>0</v>
      </c>
      <c r="O125" s="245">
        <f ca="1">+'P&amp;L'!O111</f>
        <v>0</v>
      </c>
      <c r="P125" s="245">
        <f ca="1">+'P&amp;L'!P111</f>
        <v>0</v>
      </c>
      <c r="Q125" s="245">
        <f ca="1">+'P&amp;L'!Q111</f>
        <v>0</v>
      </c>
      <c r="R125" s="245">
        <f ca="1">+'P&amp;L'!R111</f>
        <v>0</v>
      </c>
      <c r="S125" s="245">
        <f ca="1">+'P&amp;L'!S111</f>
        <v>0</v>
      </c>
      <c r="T125" s="245">
        <f ca="1">+'P&amp;L'!T111</f>
        <v>0</v>
      </c>
      <c r="U125" s="245">
        <f ca="1">+'P&amp;L'!U111</f>
        <v>0</v>
      </c>
      <c r="V125" s="245">
        <f ca="1">+'P&amp;L'!V111</f>
        <v>0</v>
      </c>
      <c r="W125" s="245">
        <f ca="1">+'P&amp;L'!W111</f>
        <v>0</v>
      </c>
      <c r="X125" s="245">
        <f ca="1">+'P&amp;L'!X111</f>
        <v>0</v>
      </c>
      <c r="Y125" s="245">
        <f ca="1">+'P&amp;L'!Y111</f>
        <v>0</v>
      </c>
      <c r="Z125" s="245">
        <f ca="1">+'P&amp;L'!Z111</f>
        <v>0</v>
      </c>
      <c r="AA125" s="245">
        <f ca="1">+'P&amp;L'!AA111</f>
        <v>0</v>
      </c>
      <c r="AB125" s="245">
        <f ca="1">+'P&amp;L'!AB111</f>
        <v>0</v>
      </c>
      <c r="AC125" s="245">
        <f ca="1">+'P&amp;L'!AC111</f>
        <v>0</v>
      </c>
      <c r="AD125" s="245">
        <f ca="1">+'P&amp;L'!AD111</f>
        <v>0</v>
      </c>
      <c r="AE125" s="245">
        <f ca="1">+'P&amp;L'!AE111</f>
        <v>0</v>
      </c>
      <c r="AF125" s="245">
        <f ca="1">+'P&amp;L'!AF111</f>
        <v>0</v>
      </c>
      <c r="AG125" s="245">
        <f ca="1">+'P&amp;L'!AG111</f>
        <v>0</v>
      </c>
      <c r="AH125" s="245">
        <f ca="1">+'P&amp;L'!AH111</f>
        <v>0</v>
      </c>
      <c r="AI125" s="245">
        <f ca="1">+'P&amp;L'!AI111</f>
        <v>0</v>
      </c>
      <c r="AJ125" s="245">
        <f ca="1">+'P&amp;L'!AJ111</f>
        <v>0</v>
      </c>
      <c r="AK125" s="245">
        <f ca="1">+'P&amp;L'!AK111</f>
        <v>0</v>
      </c>
      <c r="AL125" s="245">
        <f ca="1">+'P&amp;L'!AL111</f>
        <v>0</v>
      </c>
      <c r="AM125" s="245">
        <f ca="1">+'P&amp;L'!AM111</f>
        <v>0</v>
      </c>
      <c r="AN125" s="245">
        <f ca="1">+'P&amp;L'!AN111</f>
        <v>0</v>
      </c>
      <c r="AO125" s="245">
        <f ca="1">+'P&amp;L'!AO111</f>
        <v>0</v>
      </c>
      <c r="AP125" s="245">
        <f ca="1">+'P&amp;L'!AP111</f>
        <v>0</v>
      </c>
      <c r="AQ125" s="245">
        <f ca="1">+'P&amp;L'!AQ111</f>
        <v>0</v>
      </c>
      <c r="AR125" s="245">
        <f ca="1">+'P&amp;L'!AR111</f>
        <v>0</v>
      </c>
      <c r="AS125" s="245">
        <f ca="1">+'P&amp;L'!AS111</f>
        <v>0</v>
      </c>
      <c r="AT125" s="245">
        <f ca="1">+'P&amp;L'!AT111</f>
        <v>0</v>
      </c>
      <c r="AU125" s="245">
        <f ca="1">+'P&amp;L'!AU111</f>
        <v>0</v>
      </c>
      <c r="AV125" s="245">
        <f ca="1">+'P&amp;L'!AV111</f>
        <v>0</v>
      </c>
      <c r="AW125" s="245">
        <f ca="1">+'P&amp;L'!AW111</f>
        <v>0</v>
      </c>
      <c r="AX125" s="245">
        <f ca="1">+'P&amp;L'!AX111</f>
        <v>0</v>
      </c>
      <c r="AY125" s="245">
        <f ca="1">+'P&amp;L'!AY111</f>
        <v>0</v>
      </c>
      <c r="AZ125" s="245">
        <f ca="1">+'P&amp;L'!AZ111</f>
        <v>0</v>
      </c>
      <c r="BA125" s="245">
        <f ca="1">+'P&amp;L'!BA111</f>
        <v>0</v>
      </c>
      <c r="BB125" s="245">
        <f ca="1">+'P&amp;L'!BB111</f>
        <v>0</v>
      </c>
      <c r="BC125" s="245">
        <f ca="1">+'P&amp;L'!BC111</f>
        <v>0</v>
      </c>
      <c r="BD125" s="245">
        <f ca="1">+'P&amp;L'!BD111</f>
        <v>0</v>
      </c>
      <c r="BE125" s="245">
        <f ca="1">+'P&amp;L'!BE111</f>
        <v>0</v>
      </c>
      <c r="BF125" s="245">
        <f ca="1">+'P&amp;L'!BF111</f>
        <v>0</v>
      </c>
      <c r="BG125" s="246">
        <f t="shared" ref="BG125" ca="1" si="574">+AZ125*BG124</f>
        <v>0</v>
      </c>
      <c r="BH125" s="246">
        <f ca="1">+BA125*(1+BH124)</f>
        <v>0</v>
      </c>
      <c r="BI125" s="246">
        <f t="shared" ref="BI125" ca="1" si="575">+BB125*BI124</f>
        <v>0</v>
      </c>
      <c r="BJ125" s="246">
        <f t="shared" ref="BJ125" ca="1" si="576">+BC125*BJ124</f>
        <v>0</v>
      </c>
      <c r="BK125" s="246">
        <f t="shared" ref="BK125" ca="1" si="577">+BD125*BK124</f>
        <v>0</v>
      </c>
      <c r="BL125" s="246">
        <f t="shared" ref="BL125" ca="1" si="578">+BE125*BL124</f>
        <v>0</v>
      </c>
      <c r="BM125" s="246">
        <f t="shared" ref="BM125" ca="1" si="579">+BF125*BM124</f>
        <v>0</v>
      </c>
      <c r="BN125" s="246">
        <f t="shared" ref="BN125" ca="1" si="580">+BG125*BN124</f>
        <v>0</v>
      </c>
      <c r="BO125" s="246">
        <f ca="1">+BH125*(1+BO124)</f>
        <v>0</v>
      </c>
      <c r="BP125" s="246">
        <f t="shared" ref="BP125" ca="1" si="581">+BI125*BP124</f>
        <v>0</v>
      </c>
      <c r="BQ125" s="246">
        <f t="shared" ref="BQ125" ca="1" si="582">+BJ125*BQ124</f>
        <v>0</v>
      </c>
      <c r="BR125" s="246">
        <f t="shared" ref="BR125" ca="1" si="583">+BK125*BR124</f>
        <v>0</v>
      </c>
      <c r="BS125" s="246">
        <f t="shared" ref="BS125" ca="1" si="584">+BL125*BS124</f>
        <v>0</v>
      </c>
      <c r="BT125" s="246">
        <f t="shared" ref="BT125" ca="1" si="585">+BM125*BT124</f>
        <v>0</v>
      </c>
      <c r="BU125" s="246">
        <f t="shared" ref="BU125" ca="1" si="586">+BN125*BU124</f>
        <v>0</v>
      </c>
      <c r="BV125" s="246">
        <f ca="1">+BO125*(1+BV124)</f>
        <v>0</v>
      </c>
    </row>
    <row r="126" spans="1:74" x14ac:dyDescent="0.25">
      <c r="A126" s="20" t="s">
        <v>510</v>
      </c>
      <c r="B126" s="52"/>
      <c r="C126" s="52"/>
      <c r="D126" s="142"/>
      <c r="E126" s="142"/>
      <c r="F126" s="142"/>
      <c r="G126" s="142"/>
      <c r="H126" s="142"/>
      <c r="I126" s="142"/>
      <c r="J126" s="142"/>
      <c r="K126" s="142"/>
      <c r="L126" s="142"/>
      <c r="M126" s="142"/>
      <c r="N126" s="142"/>
      <c r="O126" s="142"/>
      <c r="P126" s="142"/>
      <c r="Q126" s="142"/>
      <c r="R126" s="142"/>
      <c r="S126" s="142"/>
      <c r="T126" s="142"/>
      <c r="U126" s="142"/>
      <c r="V126" s="142"/>
      <c r="W126" s="142"/>
      <c r="X126" s="142"/>
      <c r="Y126" s="142"/>
      <c r="Z126" s="142"/>
      <c r="AA126" s="142"/>
      <c r="AB126" s="142"/>
      <c r="AC126" s="142"/>
      <c r="AD126" s="142"/>
      <c r="AE126" s="142"/>
      <c r="AF126" s="142"/>
      <c r="AG126" s="142"/>
      <c r="AH126" s="142"/>
      <c r="AI126" s="142"/>
      <c r="AJ126" s="142"/>
      <c r="AK126" s="142"/>
      <c r="AL126" s="142"/>
      <c r="AM126" s="142"/>
      <c r="AN126" s="142"/>
      <c r="AO126" s="142"/>
      <c r="AP126" s="142"/>
      <c r="AQ126" s="142"/>
      <c r="AR126" s="142"/>
      <c r="AS126" s="142"/>
      <c r="AT126" s="142"/>
      <c r="AU126" s="142"/>
      <c r="AV126" s="142"/>
      <c r="AW126" s="142"/>
      <c r="AX126" s="142"/>
      <c r="AY126" s="142"/>
      <c r="AZ126" s="142"/>
      <c r="BA126" s="142"/>
      <c r="BB126" s="142"/>
      <c r="BC126" s="142"/>
      <c r="BD126" s="142"/>
      <c r="BE126" s="142"/>
      <c r="BF126" s="142"/>
      <c r="BG126" s="122"/>
      <c r="BH126" s="122"/>
      <c r="BI126" s="122"/>
      <c r="BJ126" s="122"/>
      <c r="BK126" s="122"/>
      <c r="BL126" s="122"/>
      <c r="BM126" s="122"/>
      <c r="BN126" s="122"/>
      <c r="BO126" s="122"/>
      <c r="BP126" s="122"/>
      <c r="BQ126" s="122"/>
      <c r="BR126" s="122"/>
      <c r="BS126" s="122"/>
      <c r="BT126" s="122"/>
      <c r="BU126" s="122"/>
      <c r="BV126" s="122"/>
    </row>
    <row r="127" spans="1:74" x14ac:dyDescent="0.25">
      <c r="A127" s="144" t="s">
        <v>511</v>
      </c>
      <c r="B127" s="52"/>
      <c r="C127" s="52"/>
      <c r="D127" s="128">
        <f ca="1">+'P&amp;L'!D128</f>
        <v>0</v>
      </c>
      <c r="E127" s="128">
        <f ca="1">+'P&amp;L'!E128</f>
        <v>0</v>
      </c>
      <c r="F127" s="128">
        <f ca="1">+'P&amp;L'!F128</f>
        <v>0</v>
      </c>
      <c r="G127" s="128">
        <f ca="1">+'P&amp;L'!G128</f>
        <v>0</v>
      </c>
      <c r="H127" s="128">
        <f ca="1">+'P&amp;L'!H128</f>
        <v>0</v>
      </c>
      <c r="I127" s="128">
        <f ca="1">+'P&amp;L'!I128</f>
        <v>0</v>
      </c>
      <c r="J127" s="128">
        <f ca="1">+'P&amp;L'!J128</f>
        <v>0</v>
      </c>
      <c r="K127" s="128">
        <f ca="1">+'P&amp;L'!K128</f>
        <v>0</v>
      </c>
      <c r="L127" s="128">
        <f ca="1">+'P&amp;L'!L128</f>
        <v>0</v>
      </c>
      <c r="M127" s="128">
        <f ca="1">+'P&amp;L'!M128</f>
        <v>0</v>
      </c>
      <c r="N127" s="128">
        <f ca="1">+'P&amp;L'!N128</f>
        <v>0</v>
      </c>
      <c r="O127" s="128">
        <f ca="1">+'P&amp;L'!O128</f>
        <v>0</v>
      </c>
      <c r="P127" s="128">
        <f ca="1">+'P&amp;L'!P128</f>
        <v>0</v>
      </c>
      <c r="Q127" s="128">
        <f ca="1">+'P&amp;L'!Q128</f>
        <v>0</v>
      </c>
      <c r="R127" s="128">
        <f ca="1">+'P&amp;L'!R128</f>
        <v>0</v>
      </c>
      <c r="S127" s="128">
        <f ca="1">+'P&amp;L'!S128</f>
        <v>0</v>
      </c>
      <c r="T127" s="128">
        <f ca="1">+'P&amp;L'!T128</f>
        <v>0</v>
      </c>
      <c r="U127" s="128">
        <f ca="1">+'P&amp;L'!U128</f>
        <v>0</v>
      </c>
      <c r="V127" s="128">
        <f ca="1">+'P&amp;L'!V128</f>
        <v>0</v>
      </c>
      <c r="W127" s="128">
        <f ca="1">+'P&amp;L'!W128</f>
        <v>0</v>
      </c>
      <c r="X127" s="128">
        <f ca="1">+'P&amp;L'!X128</f>
        <v>0</v>
      </c>
      <c r="Y127" s="128">
        <f ca="1">+'P&amp;L'!Y128</f>
        <v>0</v>
      </c>
      <c r="Z127" s="128">
        <f ca="1">+'P&amp;L'!Z128</f>
        <v>0</v>
      </c>
      <c r="AA127" s="128">
        <f ca="1">+'P&amp;L'!AA128</f>
        <v>0</v>
      </c>
      <c r="AB127" s="128">
        <f ca="1">+'P&amp;L'!AB128</f>
        <v>0</v>
      </c>
      <c r="AC127" s="128">
        <f ca="1">+'P&amp;L'!AC128</f>
        <v>0</v>
      </c>
      <c r="AD127" s="128">
        <f ca="1">+'P&amp;L'!AD128</f>
        <v>0</v>
      </c>
      <c r="AE127" s="128">
        <f ca="1">+'P&amp;L'!AE128</f>
        <v>0</v>
      </c>
      <c r="AF127" s="128">
        <f ca="1">+'P&amp;L'!AF128</f>
        <v>0</v>
      </c>
      <c r="AG127" s="128">
        <f ca="1">+'P&amp;L'!AG128</f>
        <v>0</v>
      </c>
      <c r="AH127" s="128">
        <f ca="1">+'P&amp;L'!AH128</f>
        <v>0</v>
      </c>
      <c r="AI127" s="128">
        <f ca="1">+'P&amp;L'!AI128</f>
        <v>0</v>
      </c>
      <c r="AJ127" s="128">
        <f ca="1">+'P&amp;L'!AJ128</f>
        <v>0</v>
      </c>
      <c r="AK127" s="128">
        <f ca="1">+'P&amp;L'!AK128</f>
        <v>0</v>
      </c>
      <c r="AL127" s="128">
        <f ca="1">+'P&amp;L'!AL128</f>
        <v>0</v>
      </c>
      <c r="AM127" s="128">
        <f ca="1">+'P&amp;L'!AM128</f>
        <v>0</v>
      </c>
      <c r="AN127" s="128">
        <f ca="1">+'P&amp;L'!AN128</f>
        <v>0</v>
      </c>
      <c r="AO127" s="128">
        <f ca="1">+'P&amp;L'!AO128</f>
        <v>0</v>
      </c>
      <c r="AP127" s="128">
        <f ca="1">+'P&amp;L'!AP128</f>
        <v>0</v>
      </c>
      <c r="AQ127" s="128">
        <f ca="1">+'P&amp;L'!AQ128</f>
        <v>0</v>
      </c>
      <c r="AR127" s="128">
        <f ca="1">+'P&amp;L'!AR128</f>
        <v>0</v>
      </c>
      <c r="AS127" s="128">
        <f ca="1">+'P&amp;L'!AS128</f>
        <v>0</v>
      </c>
      <c r="AT127" s="128">
        <f ca="1">+'P&amp;L'!AT128</f>
        <v>0</v>
      </c>
      <c r="AU127" s="128">
        <f ca="1">+'P&amp;L'!AU128</f>
        <v>0</v>
      </c>
      <c r="AV127" s="128">
        <f ca="1">+'P&amp;L'!AV128</f>
        <v>0</v>
      </c>
      <c r="AW127" s="128">
        <f ca="1">+'P&amp;L'!AW128</f>
        <v>0</v>
      </c>
      <c r="AX127" s="128">
        <f ca="1">+'P&amp;L'!AX128</f>
        <v>0</v>
      </c>
      <c r="AY127" s="128">
        <f ca="1">+'P&amp;L'!AY128</f>
        <v>0</v>
      </c>
      <c r="AZ127" s="128">
        <f ca="1">+'P&amp;L'!AZ128</f>
        <v>0</v>
      </c>
      <c r="BA127" s="128">
        <f ca="1">+'P&amp;L'!BA128</f>
        <v>0</v>
      </c>
      <c r="BB127" s="128">
        <f ca="1">+'P&amp;L'!BB128</f>
        <v>0</v>
      </c>
      <c r="BC127" s="128">
        <f ca="1">+'P&amp;L'!BC128</f>
        <v>0</v>
      </c>
      <c r="BD127" s="128">
        <f ca="1">+'P&amp;L'!BD128</f>
        <v>0</v>
      </c>
      <c r="BE127" s="128">
        <f ca="1">+'P&amp;L'!BE128</f>
        <v>0</v>
      </c>
      <c r="BF127" s="128">
        <f ca="1">+'P&amp;L'!BF128</f>
        <v>0</v>
      </c>
      <c r="BG127" s="129"/>
      <c r="BH127" s="129"/>
      <c r="BI127" s="129"/>
      <c r="BJ127" s="129"/>
      <c r="BK127" s="129"/>
      <c r="BL127" s="129"/>
      <c r="BM127" s="129"/>
      <c r="BN127" s="129"/>
      <c r="BO127" s="129"/>
      <c r="BP127" s="129"/>
      <c r="BQ127" s="129"/>
      <c r="BR127" s="129"/>
      <c r="BS127" s="129"/>
      <c r="BT127" s="129"/>
      <c r="BU127" s="129"/>
      <c r="BV127" s="129"/>
    </row>
    <row r="128" spans="1:74" outlineLevel="1" x14ac:dyDescent="0.25">
      <c r="A128" s="135" t="s">
        <v>280</v>
      </c>
      <c r="B128" s="52"/>
      <c r="C128" s="52"/>
      <c r="D128" s="129"/>
      <c r="E128" s="129"/>
      <c r="F128" s="129"/>
      <c r="G128" s="129"/>
      <c r="H128" s="129"/>
      <c r="I128" s="129"/>
      <c r="J128" s="129"/>
      <c r="K128" s="129"/>
      <c r="L128" s="129"/>
      <c r="M128" s="129"/>
      <c r="N128" s="129"/>
      <c r="O128" s="129"/>
      <c r="P128" s="129"/>
      <c r="Q128" s="129"/>
      <c r="R128" s="129"/>
      <c r="S128" s="129"/>
      <c r="T128" s="129"/>
      <c r="U128" s="129"/>
      <c r="V128" s="129"/>
      <c r="W128" s="129"/>
      <c r="X128" s="129"/>
      <c r="Y128" s="129"/>
      <c r="Z128" s="129"/>
      <c r="AA128" s="129"/>
      <c r="AB128" s="129"/>
      <c r="AC128" s="129"/>
      <c r="AD128" s="129"/>
      <c r="AE128" s="129"/>
      <c r="AF128" s="129"/>
      <c r="AG128" s="129"/>
      <c r="AH128" s="129"/>
      <c r="AI128" s="129"/>
      <c r="AJ128" s="129"/>
      <c r="AK128" s="129"/>
      <c r="AL128" s="129"/>
      <c r="AM128" s="129"/>
      <c r="AN128" s="129"/>
      <c r="AO128" s="129"/>
      <c r="AP128" s="129"/>
      <c r="AQ128" s="129"/>
      <c r="AR128" s="129"/>
      <c r="AS128" s="129"/>
      <c r="AT128" s="129"/>
      <c r="AU128" s="129"/>
      <c r="AV128" s="129"/>
      <c r="AW128" s="129"/>
      <c r="AX128" s="129"/>
      <c r="AY128" s="129"/>
      <c r="AZ128" s="129"/>
      <c r="BA128" s="129"/>
      <c r="BB128" s="129"/>
      <c r="BC128" s="129"/>
      <c r="BD128" s="129"/>
      <c r="BE128" s="129"/>
      <c r="BF128" s="129"/>
      <c r="BG128" s="122"/>
      <c r="BH128" s="137">
        <v>0</v>
      </c>
      <c r="BI128" s="122"/>
      <c r="BJ128" s="122"/>
      <c r="BK128" s="122"/>
      <c r="BL128" s="122"/>
      <c r="BM128" s="122"/>
      <c r="BN128" s="122"/>
      <c r="BO128" s="137">
        <v>0</v>
      </c>
      <c r="BP128" s="122"/>
      <c r="BQ128" s="122"/>
      <c r="BR128" s="122"/>
      <c r="BS128" s="122"/>
      <c r="BT128" s="122"/>
      <c r="BU128" s="122"/>
      <c r="BV128" s="137">
        <v>0</v>
      </c>
    </row>
    <row r="129" spans="1:74" outlineLevel="1" x14ac:dyDescent="0.25">
      <c r="A129" s="135" t="s">
        <v>281</v>
      </c>
      <c r="B129" s="52"/>
      <c r="C129" s="52"/>
      <c r="D129" s="129"/>
      <c r="E129" s="129"/>
      <c r="F129" s="129"/>
      <c r="G129" s="129"/>
      <c r="H129" s="129"/>
      <c r="I129" s="129"/>
      <c r="J129" s="129"/>
      <c r="K129" s="129"/>
      <c r="L129" s="129"/>
      <c r="M129" s="129"/>
      <c r="N129" s="129"/>
      <c r="O129" s="129"/>
      <c r="P129" s="129"/>
      <c r="Q129" s="129"/>
      <c r="R129" s="129"/>
      <c r="S129" s="129"/>
      <c r="T129" s="129"/>
      <c r="U129" s="129"/>
      <c r="V129" s="129"/>
      <c r="W129" s="129"/>
      <c r="X129" s="129"/>
      <c r="Y129" s="129"/>
      <c r="Z129" s="129"/>
      <c r="AA129" s="129"/>
      <c r="AB129" s="129"/>
      <c r="AC129" s="129"/>
      <c r="AD129" s="129"/>
      <c r="AE129" s="129"/>
      <c r="AF129" s="129"/>
      <c r="AG129" s="129"/>
      <c r="AH129" s="129"/>
      <c r="AI129" s="129"/>
      <c r="AJ129" s="129"/>
      <c r="AK129" s="129"/>
      <c r="AL129" s="129"/>
      <c r="AM129" s="129"/>
      <c r="AN129" s="129"/>
      <c r="AO129" s="129"/>
      <c r="AP129" s="129"/>
      <c r="AQ129" s="129"/>
      <c r="AR129" s="129"/>
      <c r="AS129" s="129"/>
      <c r="AT129" s="129"/>
      <c r="AU129" s="129"/>
      <c r="AV129" s="129"/>
      <c r="AW129" s="129"/>
      <c r="AX129" s="129"/>
      <c r="AY129" s="129"/>
      <c r="AZ129" s="129"/>
      <c r="BA129" s="129"/>
      <c r="BB129" s="129"/>
      <c r="BC129" s="129"/>
      <c r="BD129" s="129"/>
      <c r="BE129" s="129"/>
      <c r="BF129" s="129"/>
      <c r="BG129" s="122"/>
      <c r="BH129" s="137">
        <v>0</v>
      </c>
      <c r="BI129" s="122"/>
      <c r="BJ129" s="122"/>
      <c r="BK129" s="122"/>
      <c r="BL129" s="122"/>
      <c r="BM129" s="122"/>
      <c r="BN129" s="122"/>
      <c r="BO129" s="137">
        <v>0</v>
      </c>
      <c r="BP129" s="122"/>
      <c r="BQ129" s="122"/>
      <c r="BR129" s="122"/>
      <c r="BS129" s="122"/>
      <c r="BT129" s="122"/>
      <c r="BU129" s="122"/>
      <c r="BV129" s="137">
        <v>0</v>
      </c>
    </row>
    <row r="130" spans="1:74" outlineLevel="1" x14ac:dyDescent="0.25">
      <c r="A130" s="135" t="s">
        <v>282</v>
      </c>
      <c r="B130" s="52"/>
      <c r="C130" s="52"/>
      <c r="D130" s="129"/>
      <c r="E130" s="129"/>
      <c r="F130" s="129"/>
      <c r="G130" s="129"/>
      <c r="H130" s="129"/>
      <c r="I130" s="129"/>
      <c r="J130" s="129"/>
      <c r="K130" s="129"/>
      <c r="L130" s="129"/>
      <c r="M130" s="129"/>
      <c r="N130" s="129"/>
      <c r="O130" s="129"/>
      <c r="P130" s="129"/>
      <c r="Q130" s="129"/>
      <c r="R130" s="129"/>
      <c r="S130" s="129"/>
      <c r="T130" s="129"/>
      <c r="U130" s="129"/>
      <c r="V130" s="129"/>
      <c r="W130" s="129"/>
      <c r="X130" s="129"/>
      <c r="Y130" s="129"/>
      <c r="Z130" s="129"/>
      <c r="AA130" s="129"/>
      <c r="AB130" s="129"/>
      <c r="AC130" s="129"/>
      <c r="AD130" s="129"/>
      <c r="AE130" s="129"/>
      <c r="AF130" s="129"/>
      <c r="AG130" s="129"/>
      <c r="AH130" s="129"/>
      <c r="AI130" s="129"/>
      <c r="AJ130" s="129"/>
      <c r="AK130" s="129"/>
      <c r="AL130" s="129"/>
      <c r="AM130" s="129"/>
      <c r="AN130" s="129"/>
      <c r="AO130" s="129"/>
      <c r="AP130" s="129"/>
      <c r="AQ130" s="129"/>
      <c r="AR130" s="129"/>
      <c r="AS130" s="129"/>
      <c r="AT130" s="129"/>
      <c r="AU130" s="129"/>
      <c r="AV130" s="129"/>
      <c r="AW130" s="129"/>
      <c r="AX130" s="129"/>
      <c r="AY130" s="129"/>
      <c r="AZ130" s="129"/>
      <c r="BA130" s="129"/>
      <c r="BB130" s="129"/>
      <c r="BC130" s="129"/>
      <c r="BD130" s="129"/>
      <c r="BE130" s="129"/>
      <c r="BF130" s="129"/>
      <c r="BG130" s="122"/>
      <c r="BH130" s="446">
        <v>0</v>
      </c>
      <c r="BI130" s="122"/>
      <c r="BJ130" s="122"/>
      <c r="BK130" s="122"/>
      <c r="BL130" s="122"/>
      <c r="BM130" s="122"/>
      <c r="BN130" s="122"/>
      <c r="BO130" s="446">
        <v>0</v>
      </c>
      <c r="BP130" s="122"/>
      <c r="BQ130" s="122"/>
      <c r="BR130" s="122"/>
      <c r="BS130" s="122"/>
      <c r="BT130" s="122"/>
      <c r="BU130" s="122"/>
      <c r="BV130" s="446">
        <v>0</v>
      </c>
    </row>
    <row r="131" spans="1:74" x14ac:dyDescent="0.25">
      <c r="A131" s="237" t="s">
        <v>22</v>
      </c>
      <c r="B131" s="52"/>
      <c r="C131" s="52"/>
      <c r="D131" s="448">
        <f t="shared" ref="D131:AI131" ca="1" si="587">IFERROR(+D133/D125,0)</f>
        <v>0</v>
      </c>
      <c r="E131" s="448">
        <f t="shared" ca="1" si="587"/>
        <v>0</v>
      </c>
      <c r="F131" s="448">
        <f t="shared" ca="1" si="587"/>
        <v>0</v>
      </c>
      <c r="G131" s="448">
        <f t="shared" ca="1" si="587"/>
        <v>0</v>
      </c>
      <c r="H131" s="448">
        <f t="shared" ca="1" si="587"/>
        <v>0</v>
      </c>
      <c r="I131" s="448">
        <f t="shared" ca="1" si="587"/>
        <v>0</v>
      </c>
      <c r="J131" s="448">
        <f t="shared" ca="1" si="587"/>
        <v>0</v>
      </c>
      <c r="K131" s="448">
        <f t="shared" ca="1" si="587"/>
        <v>0</v>
      </c>
      <c r="L131" s="448">
        <f t="shared" ca="1" si="587"/>
        <v>0</v>
      </c>
      <c r="M131" s="448">
        <f t="shared" ca="1" si="587"/>
        <v>0</v>
      </c>
      <c r="N131" s="448">
        <f t="shared" ca="1" si="587"/>
        <v>0</v>
      </c>
      <c r="O131" s="448">
        <f t="shared" ca="1" si="587"/>
        <v>0</v>
      </c>
      <c r="P131" s="448">
        <f t="shared" ca="1" si="587"/>
        <v>0</v>
      </c>
      <c r="Q131" s="448">
        <f t="shared" ca="1" si="587"/>
        <v>0</v>
      </c>
      <c r="R131" s="448">
        <f t="shared" ca="1" si="587"/>
        <v>0</v>
      </c>
      <c r="S131" s="448">
        <f t="shared" ca="1" si="587"/>
        <v>0</v>
      </c>
      <c r="T131" s="448">
        <f t="shared" ca="1" si="587"/>
        <v>0</v>
      </c>
      <c r="U131" s="448">
        <f t="shared" ca="1" si="587"/>
        <v>0</v>
      </c>
      <c r="V131" s="448">
        <f t="shared" ca="1" si="587"/>
        <v>0</v>
      </c>
      <c r="W131" s="448">
        <f t="shared" ca="1" si="587"/>
        <v>0</v>
      </c>
      <c r="X131" s="448">
        <f t="shared" ca="1" si="587"/>
        <v>0</v>
      </c>
      <c r="Y131" s="448">
        <f t="shared" ca="1" si="587"/>
        <v>0</v>
      </c>
      <c r="Z131" s="448">
        <f t="shared" ca="1" si="587"/>
        <v>0</v>
      </c>
      <c r="AA131" s="448">
        <f t="shared" ca="1" si="587"/>
        <v>0</v>
      </c>
      <c r="AB131" s="448">
        <f t="shared" ca="1" si="587"/>
        <v>0</v>
      </c>
      <c r="AC131" s="448">
        <f t="shared" ca="1" si="587"/>
        <v>0</v>
      </c>
      <c r="AD131" s="448">
        <f t="shared" ca="1" si="587"/>
        <v>0</v>
      </c>
      <c r="AE131" s="448">
        <f t="shared" ca="1" si="587"/>
        <v>0</v>
      </c>
      <c r="AF131" s="448">
        <f t="shared" ca="1" si="587"/>
        <v>0</v>
      </c>
      <c r="AG131" s="448">
        <f t="shared" ca="1" si="587"/>
        <v>0</v>
      </c>
      <c r="AH131" s="448">
        <f t="shared" ca="1" si="587"/>
        <v>0</v>
      </c>
      <c r="AI131" s="448">
        <f t="shared" ca="1" si="587"/>
        <v>0</v>
      </c>
      <c r="AJ131" s="448">
        <f t="shared" ref="AJ131:BA131" ca="1" si="588">IFERROR(+AJ133/AJ125,0)</f>
        <v>0</v>
      </c>
      <c r="AK131" s="448">
        <f t="shared" ca="1" si="588"/>
        <v>0</v>
      </c>
      <c r="AL131" s="448">
        <f t="shared" ca="1" si="588"/>
        <v>0</v>
      </c>
      <c r="AM131" s="448">
        <f t="shared" ca="1" si="588"/>
        <v>0</v>
      </c>
      <c r="AN131" s="448">
        <f t="shared" ca="1" si="588"/>
        <v>0</v>
      </c>
      <c r="AO131" s="448">
        <f t="shared" ca="1" si="588"/>
        <v>0</v>
      </c>
      <c r="AP131" s="448">
        <f t="shared" ca="1" si="588"/>
        <v>0</v>
      </c>
      <c r="AQ131" s="448">
        <f t="shared" ca="1" si="588"/>
        <v>0</v>
      </c>
      <c r="AR131" s="448">
        <f t="shared" ca="1" si="588"/>
        <v>0</v>
      </c>
      <c r="AS131" s="448">
        <f t="shared" ca="1" si="588"/>
        <v>0</v>
      </c>
      <c r="AT131" s="448">
        <f t="shared" ca="1" si="588"/>
        <v>0</v>
      </c>
      <c r="AU131" s="448">
        <f t="shared" ca="1" si="588"/>
        <v>0</v>
      </c>
      <c r="AV131" s="448">
        <f t="shared" ca="1" si="588"/>
        <v>0</v>
      </c>
      <c r="AW131" s="448">
        <f t="shared" ca="1" si="588"/>
        <v>0</v>
      </c>
      <c r="AX131" s="448">
        <f t="shared" ca="1" si="588"/>
        <v>0</v>
      </c>
      <c r="AY131" s="448">
        <f t="shared" ca="1" si="588"/>
        <v>0</v>
      </c>
      <c r="AZ131" s="448">
        <f t="shared" ca="1" si="588"/>
        <v>0</v>
      </c>
      <c r="BA131" s="448">
        <f t="shared" ca="1" si="588"/>
        <v>0</v>
      </c>
      <c r="BB131" s="448">
        <f t="shared" ref="BB131:BF131" ca="1" si="589">IFERROR(+BB133/BB125,0)</f>
        <v>0</v>
      </c>
      <c r="BC131" s="448">
        <f t="shared" ca="1" si="589"/>
        <v>0</v>
      </c>
      <c r="BD131" s="448">
        <f t="shared" ca="1" si="589"/>
        <v>0</v>
      </c>
      <c r="BE131" s="448">
        <f t="shared" ca="1" si="589"/>
        <v>0</v>
      </c>
      <c r="BF131" s="448">
        <f t="shared" ca="1" si="589"/>
        <v>0</v>
      </c>
      <c r="BG131" s="439">
        <f t="shared" ref="BG131" ca="1" si="590">+OFFSET(BG127,Case_Number,0)</f>
        <v>0</v>
      </c>
      <c r="BH131" s="439">
        <f t="shared" ref="BH131:BV131" ca="1" si="591">+OFFSET(BH127,Case_Number,0)</f>
        <v>0</v>
      </c>
      <c r="BI131" s="439">
        <f t="shared" ca="1" si="591"/>
        <v>0</v>
      </c>
      <c r="BJ131" s="439">
        <f t="shared" ca="1" si="591"/>
        <v>0</v>
      </c>
      <c r="BK131" s="439">
        <f t="shared" ca="1" si="591"/>
        <v>0</v>
      </c>
      <c r="BL131" s="439">
        <f t="shared" ca="1" si="591"/>
        <v>0</v>
      </c>
      <c r="BM131" s="439">
        <f t="shared" ca="1" si="591"/>
        <v>0</v>
      </c>
      <c r="BN131" s="439">
        <f t="shared" ca="1" si="591"/>
        <v>0</v>
      </c>
      <c r="BO131" s="439">
        <f t="shared" ca="1" si="591"/>
        <v>0</v>
      </c>
      <c r="BP131" s="439">
        <f t="shared" ca="1" si="591"/>
        <v>0</v>
      </c>
      <c r="BQ131" s="439">
        <f t="shared" ca="1" si="591"/>
        <v>0</v>
      </c>
      <c r="BR131" s="439">
        <f t="shared" ca="1" si="591"/>
        <v>0</v>
      </c>
      <c r="BS131" s="439">
        <f t="shared" ca="1" si="591"/>
        <v>0</v>
      </c>
      <c r="BT131" s="439">
        <f t="shared" ca="1" si="591"/>
        <v>0</v>
      </c>
      <c r="BU131" s="439">
        <f t="shared" ca="1" si="591"/>
        <v>0</v>
      </c>
      <c r="BV131" s="439">
        <f t="shared" ca="1" si="591"/>
        <v>0</v>
      </c>
    </row>
    <row r="132" spans="1:74" x14ac:dyDescent="0.25">
      <c r="A132" s="135" t="s">
        <v>512</v>
      </c>
      <c r="B132" s="52"/>
      <c r="C132" s="52"/>
      <c r="D132" s="129"/>
      <c r="E132" s="129"/>
      <c r="F132" s="129"/>
      <c r="G132" s="129"/>
      <c r="H132" s="129"/>
      <c r="I132" s="129"/>
      <c r="J132" s="129"/>
      <c r="K132" s="129"/>
      <c r="L132" s="129"/>
      <c r="M132" s="129"/>
      <c r="N132" s="129"/>
      <c r="O132" s="129"/>
      <c r="P132" s="129"/>
      <c r="Q132" s="129"/>
      <c r="R132" s="129"/>
      <c r="S132" s="129"/>
      <c r="T132" s="129"/>
      <c r="U132" s="129"/>
      <c r="V132" s="129"/>
      <c r="W132" s="129"/>
      <c r="X132" s="129"/>
      <c r="Y132" s="129"/>
      <c r="Z132" s="129"/>
      <c r="AA132" s="129"/>
      <c r="AB132" s="129"/>
      <c r="AC132" s="129"/>
      <c r="AD132" s="129"/>
      <c r="AE132" s="129"/>
      <c r="AF132" s="129"/>
      <c r="AG132" s="129"/>
      <c r="AH132" s="129"/>
      <c r="AI132" s="129"/>
      <c r="AJ132" s="129"/>
      <c r="AK132" s="129"/>
      <c r="AL132" s="129"/>
      <c r="AM132" s="129"/>
      <c r="AN132" s="129"/>
      <c r="AO132" s="129"/>
      <c r="AP132" s="129"/>
      <c r="AQ132" s="129"/>
      <c r="AR132" s="129"/>
      <c r="AS132" s="129"/>
      <c r="AT132" s="129"/>
      <c r="AU132" s="129"/>
      <c r="AV132" s="129"/>
      <c r="AW132" s="129"/>
      <c r="AX132" s="129"/>
      <c r="AY132" s="129"/>
      <c r="AZ132" s="129"/>
      <c r="BA132" s="129"/>
      <c r="BB132" s="129"/>
      <c r="BC132" s="129"/>
      <c r="BD132" s="129"/>
      <c r="BE132" s="129"/>
      <c r="BF132" s="129"/>
      <c r="BG132" s="122"/>
      <c r="BH132" s="141">
        <f ca="1">+BH131</f>
        <v>0</v>
      </c>
      <c r="BI132" s="122"/>
      <c r="BJ132" s="122"/>
      <c r="BK132" s="122"/>
      <c r="BL132" s="122"/>
      <c r="BM132" s="122"/>
      <c r="BN132" s="122"/>
      <c r="BO132" s="141">
        <f ca="1">+BO131+Rev_Toggle_18</f>
        <v>0</v>
      </c>
      <c r="BP132" s="122"/>
      <c r="BQ132" s="122"/>
      <c r="BR132" s="122"/>
      <c r="BS132" s="122"/>
      <c r="BT132" s="122"/>
      <c r="BU132" s="122"/>
      <c r="BV132" s="141">
        <f ca="1">+BV131+Rev_Toggle_18</f>
        <v>0</v>
      </c>
    </row>
    <row r="133" spans="1:74" x14ac:dyDescent="0.25">
      <c r="A133" s="153" t="s">
        <v>513</v>
      </c>
      <c r="B133" s="52"/>
      <c r="C133" s="52"/>
      <c r="D133" s="148">
        <f t="shared" ref="D133:AI133" ca="1" si="592">+D127</f>
        <v>0</v>
      </c>
      <c r="E133" s="148">
        <f t="shared" ca="1" si="592"/>
        <v>0</v>
      </c>
      <c r="F133" s="148">
        <f t="shared" ca="1" si="592"/>
        <v>0</v>
      </c>
      <c r="G133" s="148">
        <f t="shared" ca="1" si="592"/>
        <v>0</v>
      </c>
      <c r="H133" s="148">
        <f t="shared" ca="1" si="592"/>
        <v>0</v>
      </c>
      <c r="I133" s="148">
        <f t="shared" ca="1" si="592"/>
        <v>0</v>
      </c>
      <c r="J133" s="148">
        <f t="shared" ca="1" si="592"/>
        <v>0</v>
      </c>
      <c r="K133" s="148">
        <f t="shared" ca="1" si="592"/>
        <v>0</v>
      </c>
      <c r="L133" s="148">
        <f t="shared" ca="1" si="592"/>
        <v>0</v>
      </c>
      <c r="M133" s="148">
        <f t="shared" ca="1" si="592"/>
        <v>0</v>
      </c>
      <c r="N133" s="148">
        <f t="shared" ca="1" si="592"/>
        <v>0</v>
      </c>
      <c r="O133" s="148">
        <f t="shared" ca="1" si="592"/>
        <v>0</v>
      </c>
      <c r="P133" s="148">
        <f t="shared" ca="1" si="592"/>
        <v>0</v>
      </c>
      <c r="Q133" s="148">
        <f t="shared" ca="1" si="592"/>
        <v>0</v>
      </c>
      <c r="R133" s="148">
        <f t="shared" ca="1" si="592"/>
        <v>0</v>
      </c>
      <c r="S133" s="148">
        <f t="shared" ca="1" si="592"/>
        <v>0</v>
      </c>
      <c r="T133" s="148">
        <f t="shared" ca="1" si="592"/>
        <v>0</v>
      </c>
      <c r="U133" s="148">
        <f t="shared" ca="1" si="592"/>
        <v>0</v>
      </c>
      <c r="V133" s="148">
        <f t="shared" ca="1" si="592"/>
        <v>0</v>
      </c>
      <c r="W133" s="148">
        <f t="shared" ca="1" si="592"/>
        <v>0</v>
      </c>
      <c r="X133" s="148">
        <f t="shared" ca="1" si="592"/>
        <v>0</v>
      </c>
      <c r="Y133" s="148">
        <f t="shared" ca="1" si="592"/>
        <v>0</v>
      </c>
      <c r="Z133" s="148">
        <f t="shared" ca="1" si="592"/>
        <v>0</v>
      </c>
      <c r="AA133" s="148">
        <f t="shared" ca="1" si="592"/>
        <v>0</v>
      </c>
      <c r="AB133" s="148">
        <f t="shared" ca="1" si="592"/>
        <v>0</v>
      </c>
      <c r="AC133" s="148">
        <f t="shared" ca="1" si="592"/>
        <v>0</v>
      </c>
      <c r="AD133" s="148">
        <f t="shared" ca="1" si="592"/>
        <v>0</v>
      </c>
      <c r="AE133" s="148">
        <f t="shared" ca="1" si="592"/>
        <v>0</v>
      </c>
      <c r="AF133" s="148">
        <f t="shared" ca="1" si="592"/>
        <v>0</v>
      </c>
      <c r="AG133" s="148">
        <f t="shared" ca="1" si="592"/>
        <v>0</v>
      </c>
      <c r="AH133" s="148">
        <f t="shared" ca="1" si="592"/>
        <v>0</v>
      </c>
      <c r="AI133" s="148">
        <f t="shared" ca="1" si="592"/>
        <v>0</v>
      </c>
      <c r="AJ133" s="148">
        <f t="shared" ref="AJ133:BA133" ca="1" si="593">+AJ127</f>
        <v>0</v>
      </c>
      <c r="AK133" s="148">
        <f t="shared" ca="1" si="593"/>
        <v>0</v>
      </c>
      <c r="AL133" s="148">
        <f t="shared" ca="1" si="593"/>
        <v>0</v>
      </c>
      <c r="AM133" s="148">
        <f t="shared" ca="1" si="593"/>
        <v>0</v>
      </c>
      <c r="AN133" s="148">
        <f t="shared" ca="1" si="593"/>
        <v>0</v>
      </c>
      <c r="AO133" s="148">
        <f t="shared" ca="1" si="593"/>
        <v>0</v>
      </c>
      <c r="AP133" s="148">
        <f t="shared" ca="1" si="593"/>
        <v>0</v>
      </c>
      <c r="AQ133" s="148">
        <f t="shared" ca="1" si="593"/>
        <v>0</v>
      </c>
      <c r="AR133" s="148">
        <f t="shared" ca="1" si="593"/>
        <v>0</v>
      </c>
      <c r="AS133" s="148">
        <f t="shared" ca="1" si="593"/>
        <v>0</v>
      </c>
      <c r="AT133" s="148">
        <f t="shared" ca="1" si="593"/>
        <v>0</v>
      </c>
      <c r="AU133" s="148">
        <f t="shared" ca="1" si="593"/>
        <v>0</v>
      </c>
      <c r="AV133" s="148">
        <f t="shared" ca="1" si="593"/>
        <v>0</v>
      </c>
      <c r="AW133" s="148">
        <f t="shared" ca="1" si="593"/>
        <v>0</v>
      </c>
      <c r="AX133" s="148">
        <f t="shared" ca="1" si="593"/>
        <v>0</v>
      </c>
      <c r="AY133" s="148">
        <f t="shared" ca="1" si="593"/>
        <v>0</v>
      </c>
      <c r="AZ133" s="148">
        <f t="shared" ca="1" si="593"/>
        <v>0</v>
      </c>
      <c r="BA133" s="148">
        <f t="shared" ca="1" si="593"/>
        <v>0</v>
      </c>
      <c r="BB133" s="148">
        <f t="shared" ref="BB133:BF133" ca="1" si="594">+BB127</f>
        <v>0</v>
      </c>
      <c r="BC133" s="148">
        <f t="shared" ca="1" si="594"/>
        <v>0</v>
      </c>
      <c r="BD133" s="148">
        <f t="shared" ca="1" si="594"/>
        <v>0</v>
      </c>
      <c r="BE133" s="148">
        <f t="shared" ca="1" si="594"/>
        <v>0</v>
      </c>
      <c r="BF133" s="148">
        <f t="shared" ca="1" si="594"/>
        <v>0</v>
      </c>
      <c r="BG133" s="148">
        <f t="shared" ref="BG133:BV133" ca="1" si="595">+IFERROR(BG125*BG132,"-")</f>
        <v>0</v>
      </c>
      <c r="BH133" s="148">
        <f t="shared" ca="1" si="595"/>
        <v>0</v>
      </c>
      <c r="BI133" s="148">
        <f t="shared" ca="1" si="595"/>
        <v>0</v>
      </c>
      <c r="BJ133" s="148">
        <f t="shared" ca="1" si="595"/>
        <v>0</v>
      </c>
      <c r="BK133" s="148">
        <f t="shared" ca="1" si="595"/>
        <v>0</v>
      </c>
      <c r="BL133" s="148">
        <f t="shared" ca="1" si="595"/>
        <v>0</v>
      </c>
      <c r="BM133" s="148">
        <f t="shared" ca="1" si="595"/>
        <v>0</v>
      </c>
      <c r="BN133" s="148">
        <f t="shared" ca="1" si="595"/>
        <v>0</v>
      </c>
      <c r="BO133" s="148">
        <f t="shared" ca="1" si="595"/>
        <v>0</v>
      </c>
      <c r="BP133" s="148">
        <f t="shared" ca="1" si="595"/>
        <v>0</v>
      </c>
      <c r="BQ133" s="148">
        <f t="shared" ca="1" si="595"/>
        <v>0</v>
      </c>
      <c r="BR133" s="148">
        <f t="shared" ca="1" si="595"/>
        <v>0</v>
      </c>
      <c r="BS133" s="148">
        <f t="shared" ca="1" si="595"/>
        <v>0</v>
      </c>
      <c r="BT133" s="148">
        <f t="shared" ca="1" si="595"/>
        <v>0</v>
      </c>
      <c r="BU133" s="148">
        <f t="shared" ca="1" si="595"/>
        <v>0</v>
      </c>
      <c r="BV133" s="148">
        <f t="shared" ca="1" si="595"/>
        <v>0</v>
      </c>
    </row>
    <row r="134" spans="1:74" x14ac:dyDescent="0.25">
      <c r="A134" s="237" t="s">
        <v>22</v>
      </c>
      <c r="B134" s="52"/>
      <c r="C134" s="52"/>
      <c r="D134" s="145">
        <f t="shared" ref="D134:AZ134" ca="1" si="596">+D131</f>
        <v>0</v>
      </c>
      <c r="E134" s="145">
        <f t="shared" ca="1" si="596"/>
        <v>0</v>
      </c>
      <c r="F134" s="145">
        <f t="shared" ca="1" si="596"/>
        <v>0</v>
      </c>
      <c r="G134" s="145">
        <f t="shared" ca="1" si="596"/>
        <v>0</v>
      </c>
      <c r="H134" s="145">
        <f t="shared" ca="1" si="596"/>
        <v>0</v>
      </c>
      <c r="I134" s="145">
        <f t="shared" ca="1" si="596"/>
        <v>0</v>
      </c>
      <c r="J134" s="145">
        <f t="shared" ca="1" si="596"/>
        <v>0</v>
      </c>
      <c r="K134" s="145">
        <f t="shared" ca="1" si="596"/>
        <v>0</v>
      </c>
      <c r="L134" s="145">
        <f t="shared" ca="1" si="596"/>
        <v>0</v>
      </c>
      <c r="M134" s="145">
        <f t="shared" ca="1" si="596"/>
        <v>0</v>
      </c>
      <c r="N134" s="145">
        <f t="shared" ca="1" si="596"/>
        <v>0</v>
      </c>
      <c r="O134" s="145">
        <f t="shared" ca="1" si="596"/>
        <v>0</v>
      </c>
      <c r="P134" s="145">
        <f t="shared" ca="1" si="596"/>
        <v>0</v>
      </c>
      <c r="Q134" s="145">
        <f t="shared" ca="1" si="596"/>
        <v>0</v>
      </c>
      <c r="R134" s="145">
        <f t="shared" ca="1" si="596"/>
        <v>0</v>
      </c>
      <c r="S134" s="145">
        <f t="shared" ca="1" si="596"/>
        <v>0</v>
      </c>
      <c r="T134" s="145">
        <f t="shared" ca="1" si="596"/>
        <v>0</v>
      </c>
      <c r="U134" s="145">
        <f t="shared" ca="1" si="596"/>
        <v>0</v>
      </c>
      <c r="V134" s="145">
        <f t="shared" ca="1" si="596"/>
        <v>0</v>
      </c>
      <c r="W134" s="145">
        <f t="shared" ca="1" si="596"/>
        <v>0</v>
      </c>
      <c r="X134" s="145">
        <f t="shared" ca="1" si="596"/>
        <v>0</v>
      </c>
      <c r="Y134" s="145">
        <f t="shared" ca="1" si="596"/>
        <v>0</v>
      </c>
      <c r="Z134" s="145">
        <f t="shared" ca="1" si="596"/>
        <v>0</v>
      </c>
      <c r="AA134" s="145">
        <f t="shared" ca="1" si="596"/>
        <v>0</v>
      </c>
      <c r="AB134" s="145">
        <f t="shared" ca="1" si="596"/>
        <v>0</v>
      </c>
      <c r="AC134" s="145">
        <f t="shared" ca="1" si="596"/>
        <v>0</v>
      </c>
      <c r="AD134" s="145">
        <f t="shared" ca="1" si="596"/>
        <v>0</v>
      </c>
      <c r="AE134" s="145">
        <f t="shared" ca="1" si="596"/>
        <v>0</v>
      </c>
      <c r="AF134" s="145">
        <f t="shared" ca="1" si="596"/>
        <v>0</v>
      </c>
      <c r="AG134" s="145">
        <f t="shared" ca="1" si="596"/>
        <v>0</v>
      </c>
      <c r="AH134" s="145">
        <f t="shared" ca="1" si="596"/>
        <v>0</v>
      </c>
      <c r="AI134" s="145">
        <f t="shared" ca="1" si="596"/>
        <v>0</v>
      </c>
      <c r="AJ134" s="145">
        <f t="shared" ca="1" si="596"/>
        <v>0</v>
      </c>
      <c r="AK134" s="145">
        <f t="shared" ca="1" si="596"/>
        <v>0</v>
      </c>
      <c r="AL134" s="145">
        <f t="shared" ca="1" si="596"/>
        <v>0</v>
      </c>
      <c r="AM134" s="145">
        <f t="shared" ca="1" si="596"/>
        <v>0</v>
      </c>
      <c r="AN134" s="145">
        <f t="shared" ca="1" si="596"/>
        <v>0</v>
      </c>
      <c r="AO134" s="145">
        <f t="shared" ca="1" si="596"/>
        <v>0</v>
      </c>
      <c r="AP134" s="145">
        <f t="shared" ca="1" si="596"/>
        <v>0</v>
      </c>
      <c r="AQ134" s="145">
        <f t="shared" ca="1" si="596"/>
        <v>0</v>
      </c>
      <c r="AR134" s="145">
        <f t="shared" ca="1" si="596"/>
        <v>0</v>
      </c>
      <c r="AS134" s="145">
        <f t="shared" ca="1" si="596"/>
        <v>0</v>
      </c>
      <c r="AT134" s="145">
        <f t="shared" ca="1" si="596"/>
        <v>0</v>
      </c>
      <c r="AU134" s="145">
        <f t="shared" ca="1" si="596"/>
        <v>0</v>
      </c>
      <c r="AV134" s="145">
        <f t="shared" ca="1" si="596"/>
        <v>0</v>
      </c>
      <c r="AW134" s="145">
        <f t="shared" ca="1" si="596"/>
        <v>0</v>
      </c>
      <c r="AX134" s="145">
        <f t="shared" ca="1" si="596"/>
        <v>0</v>
      </c>
      <c r="AY134" s="145">
        <f t="shared" ca="1" si="596"/>
        <v>0</v>
      </c>
      <c r="AZ134" s="145">
        <f t="shared" ca="1" si="596"/>
        <v>0</v>
      </c>
      <c r="BA134" s="145">
        <f ca="1">+BA131</f>
        <v>0</v>
      </c>
      <c r="BB134" s="145">
        <f t="shared" ref="BB134:BG134" ca="1" si="597">+BB131</f>
        <v>0</v>
      </c>
      <c r="BC134" s="145">
        <f t="shared" ca="1" si="597"/>
        <v>0</v>
      </c>
      <c r="BD134" s="145">
        <f t="shared" ca="1" si="597"/>
        <v>0</v>
      </c>
      <c r="BE134" s="145">
        <f t="shared" ca="1" si="597"/>
        <v>0</v>
      </c>
      <c r="BF134" s="145">
        <f t="shared" ca="1" si="597"/>
        <v>0</v>
      </c>
      <c r="BG134" s="145">
        <f t="shared" ca="1" si="597"/>
        <v>0</v>
      </c>
      <c r="BH134" s="145">
        <f t="shared" ref="BH134:BV134" ca="1" si="598">+BH131</f>
        <v>0</v>
      </c>
      <c r="BI134" s="145">
        <f t="shared" ca="1" si="598"/>
        <v>0</v>
      </c>
      <c r="BJ134" s="145">
        <f t="shared" ca="1" si="598"/>
        <v>0</v>
      </c>
      <c r="BK134" s="145">
        <f t="shared" ca="1" si="598"/>
        <v>0</v>
      </c>
      <c r="BL134" s="145">
        <f t="shared" ca="1" si="598"/>
        <v>0</v>
      </c>
      <c r="BM134" s="145">
        <f t="shared" ca="1" si="598"/>
        <v>0</v>
      </c>
      <c r="BN134" s="145">
        <f t="shared" ca="1" si="598"/>
        <v>0</v>
      </c>
      <c r="BO134" s="145">
        <f t="shared" ca="1" si="598"/>
        <v>0</v>
      </c>
      <c r="BP134" s="145">
        <f t="shared" ca="1" si="598"/>
        <v>0</v>
      </c>
      <c r="BQ134" s="145">
        <f t="shared" ca="1" si="598"/>
        <v>0</v>
      </c>
      <c r="BR134" s="145">
        <f t="shared" ca="1" si="598"/>
        <v>0</v>
      </c>
      <c r="BS134" s="145">
        <f t="shared" ca="1" si="598"/>
        <v>0</v>
      </c>
      <c r="BT134" s="145">
        <f t="shared" ca="1" si="598"/>
        <v>0</v>
      </c>
      <c r="BU134" s="145">
        <f t="shared" ca="1" si="598"/>
        <v>0</v>
      </c>
      <c r="BV134" s="145">
        <f t="shared" ca="1" si="598"/>
        <v>0</v>
      </c>
    </row>
    <row r="135" spans="1:74" x14ac:dyDescent="0.25">
      <c r="A135" s="380" t="s">
        <v>469</v>
      </c>
      <c r="B135" s="52"/>
      <c r="C135" s="52"/>
      <c r="D135" s="383" t="str">
        <f ca="1">IFERROR((D134-#REF!)*10000,"NM")</f>
        <v>NM</v>
      </c>
      <c r="E135" s="383" t="str">
        <f ca="1">IFERROR((E134-#REF!)*10000,"NM")</f>
        <v>NM</v>
      </c>
      <c r="F135" s="383" t="str">
        <f ca="1">IFERROR((F134-#REF!)*10000,"NM")</f>
        <v>NM</v>
      </c>
      <c r="G135" s="383" t="str">
        <f ca="1">IFERROR((G134-#REF!)*10000,"NM")</f>
        <v>NM</v>
      </c>
      <c r="H135" s="383" t="str">
        <f t="shared" ref="H135" ca="1" si="599">IFERROR((H134-A134)*10000,"NM")</f>
        <v>NM</v>
      </c>
      <c r="I135" s="383">
        <f t="shared" ref="I135" ca="1" si="600">IFERROR((I134-B134)*10000,"NM")</f>
        <v>0</v>
      </c>
      <c r="J135" s="383">
        <f t="shared" ref="J135" ca="1" si="601">IFERROR((J134-C134)*10000,"NM")</f>
        <v>0</v>
      </c>
      <c r="K135" s="383">
        <f t="shared" ref="K135" ca="1" si="602">IFERROR((K134-D134)*10000,"NM")</f>
        <v>0</v>
      </c>
      <c r="L135" s="383">
        <f t="shared" ref="L135" ca="1" si="603">IFERROR((L134-E134)*10000,"NM")</f>
        <v>0</v>
      </c>
      <c r="M135" s="383">
        <f t="shared" ref="M135" ca="1" si="604">IFERROR((M134-F134)*10000,"NM")</f>
        <v>0</v>
      </c>
      <c r="N135" s="383">
        <f t="shared" ref="N135" ca="1" si="605">IFERROR((N134-G134)*10000,"NM")</f>
        <v>0</v>
      </c>
      <c r="O135" s="383">
        <f t="shared" ref="O135" ca="1" si="606">IFERROR((O134-H134)*10000,"NM")</f>
        <v>0</v>
      </c>
      <c r="P135" s="383">
        <f t="shared" ref="P135" ca="1" si="607">IFERROR((P134-I134)*10000,"NM")</f>
        <v>0</v>
      </c>
      <c r="Q135" s="383">
        <f t="shared" ref="Q135" ca="1" si="608">IFERROR((Q134-J134)*10000,"NM")</f>
        <v>0</v>
      </c>
      <c r="R135" s="383">
        <f t="shared" ref="R135" ca="1" si="609">IFERROR((R134-K134)*10000,"NM")</f>
        <v>0</v>
      </c>
      <c r="S135" s="383">
        <f t="shared" ref="S135" ca="1" si="610">IFERROR((S134-L134)*10000,"NM")</f>
        <v>0</v>
      </c>
      <c r="T135" s="383">
        <f t="shared" ref="T135" ca="1" si="611">IFERROR((T134-M134)*10000,"NM")</f>
        <v>0</v>
      </c>
      <c r="U135" s="383">
        <f t="shared" ref="U135" ca="1" si="612">IFERROR((U134-N134)*10000,"NM")</f>
        <v>0</v>
      </c>
      <c r="V135" s="383">
        <f t="shared" ref="V135" ca="1" si="613">IFERROR((V134-O134)*10000,"NM")</f>
        <v>0</v>
      </c>
      <c r="W135" s="383">
        <f t="shared" ref="W135" ca="1" si="614">IFERROR((W134-P134)*10000,"NM")</f>
        <v>0</v>
      </c>
      <c r="X135" s="383">
        <f t="shared" ref="X135" ca="1" si="615">IFERROR((X134-Q134)*10000,"NM")</f>
        <v>0</v>
      </c>
      <c r="Y135" s="383">
        <f t="shared" ref="Y135" ca="1" si="616">IFERROR((Y134-R134)*10000,"NM")</f>
        <v>0</v>
      </c>
      <c r="Z135" s="383">
        <f t="shared" ref="Z135" ca="1" si="617">IFERROR((Z134-S134)*10000,"NM")</f>
        <v>0</v>
      </c>
      <c r="AA135" s="383">
        <f t="shared" ref="AA135" ca="1" si="618">IFERROR((AA134-T134)*10000,"NM")</f>
        <v>0</v>
      </c>
      <c r="AB135" s="383">
        <f t="shared" ref="AB135" ca="1" si="619">IFERROR((AB134-U134)*10000,"NM")</f>
        <v>0</v>
      </c>
      <c r="AC135" s="383">
        <f t="shared" ref="AC135" ca="1" si="620">IFERROR((AC134-V134)*10000,"NM")</f>
        <v>0</v>
      </c>
      <c r="AD135" s="383">
        <f t="shared" ref="AD135" ca="1" si="621">IFERROR((AD134-W134)*10000,"NM")</f>
        <v>0</v>
      </c>
      <c r="AE135" s="383">
        <f t="shared" ref="AE135" ca="1" si="622">IFERROR((AE134-X134)*10000,"NM")</f>
        <v>0</v>
      </c>
      <c r="AF135" s="383">
        <f t="shared" ref="AF135" ca="1" si="623">IFERROR((AF134-Y134)*10000,"NM")</f>
        <v>0</v>
      </c>
      <c r="AG135" s="383">
        <f t="shared" ref="AG135" ca="1" si="624">IFERROR((AG134-Z134)*10000,"NM")</f>
        <v>0</v>
      </c>
      <c r="AH135" s="383">
        <f t="shared" ref="AH135" ca="1" si="625">IFERROR((AH134-AA134)*10000,"NM")</f>
        <v>0</v>
      </c>
      <c r="AI135" s="383">
        <f t="shared" ref="AI135" ca="1" si="626">IFERROR((AI134-AB134)*10000,"NM")</f>
        <v>0</v>
      </c>
      <c r="AJ135" s="383">
        <f t="shared" ref="AJ135" ca="1" si="627">IFERROR((AJ134-AC134)*10000,"NM")</f>
        <v>0</v>
      </c>
      <c r="AK135" s="383">
        <f t="shared" ref="AK135" ca="1" si="628">IFERROR((AK134-AD134)*10000,"NM")</f>
        <v>0</v>
      </c>
      <c r="AL135" s="383">
        <f t="shared" ref="AL135" ca="1" si="629">IFERROR((AL134-AE134)*10000,"NM")</f>
        <v>0</v>
      </c>
      <c r="AM135" s="383">
        <f t="shared" ref="AM135" ca="1" si="630">IFERROR((AM134-AF134)*10000,"NM")</f>
        <v>0</v>
      </c>
      <c r="AN135" s="383">
        <f t="shared" ref="AN135" ca="1" si="631">IFERROR((AN134-AG134)*10000,"NM")</f>
        <v>0</v>
      </c>
      <c r="AO135" s="383">
        <f t="shared" ref="AO135" ca="1" si="632">IFERROR((AO134-AH134)*10000,"NM")</f>
        <v>0</v>
      </c>
      <c r="AP135" s="383">
        <f t="shared" ref="AP135" ca="1" si="633">IFERROR((AP134-AI134)*10000,"NM")</f>
        <v>0</v>
      </c>
      <c r="AQ135" s="383">
        <f t="shared" ref="AQ135" ca="1" si="634">IFERROR((AQ134-AJ134)*10000,"NM")</f>
        <v>0</v>
      </c>
      <c r="AR135" s="383">
        <f t="shared" ref="AR135" ca="1" si="635">IFERROR((AR134-AK134)*10000,"NM")</f>
        <v>0</v>
      </c>
      <c r="AS135" s="383">
        <f t="shared" ref="AS135" ca="1" si="636">IFERROR((AS134-AL134)*10000,"NM")</f>
        <v>0</v>
      </c>
      <c r="AT135" s="383">
        <f t="shared" ref="AT135" ca="1" si="637">IFERROR((AT134-AM134)*10000,"NM")</f>
        <v>0</v>
      </c>
      <c r="AU135" s="383">
        <f t="shared" ref="AU135" ca="1" si="638">IFERROR((AU134-AN134)*10000,"NM")</f>
        <v>0</v>
      </c>
      <c r="AV135" s="383">
        <f t="shared" ref="AV135" ca="1" si="639">IFERROR((AV134-AO134)*10000,"NM")</f>
        <v>0</v>
      </c>
      <c r="AW135" s="383">
        <f t="shared" ref="AW135" ca="1" si="640">IFERROR((AW134-AP134)*10000,"NM")</f>
        <v>0</v>
      </c>
      <c r="AX135" s="383">
        <f t="shared" ref="AX135" ca="1" si="641">IFERROR((AX134-AQ134)*10000,"NM")</f>
        <v>0</v>
      </c>
      <c r="AY135" s="383">
        <f t="shared" ref="AY135" ca="1" si="642">IFERROR((AY134-AR134)*10000,"NM")</f>
        <v>0</v>
      </c>
      <c r="AZ135" s="383">
        <f t="shared" ref="AZ135" ca="1" si="643">IFERROR((AZ134-AS134)*10000,"NM")</f>
        <v>0</v>
      </c>
      <c r="BA135" s="383">
        <f ca="1">IFERROR((BA134-AT134)*10000,"NM")</f>
        <v>0</v>
      </c>
      <c r="BB135" s="383">
        <f t="shared" ref="BB135" ca="1" si="644">IFERROR((BB134-AU134)*10000,"NM")</f>
        <v>0</v>
      </c>
      <c r="BC135" s="383">
        <f t="shared" ref="BC135" ca="1" si="645">IFERROR((BC134-AV134)*10000,"NM")</f>
        <v>0</v>
      </c>
      <c r="BD135" s="383">
        <f t="shared" ref="BD135" ca="1" si="646">IFERROR((BD134-AW134)*10000,"NM")</f>
        <v>0</v>
      </c>
      <c r="BE135" s="383">
        <f t="shared" ref="BE135" ca="1" si="647">IFERROR((BE134-AX134)*10000,"NM")</f>
        <v>0</v>
      </c>
      <c r="BF135" s="383">
        <f t="shared" ref="BF135:BG135" ca="1" si="648">IFERROR((BF134-AY134)*10000,"NM")</f>
        <v>0</v>
      </c>
      <c r="BG135" s="383">
        <f t="shared" ca="1" si="648"/>
        <v>0</v>
      </c>
      <c r="BH135" s="383">
        <f t="shared" ref="BH135" ca="1" si="649">IFERROR((BH134-BA134)*10000,"NM")</f>
        <v>0</v>
      </c>
      <c r="BI135" s="383">
        <f t="shared" ref="BI135" ca="1" si="650">IFERROR((BI134-BB134)*10000,"NM")</f>
        <v>0</v>
      </c>
      <c r="BJ135" s="383">
        <f t="shared" ref="BJ135" ca="1" si="651">IFERROR((BJ134-BC134)*10000,"NM")</f>
        <v>0</v>
      </c>
      <c r="BK135" s="383">
        <f t="shared" ref="BK135" ca="1" si="652">IFERROR((BK134-BD134)*10000,"NM")</f>
        <v>0</v>
      </c>
      <c r="BL135" s="383">
        <f t="shared" ref="BL135" ca="1" si="653">IFERROR((BL134-BE134)*10000,"NM")</f>
        <v>0</v>
      </c>
      <c r="BM135" s="383">
        <f t="shared" ref="BM135" ca="1" si="654">IFERROR((BM134-BF134)*10000,"NM")</f>
        <v>0</v>
      </c>
      <c r="BN135" s="383">
        <f t="shared" ref="BN135" ca="1" si="655">IFERROR((BN134-BG134)*10000,"NM")</f>
        <v>0</v>
      </c>
      <c r="BO135" s="383">
        <f t="shared" ref="BO135" ca="1" si="656">IFERROR((BO134-BH134)*10000,"NM")</f>
        <v>0</v>
      </c>
      <c r="BP135" s="383">
        <f t="shared" ref="BP135" ca="1" si="657">IFERROR((BP134-BI134)*10000,"NM")</f>
        <v>0</v>
      </c>
      <c r="BQ135" s="383">
        <f t="shared" ref="BQ135" ca="1" si="658">IFERROR((BQ134-BJ134)*10000,"NM")</f>
        <v>0</v>
      </c>
      <c r="BR135" s="383">
        <f t="shared" ref="BR135" ca="1" si="659">IFERROR((BR134-BK134)*10000,"NM")</f>
        <v>0</v>
      </c>
      <c r="BS135" s="383">
        <f t="shared" ref="BS135" ca="1" si="660">IFERROR((BS134-BL134)*10000,"NM")</f>
        <v>0</v>
      </c>
      <c r="BT135" s="383">
        <f t="shared" ref="BT135" ca="1" si="661">IFERROR((BT134-BM134)*10000,"NM")</f>
        <v>0</v>
      </c>
      <c r="BU135" s="383">
        <f t="shared" ref="BU135" ca="1" si="662">IFERROR((BU134-BN134)*10000,"NM")</f>
        <v>0</v>
      </c>
      <c r="BV135" s="383">
        <f t="shared" ref="BV135" ca="1" si="663">IFERROR((BV134-BO134)*10000,"NM")</f>
        <v>0</v>
      </c>
    </row>
    <row r="136" spans="1:74" x14ac:dyDescent="0.25">
      <c r="A136" s="380"/>
      <c r="B136" s="52"/>
      <c r="C136" s="52"/>
      <c r="D136" s="383"/>
      <c r="E136" s="383"/>
      <c r="F136" s="383"/>
      <c r="G136" s="383"/>
      <c r="H136" s="383"/>
      <c r="I136" s="383"/>
      <c r="J136" s="383"/>
      <c r="K136" s="383"/>
      <c r="L136" s="383"/>
      <c r="M136" s="383"/>
      <c r="N136" s="383"/>
      <c r="O136" s="383"/>
      <c r="P136" s="383"/>
      <c r="Q136" s="383"/>
      <c r="R136" s="383"/>
      <c r="S136" s="383"/>
      <c r="T136" s="383"/>
      <c r="U136" s="383"/>
      <c r="V136" s="383"/>
      <c r="W136" s="383"/>
      <c r="X136" s="383"/>
      <c r="Y136" s="383"/>
      <c r="Z136" s="383"/>
      <c r="AA136" s="383"/>
      <c r="AB136" s="383"/>
      <c r="AC136" s="383"/>
      <c r="AD136" s="383"/>
      <c r="AE136" s="383"/>
      <c r="AF136" s="383"/>
      <c r="AG136" s="383"/>
      <c r="AH136" s="383"/>
      <c r="AI136" s="383"/>
      <c r="AJ136" s="383"/>
      <c r="AK136" s="383"/>
      <c r="AL136" s="383"/>
      <c r="AM136" s="383"/>
      <c r="AN136" s="383"/>
      <c r="AO136" s="383"/>
      <c r="AP136" s="383"/>
      <c r="AQ136" s="383"/>
      <c r="AR136" s="383"/>
      <c r="AS136" s="383"/>
      <c r="AT136" s="383"/>
      <c r="AU136" s="383"/>
      <c r="AV136" s="383"/>
      <c r="AW136" s="383"/>
      <c r="AX136" s="383"/>
      <c r="AY136" s="383"/>
      <c r="AZ136" s="383"/>
      <c r="BA136" s="383"/>
      <c r="BB136" s="383"/>
      <c r="BC136" s="383"/>
      <c r="BD136" s="383"/>
      <c r="BE136" s="383"/>
      <c r="BF136" s="383"/>
      <c r="BG136" s="383"/>
      <c r="BH136" s="383"/>
      <c r="BI136" s="383"/>
      <c r="BJ136" s="383"/>
      <c r="BK136" s="383"/>
      <c r="BL136" s="383"/>
      <c r="BM136" s="383"/>
      <c r="BN136" s="383"/>
      <c r="BO136" s="383"/>
      <c r="BP136" s="383"/>
      <c r="BQ136" s="383"/>
      <c r="BR136" s="383"/>
      <c r="BS136" s="383"/>
      <c r="BT136" s="383"/>
      <c r="BU136" s="383"/>
      <c r="BV136" s="383"/>
    </row>
    <row r="137" spans="1:74" s="149" customFormat="1" x14ac:dyDescent="0.25">
      <c r="A137" s="153" t="s">
        <v>515</v>
      </c>
      <c r="B137" s="154"/>
      <c r="D137" s="148">
        <f t="shared" ref="D137:AI137" ca="1" si="664">+D125+D106+D87+D68</f>
        <v>0</v>
      </c>
      <c r="E137" s="148">
        <f t="shared" ca="1" si="664"/>
        <v>0</v>
      </c>
      <c r="F137" s="148">
        <f t="shared" ca="1" si="664"/>
        <v>0</v>
      </c>
      <c r="G137" s="148">
        <f t="shared" ca="1" si="664"/>
        <v>0</v>
      </c>
      <c r="H137" s="148">
        <f t="shared" ca="1" si="664"/>
        <v>0</v>
      </c>
      <c r="I137" s="148">
        <f t="shared" ca="1" si="664"/>
        <v>0</v>
      </c>
      <c r="J137" s="148">
        <f t="shared" ca="1" si="664"/>
        <v>0</v>
      </c>
      <c r="K137" s="148">
        <f t="shared" ca="1" si="664"/>
        <v>0</v>
      </c>
      <c r="L137" s="148">
        <f t="shared" ca="1" si="664"/>
        <v>0</v>
      </c>
      <c r="M137" s="148">
        <f t="shared" ca="1" si="664"/>
        <v>0</v>
      </c>
      <c r="N137" s="148">
        <f t="shared" ca="1" si="664"/>
        <v>0</v>
      </c>
      <c r="O137" s="148">
        <f t="shared" ca="1" si="664"/>
        <v>0</v>
      </c>
      <c r="P137" s="148">
        <f t="shared" ca="1" si="664"/>
        <v>0</v>
      </c>
      <c r="Q137" s="148">
        <f t="shared" ca="1" si="664"/>
        <v>0</v>
      </c>
      <c r="R137" s="148">
        <f t="shared" ca="1" si="664"/>
        <v>0</v>
      </c>
      <c r="S137" s="148">
        <f t="shared" ca="1" si="664"/>
        <v>0</v>
      </c>
      <c r="T137" s="148">
        <f t="shared" ca="1" si="664"/>
        <v>0</v>
      </c>
      <c r="U137" s="148">
        <f t="shared" ca="1" si="664"/>
        <v>0</v>
      </c>
      <c r="V137" s="148">
        <f t="shared" ca="1" si="664"/>
        <v>0</v>
      </c>
      <c r="W137" s="148">
        <f t="shared" ca="1" si="664"/>
        <v>0</v>
      </c>
      <c r="X137" s="148">
        <f t="shared" ca="1" si="664"/>
        <v>0</v>
      </c>
      <c r="Y137" s="148">
        <f t="shared" ca="1" si="664"/>
        <v>0</v>
      </c>
      <c r="Z137" s="148">
        <f t="shared" ca="1" si="664"/>
        <v>0</v>
      </c>
      <c r="AA137" s="148">
        <f t="shared" ca="1" si="664"/>
        <v>0</v>
      </c>
      <c r="AB137" s="148">
        <f t="shared" ca="1" si="664"/>
        <v>0</v>
      </c>
      <c r="AC137" s="148">
        <f t="shared" ca="1" si="664"/>
        <v>0</v>
      </c>
      <c r="AD137" s="148">
        <f t="shared" ca="1" si="664"/>
        <v>0</v>
      </c>
      <c r="AE137" s="148">
        <f t="shared" ca="1" si="664"/>
        <v>0</v>
      </c>
      <c r="AF137" s="148">
        <f t="shared" ca="1" si="664"/>
        <v>0</v>
      </c>
      <c r="AG137" s="148">
        <f t="shared" ca="1" si="664"/>
        <v>0</v>
      </c>
      <c r="AH137" s="148">
        <f t="shared" ca="1" si="664"/>
        <v>0</v>
      </c>
      <c r="AI137" s="148">
        <f t="shared" ca="1" si="664"/>
        <v>0</v>
      </c>
      <c r="AJ137" s="148">
        <f t="shared" ref="AJ137:BO137" ca="1" si="665">+AJ125+AJ106+AJ87+AJ68</f>
        <v>0</v>
      </c>
      <c r="AK137" s="148">
        <f t="shared" ca="1" si="665"/>
        <v>0</v>
      </c>
      <c r="AL137" s="148">
        <f t="shared" ca="1" si="665"/>
        <v>0</v>
      </c>
      <c r="AM137" s="148">
        <f t="shared" ca="1" si="665"/>
        <v>0</v>
      </c>
      <c r="AN137" s="148">
        <f t="shared" ca="1" si="665"/>
        <v>0</v>
      </c>
      <c r="AO137" s="148">
        <f t="shared" ca="1" si="665"/>
        <v>0</v>
      </c>
      <c r="AP137" s="148">
        <f t="shared" ca="1" si="665"/>
        <v>0</v>
      </c>
      <c r="AQ137" s="148">
        <f t="shared" ca="1" si="665"/>
        <v>0</v>
      </c>
      <c r="AR137" s="148">
        <f t="shared" ca="1" si="665"/>
        <v>0</v>
      </c>
      <c r="AS137" s="148">
        <f t="shared" ca="1" si="665"/>
        <v>0</v>
      </c>
      <c r="AT137" s="148">
        <f t="shared" ca="1" si="665"/>
        <v>0</v>
      </c>
      <c r="AU137" s="148">
        <f t="shared" ca="1" si="665"/>
        <v>0</v>
      </c>
      <c r="AV137" s="148">
        <f t="shared" ca="1" si="665"/>
        <v>0</v>
      </c>
      <c r="AW137" s="148">
        <f t="shared" ca="1" si="665"/>
        <v>0</v>
      </c>
      <c r="AX137" s="148">
        <f t="shared" ca="1" si="665"/>
        <v>0</v>
      </c>
      <c r="AY137" s="148">
        <f t="shared" ca="1" si="665"/>
        <v>0</v>
      </c>
      <c r="AZ137" s="148">
        <f t="shared" ca="1" si="665"/>
        <v>0</v>
      </c>
      <c r="BA137" s="148">
        <f t="shared" ca="1" si="665"/>
        <v>0</v>
      </c>
      <c r="BB137" s="148">
        <f t="shared" ref="BB137:BG137" ca="1" si="666">+BB125+BB106+BB87+BB68</f>
        <v>0</v>
      </c>
      <c r="BC137" s="148">
        <f t="shared" ca="1" si="666"/>
        <v>0</v>
      </c>
      <c r="BD137" s="148">
        <f t="shared" ca="1" si="666"/>
        <v>0</v>
      </c>
      <c r="BE137" s="148">
        <f t="shared" ca="1" si="666"/>
        <v>0</v>
      </c>
      <c r="BF137" s="148">
        <f t="shared" ca="1" si="666"/>
        <v>0</v>
      </c>
      <c r="BG137" s="148">
        <f t="shared" ca="1" si="666"/>
        <v>0</v>
      </c>
      <c r="BH137" s="148">
        <f t="shared" ca="1" si="665"/>
        <v>0</v>
      </c>
      <c r="BI137" s="148">
        <f t="shared" ca="1" si="665"/>
        <v>0</v>
      </c>
      <c r="BJ137" s="148">
        <f t="shared" ca="1" si="665"/>
        <v>0</v>
      </c>
      <c r="BK137" s="148">
        <f t="shared" ca="1" si="665"/>
        <v>0</v>
      </c>
      <c r="BL137" s="148">
        <f t="shared" ca="1" si="665"/>
        <v>0</v>
      </c>
      <c r="BM137" s="148">
        <f t="shared" ca="1" si="665"/>
        <v>0</v>
      </c>
      <c r="BN137" s="148">
        <f t="shared" ca="1" si="665"/>
        <v>0</v>
      </c>
      <c r="BO137" s="148">
        <f t="shared" ca="1" si="665"/>
        <v>0</v>
      </c>
      <c r="BP137" s="148">
        <f t="shared" ref="BP137:BV137" ca="1" si="667">+BP125+BP106+BP87+BP68</f>
        <v>0</v>
      </c>
      <c r="BQ137" s="148">
        <f t="shared" ca="1" si="667"/>
        <v>0</v>
      </c>
      <c r="BR137" s="148">
        <f t="shared" ca="1" si="667"/>
        <v>0</v>
      </c>
      <c r="BS137" s="148">
        <f t="shared" ca="1" si="667"/>
        <v>0</v>
      </c>
      <c r="BT137" s="148">
        <f t="shared" ca="1" si="667"/>
        <v>0</v>
      </c>
      <c r="BU137" s="148">
        <f t="shared" ca="1" si="667"/>
        <v>0</v>
      </c>
      <c r="BV137" s="148">
        <f t="shared" ca="1" si="667"/>
        <v>0</v>
      </c>
    </row>
    <row r="138" spans="1:74" x14ac:dyDescent="0.25">
      <c r="A138" s="153" t="s">
        <v>516</v>
      </c>
      <c r="B138" s="52"/>
      <c r="C138" s="52"/>
      <c r="D138" s="148">
        <f t="shared" ref="D138:AI138" ca="1" si="668">+D133+D114+D95+D76</f>
        <v>0</v>
      </c>
      <c r="E138" s="148">
        <f t="shared" ca="1" si="668"/>
        <v>0</v>
      </c>
      <c r="F138" s="148">
        <f t="shared" ca="1" si="668"/>
        <v>0</v>
      </c>
      <c r="G138" s="148">
        <f t="shared" ca="1" si="668"/>
        <v>0</v>
      </c>
      <c r="H138" s="148">
        <f t="shared" ca="1" si="668"/>
        <v>0</v>
      </c>
      <c r="I138" s="148">
        <f t="shared" ca="1" si="668"/>
        <v>0</v>
      </c>
      <c r="J138" s="148">
        <f t="shared" ca="1" si="668"/>
        <v>0</v>
      </c>
      <c r="K138" s="148">
        <f t="shared" ca="1" si="668"/>
        <v>0</v>
      </c>
      <c r="L138" s="148">
        <f t="shared" ca="1" si="668"/>
        <v>0</v>
      </c>
      <c r="M138" s="148">
        <f t="shared" ca="1" si="668"/>
        <v>0</v>
      </c>
      <c r="N138" s="148">
        <f t="shared" ca="1" si="668"/>
        <v>0</v>
      </c>
      <c r="O138" s="148">
        <f t="shared" ca="1" si="668"/>
        <v>0</v>
      </c>
      <c r="P138" s="148">
        <f t="shared" ca="1" si="668"/>
        <v>0</v>
      </c>
      <c r="Q138" s="148">
        <f t="shared" ca="1" si="668"/>
        <v>0</v>
      </c>
      <c r="R138" s="148">
        <f t="shared" ca="1" si="668"/>
        <v>0</v>
      </c>
      <c r="S138" s="148">
        <f t="shared" ca="1" si="668"/>
        <v>0</v>
      </c>
      <c r="T138" s="148">
        <f t="shared" ca="1" si="668"/>
        <v>0</v>
      </c>
      <c r="U138" s="148">
        <f t="shared" ca="1" si="668"/>
        <v>0</v>
      </c>
      <c r="V138" s="148">
        <f t="shared" ca="1" si="668"/>
        <v>0</v>
      </c>
      <c r="W138" s="148">
        <f t="shared" ca="1" si="668"/>
        <v>0</v>
      </c>
      <c r="X138" s="148">
        <f t="shared" ca="1" si="668"/>
        <v>0</v>
      </c>
      <c r="Y138" s="148">
        <f t="shared" ca="1" si="668"/>
        <v>0</v>
      </c>
      <c r="Z138" s="148">
        <f t="shared" ca="1" si="668"/>
        <v>0</v>
      </c>
      <c r="AA138" s="148">
        <f t="shared" ca="1" si="668"/>
        <v>0</v>
      </c>
      <c r="AB138" s="148">
        <f t="shared" ca="1" si="668"/>
        <v>0</v>
      </c>
      <c r="AC138" s="148">
        <f t="shared" ca="1" si="668"/>
        <v>0</v>
      </c>
      <c r="AD138" s="148">
        <f t="shared" ca="1" si="668"/>
        <v>0</v>
      </c>
      <c r="AE138" s="148">
        <f t="shared" ca="1" si="668"/>
        <v>0</v>
      </c>
      <c r="AF138" s="148">
        <f t="shared" ca="1" si="668"/>
        <v>0</v>
      </c>
      <c r="AG138" s="148">
        <f t="shared" ca="1" si="668"/>
        <v>0</v>
      </c>
      <c r="AH138" s="148">
        <f t="shared" ca="1" si="668"/>
        <v>0</v>
      </c>
      <c r="AI138" s="148">
        <f t="shared" ca="1" si="668"/>
        <v>0</v>
      </c>
      <c r="AJ138" s="148">
        <f t="shared" ref="AJ138:BO138" ca="1" si="669">+AJ133+AJ114+AJ95+AJ76</f>
        <v>0</v>
      </c>
      <c r="AK138" s="148">
        <f t="shared" ca="1" si="669"/>
        <v>0</v>
      </c>
      <c r="AL138" s="148">
        <f t="shared" ca="1" si="669"/>
        <v>0</v>
      </c>
      <c r="AM138" s="148">
        <f t="shared" ca="1" si="669"/>
        <v>0</v>
      </c>
      <c r="AN138" s="148">
        <f t="shared" ca="1" si="669"/>
        <v>0</v>
      </c>
      <c r="AO138" s="148">
        <f t="shared" ca="1" si="669"/>
        <v>0</v>
      </c>
      <c r="AP138" s="148">
        <f t="shared" ca="1" si="669"/>
        <v>0</v>
      </c>
      <c r="AQ138" s="148">
        <f t="shared" ca="1" si="669"/>
        <v>0</v>
      </c>
      <c r="AR138" s="148">
        <f t="shared" ca="1" si="669"/>
        <v>0</v>
      </c>
      <c r="AS138" s="148">
        <f t="shared" ca="1" si="669"/>
        <v>0</v>
      </c>
      <c r="AT138" s="148">
        <f t="shared" ca="1" si="669"/>
        <v>0</v>
      </c>
      <c r="AU138" s="148">
        <f t="shared" ca="1" si="669"/>
        <v>0</v>
      </c>
      <c r="AV138" s="148">
        <f t="shared" ca="1" si="669"/>
        <v>0</v>
      </c>
      <c r="AW138" s="148">
        <f t="shared" ca="1" si="669"/>
        <v>0</v>
      </c>
      <c r="AX138" s="148">
        <f t="shared" ca="1" si="669"/>
        <v>0</v>
      </c>
      <c r="AY138" s="148">
        <f t="shared" ca="1" si="669"/>
        <v>0</v>
      </c>
      <c r="AZ138" s="148">
        <f t="shared" ca="1" si="669"/>
        <v>0</v>
      </c>
      <c r="BA138" s="148">
        <f t="shared" ca="1" si="669"/>
        <v>0</v>
      </c>
      <c r="BB138" s="148">
        <f t="shared" ref="BB138:BG138" ca="1" si="670">+BB133+BB114+BB95+BB76</f>
        <v>0</v>
      </c>
      <c r="BC138" s="148">
        <f t="shared" ca="1" si="670"/>
        <v>0</v>
      </c>
      <c r="BD138" s="148">
        <f t="shared" ca="1" si="670"/>
        <v>0</v>
      </c>
      <c r="BE138" s="148">
        <f t="shared" ca="1" si="670"/>
        <v>0</v>
      </c>
      <c r="BF138" s="148">
        <f t="shared" ca="1" si="670"/>
        <v>0</v>
      </c>
      <c r="BG138" s="148">
        <f t="shared" ca="1" si="670"/>
        <v>0</v>
      </c>
      <c r="BH138" s="148">
        <f t="shared" ca="1" si="669"/>
        <v>0</v>
      </c>
      <c r="BI138" s="148">
        <f t="shared" ca="1" si="669"/>
        <v>0</v>
      </c>
      <c r="BJ138" s="148">
        <f t="shared" ca="1" si="669"/>
        <v>0</v>
      </c>
      <c r="BK138" s="148">
        <f t="shared" ca="1" si="669"/>
        <v>0</v>
      </c>
      <c r="BL138" s="148">
        <f t="shared" ca="1" si="669"/>
        <v>0</v>
      </c>
      <c r="BM138" s="148">
        <f t="shared" ca="1" si="669"/>
        <v>0</v>
      </c>
      <c r="BN138" s="148">
        <f t="shared" ca="1" si="669"/>
        <v>0</v>
      </c>
      <c r="BO138" s="148">
        <f t="shared" ca="1" si="669"/>
        <v>0</v>
      </c>
      <c r="BP138" s="148">
        <f t="shared" ref="BP138:BV138" ca="1" si="671">+BP133+BP114+BP95+BP76</f>
        <v>0</v>
      </c>
      <c r="BQ138" s="148">
        <f t="shared" ca="1" si="671"/>
        <v>0</v>
      </c>
      <c r="BR138" s="148">
        <f t="shared" ca="1" si="671"/>
        <v>0</v>
      </c>
      <c r="BS138" s="148">
        <f t="shared" ca="1" si="671"/>
        <v>0</v>
      </c>
      <c r="BT138" s="148">
        <f t="shared" ca="1" si="671"/>
        <v>0</v>
      </c>
      <c r="BU138" s="148">
        <f t="shared" ca="1" si="671"/>
        <v>0</v>
      </c>
      <c r="BV138" s="148">
        <f t="shared" ca="1" si="671"/>
        <v>0</v>
      </c>
    </row>
    <row r="139" spans="1:74" x14ac:dyDescent="0.25">
      <c r="A139" s="447"/>
      <c r="B139" s="52"/>
      <c r="C139" s="52"/>
      <c r="D139" s="383"/>
      <c r="E139" s="383"/>
      <c r="F139" s="383"/>
      <c r="G139" s="383"/>
      <c r="H139" s="383"/>
      <c r="I139" s="383"/>
      <c r="J139" s="383"/>
      <c r="K139" s="383"/>
      <c r="L139" s="383"/>
      <c r="M139" s="383"/>
      <c r="N139" s="383"/>
      <c r="O139" s="383"/>
      <c r="P139" s="383"/>
      <c r="Q139" s="383"/>
      <c r="R139" s="383"/>
      <c r="S139" s="383"/>
      <c r="T139" s="383"/>
      <c r="U139" s="383"/>
      <c r="V139" s="383"/>
      <c r="W139" s="383"/>
      <c r="X139" s="383"/>
      <c r="Y139" s="383"/>
      <c r="Z139" s="383"/>
      <c r="AA139" s="383"/>
      <c r="AB139" s="383"/>
      <c r="AC139" s="383"/>
      <c r="AD139" s="383"/>
      <c r="AE139" s="383"/>
      <c r="AF139" s="383"/>
      <c r="AG139" s="383"/>
      <c r="AH139" s="383"/>
      <c r="AI139" s="383"/>
      <c r="AJ139" s="383"/>
      <c r="AK139" s="383"/>
      <c r="AL139" s="383"/>
      <c r="AM139" s="383"/>
      <c r="AN139" s="383"/>
      <c r="AO139" s="383"/>
      <c r="AP139" s="383"/>
      <c r="AQ139" s="383"/>
      <c r="AR139" s="383"/>
      <c r="AS139" s="383"/>
      <c r="AT139" s="383"/>
      <c r="AU139" s="383"/>
      <c r="AV139" s="383"/>
      <c r="AW139" s="383"/>
      <c r="AX139" s="383"/>
      <c r="AY139" s="383"/>
      <c r="AZ139" s="383"/>
      <c r="BA139" s="383"/>
      <c r="BB139" s="383"/>
      <c r="BC139" s="383"/>
      <c r="BD139" s="383"/>
      <c r="BE139" s="383"/>
      <c r="BF139" s="383"/>
      <c r="BG139" s="383"/>
      <c r="BH139" s="383"/>
      <c r="BI139" s="383"/>
      <c r="BJ139" s="383"/>
      <c r="BK139" s="383"/>
      <c r="BL139" s="383"/>
      <c r="BM139" s="383"/>
      <c r="BN139" s="383"/>
      <c r="BO139" s="383"/>
      <c r="BP139" s="383"/>
      <c r="BQ139" s="383"/>
      <c r="BR139" s="383"/>
      <c r="BS139" s="383"/>
      <c r="BT139" s="383"/>
      <c r="BU139" s="383"/>
      <c r="BV139" s="383"/>
    </row>
    <row r="140" spans="1:74" x14ac:dyDescent="0.25">
      <c r="A140" s="20" t="s">
        <v>521</v>
      </c>
      <c r="B140" s="52"/>
      <c r="C140" s="52"/>
      <c r="D140" s="145"/>
      <c r="E140" s="145"/>
      <c r="F140" s="145"/>
      <c r="G140" s="145"/>
      <c r="H140" s="145"/>
      <c r="I140" s="145"/>
      <c r="J140" s="145"/>
      <c r="K140" s="145"/>
      <c r="L140" s="145"/>
      <c r="M140" s="145"/>
      <c r="N140" s="145"/>
      <c r="O140" s="145"/>
      <c r="P140" s="145"/>
      <c r="Q140" s="145"/>
      <c r="R140" s="145"/>
      <c r="S140" s="145"/>
      <c r="T140" s="145"/>
      <c r="U140" s="145"/>
      <c r="V140" s="145"/>
      <c r="W140" s="145"/>
      <c r="X140" s="145"/>
      <c r="Y140" s="145"/>
      <c r="Z140" s="145"/>
      <c r="AA140" s="145"/>
      <c r="AB140" s="145"/>
      <c r="AC140" s="145"/>
      <c r="AD140" s="145"/>
      <c r="AE140" s="145"/>
      <c r="AF140" s="145"/>
      <c r="AG140" s="145"/>
      <c r="AH140" s="145"/>
      <c r="AI140" s="145"/>
      <c r="AJ140" s="145"/>
      <c r="AK140" s="145"/>
      <c r="AL140" s="145"/>
      <c r="AM140" s="145"/>
      <c r="AN140" s="145"/>
      <c r="AO140" s="145"/>
      <c r="AP140" s="145"/>
      <c r="AQ140" s="145"/>
      <c r="AR140" s="145"/>
      <c r="AS140" s="145"/>
      <c r="AT140" s="145"/>
      <c r="AU140" s="145"/>
      <c r="AV140" s="145"/>
      <c r="AW140" s="145"/>
      <c r="AX140" s="145"/>
      <c r="AY140" s="145"/>
      <c r="AZ140" s="145"/>
      <c r="BA140" s="145"/>
      <c r="BB140" s="145"/>
      <c r="BC140" s="145"/>
      <c r="BD140" s="145"/>
      <c r="BE140" s="145"/>
      <c r="BF140" s="145"/>
      <c r="BG140" s="383"/>
      <c r="BH140" s="145"/>
      <c r="BI140" s="383"/>
      <c r="BJ140" s="383"/>
      <c r="BK140" s="383"/>
      <c r="BL140" s="383"/>
      <c r="BM140" s="383"/>
      <c r="BN140" s="383"/>
      <c r="BO140" s="383"/>
      <c r="BP140" s="383"/>
      <c r="BQ140" s="383"/>
      <c r="BR140" s="383"/>
      <c r="BS140" s="383"/>
      <c r="BT140" s="383"/>
      <c r="BU140" s="383"/>
      <c r="BV140" s="383"/>
    </row>
    <row r="141" spans="1:74" x14ac:dyDescent="0.25">
      <c r="A141" s="135" t="s">
        <v>314</v>
      </c>
      <c r="B141" s="52"/>
      <c r="C141" s="52"/>
      <c r="D141" s="145" t="str">
        <f t="shared" ref="D141:BF141" ca="1" si="672">IFERROR(D142/D$137,"-")</f>
        <v>-</v>
      </c>
      <c r="E141" s="145" t="str">
        <f t="shared" ca="1" si="672"/>
        <v>-</v>
      </c>
      <c r="F141" s="145" t="str">
        <f t="shared" ca="1" si="672"/>
        <v>-</v>
      </c>
      <c r="G141" s="145" t="str">
        <f t="shared" ca="1" si="672"/>
        <v>-</v>
      </c>
      <c r="H141" s="145" t="str">
        <f t="shared" ca="1" si="672"/>
        <v>-</v>
      </c>
      <c r="I141" s="145" t="str">
        <f t="shared" ca="1" si="672"/>
        <v>-</v>
      </c>
      <c r="J141" s="145" t="str">
        <f t="shared" ca="1" si="672"/>
        <v>-</v>
      </c>
      <c r="K141" s="145" t="str">
        <f t="shared" ca="1" si="672"/>
        <v>-</v>
      </c>
      <c r="L141" s="145" t="str">
        <f t="shared" ca="1" si="672"/>
        <v>-</v>
      </c>
      <c r="M141" s="145" t="str">
        <f t="shared" ca="1" si="672"/>
        <v>-</v>
      </c>
      <c r="N141" s="145" t="str">
        <f t="shared" ca="1" si="672"/>
        <v>-</v>
      </c>
      <c r="O141" s="145" t="str">
        <f t="shared" ca="1" si="672"/>
        <v>-</v>
      </c>
      <c r="P141" s="145" t="str">
        <f t="shared" ca="1" si="672"/>
        <v>-</v>
      </c>
      <c r="Q141" s="145" t="str">
        <f t="shared" ca="1" si="672"/>
        <v>-</v>
      </c>
      <c r="R141" s="145" t="str">
        <f t="shared" ca="1" si="672"/>
        <v>-</v>
      </c>
      <c r="S141" s="145" t="str">
        <f t="shared" ca="1" si="672"/>
        <v>-</v>
      </c>
      <c r="T141" s="145" t="str">
        <f t="shared" ca="1" si="672"/>
        <v>-</v>
      </c>
      <c r="U141" s="145" t="str">
        <f t="shared" ca="1" si="672"/>
        <v>-</v>
      </c>
      <c r="V141" s="145" t="str">
        <f t="shared" ca="1" si="672"/>
        <v>-</v>
      </c>
      <c r="W141" s="145" t="str">
        <f t="shared" ca="1" si="672"/>
        <v>-</v>
      </c>
      <c r="X141" s="145" t="str">
        <f t="shared" ca="1" si="672"/>
        <v>-</v>
      </c>
      <c r="Y141" s="145" t="str">
        <f t="shared" ca="1" si="672"/>
        <v>-</v>
      </c>
      <c r="Z141" s="145" t="str">
        <f t="shared" ca="1" si="672"/>
        <v>-</v>
      </c>
      <c r="AA141" s="145" t="str">
        <f t="shared" ca="1" si="672"/>
        <v>-</v>
      </c>
      <c r="AB141" s="145" t="str">
        <f t="shared" ca="1" si="672"/>
        <v>-</v>
      </c>
      <c r="AC141" s="145" t="str">
        <f t="shared" ca="1" si="672"/>
        <v>-</v>
      </c>
      <c r="AD141" s="145" t="str">
        <f t="shared" ca="1" si="672"/>
        <v>-</v>
      </c>
      <c r="AE141" s="145" t="str">
        <f t="shared" ca="1" si="672"/>
        <v>-</v>
      </c>
      <c r="AF141" s="145" t="str">
        <f t="shared" ca="1" si="672"/>
        <v>-</v>
      </c>
      <c r="AG141" s="145" t="str">
        <f t="shared" ca="1" si="672"/>
        <v>-</v>
      </c>
      <c r="AH141" s="145" t="str">
        <f t="shared" ca="1" si="672"/>
        <v>-</v>
      </c>
      <c r="AI141" s="145" t="str">
        <f t="shared" ca="1" si="672"/>
        <v>-</v>
      </c>
      <c r="AJ141" s="145" t="str">
        <f t="shared" ca="1" si="672"/>
        <v>-</v>
      </c>
      <c r="AK141" s="145" t="str">
        <f t="shared" ca="1" si="672"/>
        <v>-</v>
      </c>
      <c r="AL141" s="145" t="str">
        <f t="shared" ca="1" si="672"/>
        <v>-</v>
      </c>
      <c r="AM141" s="145" t="str">
        <f t="shared" ca="1" si="672"/>
        <v>-</v>
      </c>
      <c r="AN141" s="145" t="str">
        <f t="shared" ca="1" si="672"/>
        <v>-</v>
      </c>
      <c r="AO141" s="145" t="str">
        <f t="shared" ca="1" si="672"/>
        <v>-</v>
      </c>
      <c r="AP141" s="145" t="str">
        <f t="shared" ca="1" si="672"/>
        <v>-</v>
      </c>
      <c r="AQ141" s="145" t="str">
        <f t="shared" ca="1" si="672"/>
        <v>-</v>
      </c>
      <c r="AR141" s="145" t="str">
        <f t="shared" ca="1" si="672"/>
        <v>-</v>
      </c>
      <c r="AS141" s="145" t="str">
        <f t="shared" ca="1" si="672"/>
        <v>-</v>
      </c>
      <c r="AT141" s="145" t="str">
        <f t="shared" ca="1" si="672"/>
        <v>-</v>
      </c>
      <c r="AU141" s="145" t="str">
        <f t="shared" ca="1" si="672"/>
        <v>-</v>
      </c>
      <c r="AV141" s="145" t="str">
        <f t="shared" ca="1" si="672"/>
        <v>-</v>
      </c>
      <c r="AW141" s="145" t="str">
        <f t="shared" ca="1" si="672"/>
        <v>-</v>
      </c>
      <c r="AX141" s="145" t="str">
        <f t="shared" ca="1" si="672"/>
        <v>-</v>
      </c>
      <c r="AY141" s="145" t="str">
        <f t="shared" ca="1" si="672"/>
        <v>-</v>
      </c>
      <c r="AZ141" s="145" t="str">
        <f t="shared" ca="1" si="672"/>
        <v>-</v>
      </c>
      <c r="BA141" s="145" t="str">
        <f ca="1">IFERROR(BA142/BA$137,"-")</f>
        <v>-</v>
      </c>
      <c r="BB141" s="145" t="str">
        <f t="shared" ca="1" si="672"/>
        <v>-</v>
      </c>
      <c r="BC141" s="145" t="str">
        <f t="shared" ca="1" si="672"/>
        <v>-</v>
      </c>
      <c r="BD141" s="145" t="str">
        <f t="shared" ca="1" si="672"/>
        <v>-</v>
      </c>
      <c r="BE141" s="145" t="str">
        <f t="shared" ca="1" si="672"/>
        <v>-</v>
      </c>
      <c r="BF141" s="145" t="str">
        <f t="shared" ca="1" si="672"/>
        <v>-</v>
      </c>
      <c r="BG141" s="145" t="str">
        <f t="shared" ref="BG141:BV141" ca="1" si="673">IFERROR(BG142/BG$137,"-")</f>
        <v>-</v>
      </c>
      <c r="BH141" s="145" t="str">
        <f t="shared" ca="1" si="673"/>
        <v>-</v>
      </c>
      <c r="BI141" s="145" t="str">
        <f t="shared" ca="1" si="673"/>
        <v>-</v>
      </c>
      <c r="BJ141" s="145" t="str">
        <f t="shared" ca="1" si="673"/>
        <v>-</v>
      </c>
      <c r="BK141" s="145" t="str">
        <f t="shared" ca="1" si="673"/>
        <v>-</v>
      </c>
      <c r="BL141" s="145" t="str">
        <f t="shared" ca="1" si="673"/>
        <v>-</v>
      </c>
      <c r="BM141" s="145" t="str">
        <f t="shared" ca="1" si="673"/>
        <v>-</v>
      </c>
      <c r="BN141" s="145" t="str">
        <f t="shared" ca="1" si="673"/>
        <v>-</v>
      </c>
      <c r="BO141" s="145" t="str">
        <f t="shared" ca="1" si="673"/>
        <v>-</v>
      </c>
      <c r="BP141" s="145" t="str">
        <f t="shared" ca="1" si="673"/>
        <v>-</v>
      </c>
      <c r="BQ141" s="145" t="str">
        <f t="shared" ca="1" si="673"/>
        <v>-</v>
      </c>
      <c r="BR141" s="145" t="str">
        <f t="shared" ca="1" si="673"/>
        <v>-</v>
      </c>
      <c r="BS141" s="145" t="str">
        <f t="shared" ca="1" si="673"/>
        <v>-</v>
      </c>
      <c r="BT141" s="145" t="str">
        <f t="shared" ca="1" si="673"/>
        <v>-</v>
      </c>
      <c r="BU141" s="145" t="str">
        <f t="shared" ca="1" si="673"/>
        <v>-</v>
      </c>
      <c r="BV141" s="145" t="str">
        <f t="shared" ca="1" si="673"/>
        <v>-</v>
      </c>
    </row>
    <row r="142" spans="1:74" x14ac:dyDescent="0.25">
      <c r="A142" s="144" t="s">
        <v>315</v>
      </c>
      <c r="B142" s="52"/>
      <c r="C142" s="52"/>
      <c r="D142" s="128">
        <f ca="1">+'P&amp;L'!D35</f>
        <v>0</v>
      </c>
      <c r="E142" s="128">
        <f ca="1">+'P&amp;L'!E35</f>
        <v>0</v>
      </c>
      <c r="F142" s="128">
        <f ca="1">+'P&amp;L'!F35</f>
        <v>0</v>
      </c>
      <c r="G142" s="128">
        <f ca="1">+'P&amp;L'!G35</f>
        <v>0</v>
      </c>
      <c r="H142" s="128">
        <f ca="1">+'P&amp;L'!H35</f>
        <v>0</v>
      </c>
      <c r="I142" s="128">
        <f ca="1">+'P&amp;L'!I35</f>
        <v>0</v>
      </c>
      <c r="J142" s="128">
        <f ca="1">+'P&amp;L'!J35</f>
        <v>0</v>
      </c>
      <c r="K142" s="128">
        <f ca="1">+'P&amp;L'!K35</f>
        <v>0</v>
      </c>
      <c r="L142" s="128">
        <f ca="1">+'P&amp;L'!L35</f>
        <v>0</v>
      </c>
      <c r="M142" s="128">
        <f ca="1">+'P&amp;L'!M35</f>
        <v>0</v>
      </c>
      <c r="N142" s="128">
        <f ca="1">+'P&amp;L'!N35</f>
        <v>0</v>
      </c>
      <c r="O142" s="128">
        <f ca="1">+'P&amp;L'!O35</f>
        <v>0</v>
      </c>
      <c r="P142" s="128">
        <f ca="1">+'P&amp;L'!P35</f>
        <v>0</v>
      </c>
      <c r="Q142" s="128">
        <f ca="1">+'P&amp;L'!Q35</f>
        <v>0</v>
      </c>
      <c r="R142" s="128">
        <f ca="1">+'P&amp;L'!R35</f>
        <v>0</v>
      </c>
      <c r="S142" s="128">
        <f ca="1">+'P&amp;L'!S35</f>
        <v>0</v>
      </c>
      <c r="T142" s="128">
        <f ca="1">+'P&amp;L'!T35</f>
        <v>0</v>
      </c>
      <c r="U142" s="128">
        <f ca="1">+'P&amp;L'!U35</f>
        <v>0</v>
      </c>
      <c r="V142" s="128">
        <f ca="1">+'P&amp;L'!V35</f>
        <v>0</v>
      </c>
      <c r="W142" s="128">
        <f ca="1">+'P&amp;L'!W35</f>
        <v>0</v>
      </c>
      <c r="X142" s="128">
        <f ca="1">+'P&amp;L'!X35</f>
        <v>0</v>
      </c>
      <c r="Y142" s="128">
        <f ca="1">+'P&amp;L'!Y35</f>
        <v>0</v>
      </c>
      <c r="Z142" s="128">
        <f ca="1">+'P&amp;L'!Z35</f>
        <v>0</v>
      </c>
      <c r="AA142" s="128">
        <f ca="1">+'P&amp;L'!AA35</f>
        <v>0</v>
      </c>
      <c r="AB142" s="128">
        <f ca="1">+'P&amp;L'!AB35</f>
        <v>0</v>
      </c>
      <c r="AC142" s="128">
        <f ca="1">+'P&amp;L'!AC35</f>
        <v>0</v>
      </c>
      <c r="AD142" s="128">
        <f ca="1">+'P&amp;L'!AD35</f>
        <v>0</v>
      </c>
      <c r="AE142" s="128">
        <f ca="1">+'P&amp;L'!AE35</f>
        <v>0</v>
      </c>
      <c r="AF142" s="128">
        <f ca="1">+'P&amp;L'!AF35</f>
        <v>0</v>
      </c>
      <c r="AG142" s="128">
        <f ca="1">+'P&amp;L'!AG35</f>
        <v>0</v>
      </c>
      <c r="AH142" s="128">
        <f ca="1">+'P&amp;L'!AH35</f>
        <v>0</v>
      </c>
      <c r="AI142" s="128">
        <f ca="1">+'P&amp;L'!AI35</f>
        <v>0</v>
      </c>
      <c r="AJ142" s="128">
        <f ca="1">+'P&amp;L'!AJ35</f>
        <v>0</v>
      </c>
      <c r="AK142" s="128">
        <f ca="1">+'P&amp;L'!AK35</f>
        <v>0</v>
      </c>
      <c r="AL142" s="128">
        <f ca="1">+'P&amp;L'!AL35</f>
        <v>0</v>
      </c>
      <c r="AM142" s="128">
        <f ca="1">+'P&amp;L'!AM35</f>
        <v>0</v>
      </c>
      <c r="AN142" s="128">
        <f ca="1">+'P&amp;L'!AN35</f>
        <v>0</v>
      </c>
      <c r="AO142" s="128">
        <f ca="1">+'P&amp;L'!AO35</f>
        <v>0</v>
      </c>
      <c r="AP142" s="128">
        <f ca="1">+'P&amp;L'!AP35</f>
        <v>0</v>
      </c>
      <c r="AQ142" s="128">
        <f ca="1">+'P&amp;L'!AQ35</f>
        <v>0</v>
      </c>
      <c r="AR142" s="128">
        <f ca="1">+'P&amp;L'!AR35</f>
        <v>0</v>
      </c>
      <c r="AS142" s="128">
        <f ca="1">+'P&amp;L'!AS35</f>
        <v>0</v>
      </c>
      <c r="AT142" s="128">
        <f ca="1">+'P&amp;L'!AT35</f>
        <v>0</v>
      </c>
      <c r="AU142" s="128">
        <f ca="1">+'P&amp;L'!AU35</f>
        <v>0</v>
      </c>
      <c r="AV142" s="128">
        <f ca="1">+'P&amp;L'!AV35</f>
        <v>0</v>
      </c>
      <c r="AW142" s="128">
        <f ca="1">+'P&amp;L'!AW35</f>
        <v>0</v>
      </c>
      <c r="AX142" s="128">
        <f ca="1">+'P&amp;L'!AX35</f>
        <v>0</v>
      </c>
      <c r="AY142" s="128">
        <f ca="1">+'P&amp;L'!AY35</f>
        <v>0</v>
      </c>
      <c r="AZ142" s="128">
        <f ca="1">+'P&amp;L'!AZ35</f>
        <v>0</v>
      </c>
      <c r="BA142" s="128">
        <f ca="1">+'P&amp;L'!BA35</f>
        <v>0</v>
      </c>
      <c r="BB142" s="128">
        <f ca="1">+'P&amp;L'!BB35</f>
        <v>0</v>
      </c>
      <c r="BC142" s="128">
        <f ca="1">+'P&amp;L'!BC35</f>
        <v>0</v>
      </c>
      <c r="BD142" s="128">
        <f ca="1">+'P&amp;L'!BD35</f>
        <v>0</v>
      </c>
      <c r="BE142" s="128">
        <f ca="1">+'P&amp;L'!BE35</f>
        <v>0</v>
      </c>
      <c r="BF142" s="128">
        <f ca="1">+'P&amp;L'!BF35</f>
        <v>0</v>
      </c>
      <c r="BG142" s="383"/>
      <c r="BH142" s="138">
        <v>-90</v>
      </c>
      <c r="BI142" s="383"/>
      <c r="BJ142" s="383"/>
      <c r="BK142" s="383"/>
      <c r="BL142" s="383"/>
      <c r="BM142" s="383"/>
      <c r="BN142" s="383"/>
      <c r="BO142" s="138">
        <v>-95</v>
      </c>
      <c r="BP142" s="383"/>
      <c r="BQ142" s="383"/>
      <c r="BR142" s="383"/>
      <c r="BS142" s="383"/>
      <c r="BT142" s="383"/>
      <c r="BU142" s="383"/>
      <c r="BV142" s="138">
        <v>-92</v>
      </c>
    </row>
    <row r="143" spans="1:74" x14ac:dyDescent="0.25">
      <c r="A143" s="135" t="s">
        <v>517</v>
      </c>
      <c r="B143" s="52"/>
      <c r="C143" s="52"/>
      <c r="D143" s="145" t="str">
        <f t="shared" ref="D143:AI143" ca="1" si="674">IFERROR(D144/D$137,"-")</f>
        <v>-</v>
      </c>
      <c r="E143" s="145" t="str">
        <f t="shared" ca="1" si="674"/>
        <v>-</v>
      </c>
      <c r="F143" s="145" t="str">
        <f t="shared" ca="1" si="674"/>
        <v>-</v>
      </c>
      <c r="G143" s="145" t="str">
        <f t="shared" ca="1" si="674"/>
        <v>-</v>
      </c>
      <c r="H143" s="145" t="str">
        <f t="shared" ca="1" si="674"/>
        <v>-</v>
      </c>
      <c r="I143" s="145" t="str">
        <f t="shared" ca="1" si="674"/>
        <v>-</v>
      </c>
      <c r="J143" s="145" t="str">
        <f t="shared" ca="1" si="674"/>
        <v>-</v>
      </c>
      <c r="K143" s="145" t="str">
        <f t="shared" ca="1" si="674"/>
        <v>-</v>
      </c>
      <c r="L143" s="145" t="str">
        <f t="shared" ca="1" si="674"/>
        <v>-</v>
      </c>
      <c r="M143" s="145" t="str">
        <f t="shared" ca="1" si="674"/>
        <v>-</v>
      </c>
      <c r="N143" s="145" t="str">
        <f t="shared" ca="1" si="674"/>
        <v>-</v>
      </c>
      <c r="O143" s="145" t="str">
        <f t="shared" ca="1" si="674"/>
        <v>-</v>
      </c>
      <c r="P143" s="145" t="str">
        <f t="shared" ca="1" si="674"/>
        <v>-</v>
      </c>
      <c r="Q143" s="145" t="str">
        <f t="shared" ca="1" si="674"/>
        <v>-</v>
      </c>
      <c r="R143" s="145" t="str">
        <f t="shared" ca="1" si="674"/>
        <v>-</v>
      </c>
      <c r="S143" s="145" t="str">
        <f t="shared" ca="1" si="674"/>
        <v>-</v>
      </c>
      <c r="T143" s="145" t="str">
        <f t="shared" ca="1" si="674"/>
        <v>-</v>
      </c>
      <c r="U143" s="145" t="str">
        <f t="shared" ca="1" si="674"/>
        <v>-</v>
      </c>
      <c r="V143" s="145" t="str">
        <f t="shared" ca="1" si="674"/>
        <v>-</v>
      </c>
      <c r="W143" s="145" t="str">
        <f t="shared" ca="1" si="674"/>
        <v>-</v>
      </c>
      <c r="X143" s="145" t="str">
        <f t="shared" ca="1" si="674"/>
        <v>-</v>
      </c>
      <c r="Y143" s="145" t="str">
        <f t="shared" ca="1" si="674"/>
        <v>-</v>
      </c>
      <c r="Z143" s="145" t="str">
        <f t="shared" ca="1" si="674"/>
        <v>-</v>
      </c>
      <c r="AA143" s="145" t="str">
        <f t="shared" ca="1" si="674"/>
        <v>-</v>
      </c>
      <c r="AB143" s="145" t="str">
        <f t="shared" ca="1" si="674"/>
        <v>-</v>
      </c>
      <c r="AC143" s="145" t="str">
        <f t="shared" ca="1" si="674"/>
        <v>-</v>
      </c>
      <c r="AD143" s="145" t="str">
        <f t="shared" ca="1" si="674"/>
        <v>-</v>
      </c>
      <c r="AE143" s="145" t="str">
        <f t="shared" ca="1" si="674"/>
        <v>-</v>
      </c>
      <c r="AF143" s="145" t="str">
        <f t="shared" ca="1" si="674"/>
        <v>-</v>
      </c>
      <c r="AG143" s="145" t="str">
        <f t="shared" ca="1" si="674"/>
        <v>-</v>
      </c>
      <c r="AH143" s="145" t="str">
        <f t="shared" ca="1" si="674"/>
        <v>-</v>
      </c>
      <c r="AI143" s="145" t="str">
        <f t="shared" ca="1" si="674"/>
        <v>-</v>
      </c>
      <c r="AJ143" s="145" t="str">
        <f t="shared" ref="AJ143:BO143" ca="1" si="675">IFERROR(AJ144/AJ$137,"-")</f>
        <v>-</v>
      </c>
      <c r="AK143" s="145" t="str">
        <f t="shared" ca="1" si="675"/>
        <v>-</v>
      </c>
      <c r="AL143" s="145" t="str">
        <f t="shared" ca="1" si="675"/>
        <v>-</v>
      </c>
      <c r="AM143" s="145" t="str">
        <f t="shared" ca="1" si="675"/>
        <v>-</v>
      </c>
      <c r="AN143" s="145" t="str">
        <f t="shared" ca="1" si="675"/>
        <v>-</v>
      </c>
      <c r="AO143" s="145" t="str">
        <f t="shared" ca="1" si="675"/>
        <v>-</v>
      </c>
      <c r="AP143" s="145" t="str">
        <f t="shared" ca="1" si="675"/>
        <v>-</v>
      </c>
      <c r="AQ143" s="145" t="str">
        <f t="shared" ca="1" si="675"/>
        <v>-</v>
      </c>
      <c r="AR143" s="145" t="str">
        <f t="shared" ca="1" si="675"/>
        <v>-</v>
      </c>
      <c r="AS143" s="145" t="str">
        <f t="shared" ca="1" si="675"/>
        <v>-</v>
      </c>
      <c r="AT143" s="145" t="str">
        <f t="shared" ca="1" si="675"/>
        <v>-</v>
      </c>
      <c r="AU143" s="145" t="str">
        <f t="shared" ca="1" si="675"/>
        <v>-</v>
      </c>
      <c r="AV143" s="145" t="str">
        <f t="shared" ca="1" si="675"/>
        <v>-</v>
      </c>
      <c r="AW143" s="145" t="str">
        <f t="shared" ca="1" si="675"/>
        <v>-</v>
      </c>
      <c r="AX143" s="145" t="str">
        <f t="shared" ca="1" si="675"/>
        <v>-</v>
      </c>
      <c r="AY143" s="145" t="str">
        <f t="shared" ca="1" si="675"/>
        <v>-</v>
      </c>
      <c r="AZ143" s="145" t="str">
        <f t="shared" ca="1" si="675"/>
        <v>-</v>
      </c>
      <c r="BA143" s="145" t="str">
        <f t="shared" ca="1" si="675"/>
        <v>-</v>
      </c>
      <c r="BB143" s="145" t="str">
        <f t="shared" ref="BB143" ca="1" si="676">IFERROR(BB144/BB$137,"-")</f>
        <v>-</v>
      </c>
      <c r="BC143" s="145" t="str">
        <f t="shared" ref="BC143" ca="1" si="677">IFERROR(BC144/BC$137,"-")</f>
        <v>-</v>
      </c>
      <c r="BD143" s="145" t="str">
        <f t="shared" ref="BD143" ca="1" si="678">IFERROR(BD144/BD$137,"-")</f>
        <v>-</v>
      </c>
      <c r="BE143" s="145" t="str">
        <f t="shared" ref="BE143" ca="1" si="679">IFERROR(BE144/BE$137,"-")</f>
        <v>-</v>
      </c>
      <c r="BF143" s="145" t="str">
        <f t="shared" ref="BF143" ca="1" si="680">IFERROR(BF144/BF$137,"-")</f>
        <v>-</v>
      </c>
      <c r="BG143" s="145" t="str">
        <f t="shared" ca="1" si="675"/>
        <v>-</v>
      </c>
      <c r="BH143" s="145" t="str">
        <f t="shared" ca="1" si="675"/>
        <v>-</v>
      </c>
      <c r="BI143" s="145" t="str">
        <f t="shared" ca="1" si="675"/>
        <v>-</v>
      </c>
      <c r="BJ143" s="145" t="str">
        <f t="shared" ca="1" si="675"/>
        <v>-</v>
      </c>
      <c r="BK143" s="145" t="str">
        <f t="shared" ca="1" si="675"/>
        <v>-</v>
      </c>
      <c r="BL143" s="145" t="str">
        <f t="shared" ca="1" si="675"/>
        <v>-</v>
      </c>
      <c r="BM143" s="145" t="str">
        <f t="shared" ca="1" si="675"/>
        <v>-</v>
      </c>
      <c r="BN143" s="145" t="str">
        <f t="shared" ca="1" si="675"/>
        <v>-</v>
      </c>
      <c r="BO143" s="145" t="str">
        <f t="shared" ca="1" si="675"/>
        <v>-</v>
      </c>
      <c r="BP143" s="145" t="str">
        <f t="shared" ref="BP143:BV143" ca="1" si="681">IFERROR(BP144/BP$137,"-")</f>
        <v>-</v>
      </c>
      <c r="BQ143" s="145" t="str">
        <f t="shared" ca="1" si="681"/>
        <v>-</v>
      </c>
      <c r="BR143" s="145" t="str">
        <f t="shared" ca="1" si="681"/>
        <v>-</v>
      </c>
      <c r="BS143" s="145" t="str">
        <f t="shared" ca="1" si="681"/>
        <v>-</v>
      </c>
      <c r="BT143" s="145" t="str">
        <f t="shared" ca="1" si="681"/>
        <v>-</v>
      </c>
      <c r="BU143" s="145" t="str">
        <f t="shared" ca="1" si="681"/>
        <v>-</v>
      </c>
      <c r="BV143" s="145" t="str">
        <f t="shared" ca="1" si="681"/>
        <v>-</v>
      </c>
    </row>
    <row r="144" spans="1:74" x14ac:dyDescent="0.25">
      <c r="A144" s="144" t="s">
        <v>520</v>
      </c>
      <c r="B144" s="52"/>
      <c r="C144" s="52"/>
      <c r="D144" s="128">
        <f ca="1">+'P&amp;L'!D51</f>
        <v>0</v>
      </c>
      <c r="E144" s="128">
        <f ca="1">+'P&amp;L'!E51</f>
        <v>0</v>
      </c>
      <c r="F144" s="128">
        <f ca="1">+'P&amp;L'!F51</f>
        <v>0</v>
      </c>
      <c r="G144" s="128">
        <f ca="1">+'P&amp;L'!G51</f>
        <v>0</v>
      </c>
      <c r="H144" s="128">
        <f ca="1">+'P&amp;L'!H51</f>
        <v>0</v>
      </c>
      <c r="I144" s="128">
        <f ca="1">+'P&amp;L'!I51</f>
        <v>0</v>
      </c>
      <c r="J144" s="128">
        <f ca="1">+'P&amp;L'!J51</f>
        <v>0</v>
      </c>
      <c r="K144" s="128">
        <f ca="1">+'P&amp;L'!K51</f>
        <v>0</v>
      </c>
      <c r="L144" s="128">
        <f ca="1">+'P&amp;L'!L51</f>
        <v>0</v>
      </c>
      <c r="M144" s="128">
        <f ca="1">+'P&amp;L'!M51</f>
        <v>0</v>
      </c>
      <c r="N144" s="128">
        <f ca="1">+'P&amp;L'!N51</f>
        <v>0</v>
      </c>
      <c r="O144" s="128">
        <f ca="1">+'P&amp;L'!O51</f>
        <v>0</v>
      </c>
      <c r="P144" s="128">
        <f ca="1">+'P&amp;L'!P51</f>
        <v>0</v>
      </c>
      <c r="Q144" s="128">
        <f ca="1">+'P&amp;L'!Q51</f>
        <v>0</v>
      </c>
      <c r="R144" s="128">
        <f ca="1">+'P&amp;L'!R51</f>
        <v>0</v>
      </c>
      <c r="S144" s="128">
        <f ca="1">+'P&amp;L'!S51</f>
        <v>0</v>
      </c>
      <c r="T144" s="128">
        <f ca="1">+'P&amp;L'!T51</f>
        <v>0</v>
      </c>
      <c r="U144" s="128">
        <f ca="1">+'P&amp;L'!U51</f>
        <v>0</v>
      </c>
      <c r="V144" s="128">
        <f ca="1">+'P&amp;L'!V51</f>
        <v>0</v>
      </c>
      <c r="W144" s="128">
        <f ca="1">+'P&amp;L'!W51</f>
        <v>0</v>
      </c>
      <c r="X144" s="128">
        <f ca="1">+'P&amp;L'!X51</f>
        <v>0</v>
      </c>
      <c r="Y144" s="128">
        <f ca="1">+'P&amp;L'!Y51</f>
        <v>0</v>
      </c>
      <c r="Z144" s="128">
        <f ca="1">+'P&amp;L'!Z51</f>
        <v>0</v>
      </c>
      <c r="AA144" s="128">
        <f ca="1">+'P&amp;L'!AA51</f>
        <v>0</v>
      </c>
      <c r="AB144" s="128">
        <f ca="1">+'P&amp;L'!AB51</f>
        <v>0</v>
      </c>
      <c r="AC144" s="128">
        <f ca="1">+'P&amp;L'!AC51</f>
        <v>0</v>
      </c>
      <c r="AD144" s="128">
        <f ca="1">+'P&amp;L'!AD51</f>
        <v>0</v>
      </c>
      <c r="AE144" s="128">
        <f ca="1">+'P&amp;L'!AE51</f>
        <v>0</v>
      </c>
      <c r="AF144" s="128">
        <f ca="1">+'P&amp;L'!AF51</f>
        <v>0</v>
      </c>
      <c r="AG144" s="128">
        <f ca="1">+'P&amp;L'!AG51</f>
        <v>0</v>
      </c>
      <c r="AH144" s="128">
        <f ca="1">+'P&amp;L'!AH51</f>
        <v>0</v>
      </c>
      <c r="AI144" s="128">
        <f ca="1">+'P&amp;L'!AI51</f>
        <v>0</v>
      </c>
      <c r="AJ144" s="128">
        <f ca="1">+'P&amp;L'!AJ51</f>
        <v>0</v>
      </c>
      <c r="AK144" s="128">
        <f ca="1">+'P&amp;L'!AK51</f>
        <v>0</v>
      </c>
      <c r="AL144" s="128">
        <f ca="1">+'P&amp;L'!AL51</f>
        <v>0</v>
      </c>
      <c r="AM144" s="128">
        <f ca="1">+'P&amp;L'!AM51</f>
        <v>0</v>
      </c>
      <c r="AN144" s="128">
        <f ca="1">+'P&amp;L'!AN51</f>
        <v>0</v>
      </c>
      <c r="AO144" s="128">
        <f ca="1">+'P&amp;L'!AO51</f>
        <v>0</v>
      </c>
      <c r="AP144" s="128">
        <f ca="1">+'P&amp;L'!AP51</f>
        <v>0</v>
      </c>
      <c r="AQ144" s="128">
        <f ca="1">+'P&amp;L'!AQ51</f>
        <v>0</v>
      </c>
      <c r="AR144" s="128">
        <f ca="1">+'P&amp;L'!AR51</f>
        <v>0</v>
      </c>
      <c r="AS144" s="128">
        <f ca="1">+'P&amp;L'!AS51</f>
        <v>0</v>
      </c>
      <c r="AT144" s="128">
        <f ca="1">+'P&amp;L'!AT51</f>
        <v>0</v>
      </c>
      <c r="AU144" s="128">
        <f ca="1">+'P&amp;L'!AU51</f>
        <v>0</v>
      </c>
      <c r="AV144" s="128">
        <f ca="1">+'P&amp;L'!AV51</f>
        <v>0</v>
      </c>
      <c r="AW144" s="128">
        <f ca="1">+'P&amp;L'!AW51</f>
        <v>0</v>
      </c>
      <c r="AX144" s="128">
        <f ca="1">+'P&amp;L'!AX51</f>
        <v>0</v>
      </c>
      <c r="AY144" s="128">
        <f ca="1">+'P&amp;L'!AY51</f>
        <v>0</v>
      </c>
      <c r="AZ144" s="128">
        <f ca="1">+'P&amp;L'!AZ51</f>
        <v>0</v>
      </c>
      <c r="BA144" s="128">
        <f ca="1">+'P&amp;L'!BA51</f>
        <v>0</v>
      </c>
      <c r="BB144" s="128">
        <f ca="1">+'P&amp;L'!BB51</f>
        <v>0</v>
      </c>
      <c r="BC144" s="128">
        <f ca="1">+'P&amp;L'!BC51</f>
        <v>0</v>
      </c>
      <c r="BD144" s="128">
        <f ca="1">+'P&amp;L'!BD51</f>
        <v>0</v>
      </c>
      <c r="BE144" s="128">
        <f ca="1">+'P&amp;L'!BE51</f>
        <v>0</v>
      </c>
      <c r="BF144" s="128">
        <f ca="1">+'P&amp;L'!BF51</f>
        <v>0</v>
      </c>
      <c r="BG144" s="383"/>
      <c r="BH144" s="138">
        <v>-800</v>
      </c>
      <c r="BI144" s="383"/>
      <c r="BJ144" s="383"/>
      <c r="BK144" s="383"/>
      <c r="BL144" s="383"/>
      <c r="BM144" s="383"/>
      <c r="BN144" s="383"/>
      <c r="BO144" s="138">
        <v>-800</v>
      </c>
      <c r="BP144" s="383"/>
      <c r="BQ144" s="383"/>
      <c r="BR144" s="383"/>
      <c r="BS144" s="383"/>
      <c r="BT144" s="383"/>
      <c r="BU144" s="383"/>
      <c r="BV144" s="138">
        <v>-800</v>
      </c>
    </row>
    <row r="145" spans="1:74" x14ac:dyDescent="0.25">
      <c r="A145" s="135" t="s">
        <v>518</v>
      </c>
      <c r="B145" s="52"/>
      <c r="C145" s="52"/>
      <c r="D145" s="145" t="str">
        <f t="shared" ref="D145" ca="1" si="682">IFERROR(D146/D$137,"-")</f>
        <v>-</v>
      </c>
      <c r="E145" s="145" t="str">
        <f t="shared" ref="E145" ca="1" si="683">IFERROR(E146/E$137,"-")</f>
        <v>-</v>
      </c>
      <c r="F145" s="145" t="str">
        <f t="shared" ref="F145" ca="1" si="684">IFERROR(F146/F$137,"-")</f>
        <v>-</v>
      </c>
      <c r="G145" s="145" t="str">
        <f t="shared" ref="G145" ca="1" si="685">IFERROR(G146/G$137,"-")</f>
        <v>-</v>
      </c>
      <c r="H145" s="145" t="str">
        <f t="shared" ref="H145" ca="1" si="686">IFERROR(H146/H$137,"-")</f>
        <v>-</v>
      </c>
      <c r="I145" s="145" t="str">
        <f t="shared" ref="I145" ca="1" si="687">IFERROR(I146/I$137,"-")</f>
        <v>-</v>
      </c>
      <c r="J145" s="145" t="str">
        <f t="shared" ref="J145" ca="1" si="688">IFERROR(J146/J$137,"-")</f>
        <v>-</v>
      </c>
      <c r="K145" s="145" t="str">
        <f t="shared" ref="K145" ca="1" si="689">IFERROR(K146/K$137,"-")</f>
        <v>-</v>
      </c>
      <c r="L145" s="145" t="str">
        <f t="shared" ref="L145" ca="1" si="690">IFERROR(L146/L$137,"-")</f>
        <v>-</v>
      </c>
      <c r="M145" s="145" t="str">
        <f t="shared" ref="M145" ca="1" si="691">IFERROR(M146/M$137,"-")</f>
        <v>-</v>
      </c>
      <c r="N145" s="145" t="str">
        <f t="shared" ref="N145" ca="1" si="692">IFERROR(N146/N$137,"-")</f>
        <v>-</v>
      </c>
      <c r="O145" s="145" t="str">
        <f t="shared" ref="O145" ca="1" si="693">IFERROR(O146/O$137,"-")</f>
        <v>-</v>
      </c>
      <c r="P145" s="145" t="str">
        <f t="shared" ref="P145" ca="1" si="694">IFERROR(P146/P$137,"-")</f>
        <v>-</v>
      </c>
      <c r="Q145" s="145" t="str">
        <f t="shared" ref="Q145" ca="1" si="695">IFERROR(Q146/Q$137,"-")</f>
        <v>-</v>
      </c>
      <c r="R145" s="145" t="str">
        <f t="shared" ref="R145" ca="1" si="696">IFERROR(R146/R$137,"-")</f>
        <v>-</v>
      </c>
      <c r="S145" s="145" t="str">
        <f t="shared" ref="S145" ca="1" si="697">IFERROR(S146/S$137,"-")</f>
        <v>-</v>
      </c>
      <c r="T145" s="145" t="str">
        <f t="shared" ref="T145" ca="1" si="698">IFERROR(T146/T$137,"-")</f>
        <v>-</v>
      </c>
      <c r="U145" s="145" t="str">
        <f t="shared" ref="U145" ca="1" si="699">IFERROR(U146/U$137,"-")</f>
        <v>-</v>
      </c>
      <c r="V145" s="145" t="str">
        <f t="shared" ref="V145" ca="1" si="700">IFERROR(V146/V$137,"-")</f>
        <v>-</v>
      </c>
      <c r="W145" s="145" t="str">
        <f t="shared" ref="W145" ca="1" si="701">IFERROR(W146/W$137,"-")</f>
        <v>-</v>
      </c>
      <c r="X145" s="145" t="str">
        <f t="shared" ref="X145" ca="1" si="702">IFERROR(X146/X$137,"-")</f>
        <v>-</v>
      </c>
      <c r="Y145" s="145" t="str">
        <f t="shared" ref="Y145" ca="1" si="703">IFERROR(Y146/Y$137,"-")</f>
        <v>-</v>
      </c>
      <c r="Z145" s="145" t="str">
        <f t="shared" ref="Z145" ca="1" si="704">IFERROR(Z146/Z$137,"-")</f>
        <v>-</v>
      </c>
      <c r="AA145" s="145" t="str">
        <f t="shared" ref="AA145" ca="1" si="705">IFERROR(AA146/AA$137,"-")</f>
        <v>-</v>
      </c>
      <c r="AB145" s="145" t="str">
        <f t="shared" ref="AB145" ca="1" si="706">IFERROR(AB146/AB$137,"-")</f>
        <v>-</v>
      </c>
      <c r="AC145" s="145" t="str">
        <f t="shared" ref="AC145" ca="1" si="707">IFERROR(AC146/AC$137,"-")</f>
        <v>-</v>
      </c>
      <c r="AD145" s="145" t="str">
        <f t="shared" ref="AD145" ca="1" si="708">IFERROR(AD146/AD$137,"-")</f>
        <v>-</v>
      </c>
      <c r="AE145" s="145" t="str">
        <f t="shared" ref="AE145" ca="1" si="709">IFERROR(AE146/AE$137,"-")</f>
        <v>-</v>
      </c>
      <c r="AF145" s="145" t="str">
        <f t="shared" ref="AF145" ca="1" si="710">IFERROR(AF146/AF$137,"-")</f>
        <v>-</v>
      </c>
      <c r="AG145" s="145" t="str">
        <f t="shared" ref="AG145" ca="1" si="711">IFERROR(AG146/AG$137,"-")</f>
        <v>-</v>
      </c>
      <c r="AH145" s="145" t="str">
        <f t="shared" ref="AH145" ca="1" si="712">IFERROR(AH146/AH$137,"-")</f>
        <v>-</v>
      </c>
      <c r="AI145" s="145" t="str">
        <f t="shared" ref="AI145" ca="1" si="713">IFERROR(AI146/AI$137,"-")</f>
        <v>-</v>
      </c>
      <c r="AJ145" s="145" t="str">
        <f t="shared" ref="AJ145" ca="1" si="714">IFERROR(AJ146/AJ$137,"-")</f>
        <v>-</v>
      </c>
      <c r="AK145" s="145" t="str">
        <f t="shared" ref="AK145" ca="1" si="715">IFERROR(AK146/AK$137,"-")</f>
        <v>-</v>
      </c>
      <c r="AL145" s="145" t="str">
        <f t="shared" ref="AL145" ca="1" si="716">IFERROR(AL146/AL$137,"-")</f>
        <v>-</v>
      </c>
      <c r="AM145" s="145" t="str">
        <f t="shared" ref="AM145" ca="1" si="717">IFERROR(AM146/AM$137,"-")</f>
        <v>-</v>
      </c>
      <c r="AN145" s="145" t="str">
        <f t="shared" ref="AN145" ca="1" si="718">IFERROR(AN146/AN$137,"-")</f>
        <v>-</v>
      </c>
      <c r="AO145" s="145" t="str">
        <f t="shared" ref="AO145" ca="1" si="719">IFERROR(AO146/AO$137,"-")</f>
        <v>-</v>
      </c>
      <c r="AP145" s="145" t="str">
        <f t="shared" ref="AP145" ca="1" si="720">IFERROR(AP146/AP$137,"-")</f>
        <v>-</v>
      </c>
      <c r="AQ145" s="145" t="str">
        <f t="shared" ref="AQ145" ca="1" si="721">IFERROR(AQ146/AQ$137,"-")</f>
        <v>-</v>
      </c>
      <c r="AR145" s="145" t="str">
        <f t="shared" ref="AR145" ca="1" si="722">IFERROR(AR146/AR$137,"-")</f>
        <v>-</v>
      </c>
      <c r="AS145" s="145" t="str">
        <f t="shared" ref="AS145" ca="1" si="723">IFERROR(AS146/AS$137,"-")</f>
        <v>-</v>
      </c>
      <c r="AT145" s="145" t="str">
        <f t="shared" ref="AT145" ca="1" si="724">IFERROR(AT146/AT$137,"-")</f>
        <v>-</v>
      </c>
      <c r="AU145" s="145" t="str">
        <f t="shared" ref="AU145" ca="1" si="725">IFERROR(AU146/AU$137,"-")</f>
        <v>-</v>
      </c>
      <c r="AV145" s="145" t="str">
        <f t="shared" ref="AV145" ca="1" si="726">IFERROR(AV146/AV$137,"-")</f>
        <v>-</v>
      </c>
      <c r="AW145" s="145" t="str">
        <f t="shared" ref="AW145" ca="1" si="727">IFERROR(AW146/AW$137,"-")</f>
        <v>-</v>
      </c>
      <c r="AX145" s="145" t="str">
        <f t="shared" ref="AX145" ca="1" si="728">IFERROR(AX146/AX$137,"-")</f>
        <v>-</v>
      </c>
      <c r="AY145" s="145" t="str">
        <f t="shared" ref="AY145" ca="1" si="729">IFERROR(AY146/AY$137,"-")</f>
        <v>-</v>
      </c>
      <c r="AZ145" s="145" t="str">
        <f t="shared" ref="AZ145" ca="1" si="730">IFERROR(AZ146/AZ$137,"-")</f>
        <v>-</v>
      </c>
      <c r="BA145" s="145" t="str">
        <f ca="1">IFERROR(BA146/BA$137,"-")</f>
        <v>-</v>
      </c>
      <c r="BB145" s="145" t="str">
        <f t="shared" ref="BB145:BG145" ca="1" si="731">IFERROR(BB146/BB$137,"-")</f>
        <v>-</v>
      </c>
      <c r="BC145" s="145" t="str">
        <f t="shared" ca="1" si="731"/>
        <v>-</v>
      </c>
      <c r="BD145" s="145" t="str">
        <f t="shared" ca="1" si="731"/>
        <v>-</v>
      </c>
      <c r="BE145" s="145" t="str">
        <f t="shared" ca="1" si="731"/>
        <v>-</v>
      </c>
      <c r="BF145" s="145" t="str">
        <f t="shared" ca="1" si="731"/>
        <v>-</v>
      </c>
      <c r="BG145" s="145" t="str">
        <f t="shared" ca="1" si="731"/>
        <v>-</v>
      </c>
      <c r="BH145" s="145" t="str">
        <f t="shared" ref="BH145" ca="1" si="732">IFERROR(BH146/BH$137,"-")</f>
        <v>-</v>
      </c>
      <c r="BI145" s="145" t="str">
        <f t="shared" ref="BI145" ca="1" si="733">IFERROR(BI146/BI$137,"-")</f>
        <v>-</v>
      </c>
      <c r="BJ145" s="145" t="str">
        <f t="shared" ref="BJ145" ca="1" si="734">IFERROR(BJ146/BJ$137,"-")</f>
        <v>-</v>
      </c>
      <c r="BK145" s="145" t="str">
        <f t="shared" ref="BK145" ca="1" si="735">IFERROR(BK146/BK$137,"-")</f>
        <v>-</v>
      </c>
      <c r="BL145" s="145" t="str">
        <f t="shared" ref="BL145" ca="1" si="736">IFERROR(BL146/BL$137,"-")</f>
        <v>-</v>
      </c>
      <c r="BM145" s="145" t="str">
        <f t="shared" ref="BM145" ca="1" si="737">IFERROR(BM146/BM$137,"-")</f>
        <v>-</v>
      </c>
      <c r="BN145" s="145" t="str">
        <f t="shared" ref="BN145" ca="1" si="738">IFERROR(BN146/BN$137,"-")</f>
        <v>-</v>
      </c>
      <c r="BO145" s="145" t="str">
        <f t="shared" ref="BO145" ca="1" si="739">IFERROR(BO146/BO$137,"-")</f>
        <v>-</v>
      </c>
      <c r="BP145" s="145" t="str">
        <f t="shared" ref="BP145" ca="1" si="740">IFERROR(BP146/BP$137,"-")</f>
        <v>-</v>
      </c>
      <c r="BQ145" s="145" t="str">
        <f t="shared" ref="BQ145" ca="1" si="741">IFERROR(BQ146/BQ$137,"-")</f>
        <v>-</v>
      </c>
      <c r="BR145" s="145" t="str">
        <f t="shared" ref="BR145" ca="1" si="742">IFERROR(BR146/BR$137,"-")</f>
        <v>-</v>
      </c>
      <c r="BS145" s="145" t="str">
        <f t="shared" ref="BS145" ca="1" si="743">IFERROR(BS146/BS$137,"-")</f>
        <v>-</v>
      </c>
      <c r="BT145" s="145" t="str">
        <f t="shared" ref="BT145" ca="1" si="744">IFERROR(BT146/BT$137,"-")</f>
        <v>-</v>
      </c>
      <c r="BU145" s="145" t="str">
        <f t="shared" ref="BU145" ca="1" si="745">IFERROR(BU146/BU$137,"-")</f>
        <v>-</v>
      </c>
      <c r="BV145" s="145" t="str">
        <f t="shared" ref="BV145" ca="1" si="746">IFERROR(BV146/BV$137,"-")</f>
        <v>-</v>
      </c>
    </row>
    <row r="146" spans="1:74" x14ac:dyDescent="0.25">
      <c r="A146" s="144" t="s">
        <v>519</v>
      </c>
      <c r="B146" s="52"/>
      <c r="C146" s="52"/>
      <c r="D146" s="128">
        <f ca="1">+'P&amp;L'!D26</f>
        <v>0</v>
      </c>
      <c r="E146" s="128">
        <f ca="1">+'P&amp;L'!E26</f>
        <v>0</v>
      </c>
      <c r="F146" s="128">
        <f ca="1">+'P&amp;L'!F26</f>
        <v>0</v>
      </c>
      <c r="G146" s="128">
        <f ca="1">+'P&amp;L'!G26</f>
        <v>0</v>
      </c>
      <c r="H146" s="128">
        <f ca="1">+'P&amp;L'!H26</f>
        <v>0</v>
      </c>
      <c r="I146" s="128">
        <f ca="1">+'P&amp;L'!I26</f>
        <v>0</v>
      </c>
      <c r="J146" s="128">
        <f ca="1">+'P&amp;L'!J26</f>
        <v>0</v>
      </c>
      <c r="K146" s="128">
        <f ca="1">+'P&amp;L'!K26</f>
        <v>0</v>
      </c>
      <c r="L146" s="128">
        <f ca="1">+'P&amp;L'!L26</f>
        <v>0</v>
      </c>
      <c r="M146" s="128">
        <f ca="1">+'P&amp;L'!M26</f>
        <v>0</v>
      </c>
      <c r="N146" s="128">
        <f ca="1">+'P&amp;L'!N26</f>
        <v>0</v>
      </c>
      <c r="O146" s="128">
        <f ca="1">+'P&amp;L'!O26</f>
        <v>0</v>
      </c>
      <c r="P146" s="128">
        <f ca="1">+'P&amp;L'!P26</f>
        <v>0</v>
      </c>
      <c r="Q146" s="128">
        <f ca="1">+'P&amp;L'!Q26</f>
        <v>0</v>
      </c>
      <c r="R146" s="128">
        <f ca="1">+'P&amp;L'!R26</f>
        <v>0</v>
      </c>
      <c r="S146" s="128">
        <f ca="1">+'P&amp;L'!S26</f>
        <v>0</v>
      </c>
      <c r="T146" s="128">
        <f ca="1">+'P&amp;L'!T26</f>
        <v>0</v>
      </c>
      <c r="U146" s="128">
        <f ca="1">+'P&amp;L'!U26</f>
        <v>0</v>
      </c>
      <c r="V146" s="128">
        <f ca="1">+'P&amp;L'!V26</f>
        <v>0</v>
      </c>
      <c r="W146" s="128">
        <f ca="1">+'P&amp;L'!W26</f>
        <v>0</v>
      </c>
      <c r="X146" s="128">
        <f ca="1">+'P&amp;L'!X26</f>
        <v>0</v>
      </c>
      <c r="Y146" s="128">
        <f ca="1">+'P&amp;L'!Y26</f>
        <v>0</v>
      </c>
      <c r="Z146" s="128">
        <f ca="1">+'P&amp;L'!Z26</f>
        <v>0</v>
      </c>
      <c r="AA146" s="128">
        <f ca="1">+'P&amp;L'!AA26</f>
        <v>0</v>
      </c>
      <c r="AB146" s="128">
        <f ca="1">+'P&amp;L'!AB26</f>
        <v>0</v>
      </c>
      <c r="AC146" s="128">
        <f ca="1">+'P&amp;L'!AC26</f>
        <v>0</v>
      </c>
      <c r="AD146" s="128">
        <f ca="1">+'P&amp;L'!AD26</f>
        <v>0</v>
      </c>
      <c r="AE146" s="128">
        <f ca="1">+'P&amp;L'!AE26</f>
        <v>0</v>
      </c>
      <c r="AF146" s="128">
        <f ca="1">+'P&amp;L'!AF26</f>
        <v>0</v>
      </c>
      <c r="AG146" s="128">
        <f ca="1">+'P&amp;L'!AG26</f>
        <v>0</v>
      </c>
      <c r="AH146" s="128">
        <f ca="1">+'P&amp;L'!AH26</f>
        <v>0</v>
      </c>
      <c r="AI146" s="128">
        <f ca="1">+'P&amp;L'!AI26</f>
        <v>0</v>
      </c>
      <c r="AJ146" s="128">
        <f ca="1">+'P&amp;L'!AJ26</f>
        <v>0</v>
      </c>
      <c r="AK146" s="128">
        <f ca="1">+'P&amp;L'!AK26</f>
        <v>0</v>
      </c>
      <c r="AL146" s="128">
        <f ca="1">+'P&amp;L'!AL26</f>
        <v>0</v>
      </c>
      <c r="AM146" s="128">
        <f ca="1">+'P&amp;L'!AM26</f>
        <v>0</v>
      </c>
      <c r="AN146" s="128">
        <f ca="1">+'P&amp;L'!AN26</f>
        <v>0</v>
      </c>
      <c r="AO146" s="128">
        <f ca="1">+'P&amp;L'!AO26</f>
        <v>0</v>
      </c>
      <c r="AP146" s="128">
        <f ca="1">+'P&amp;L'!AP26</f>
        <v>0</v>
      </c>
      <c r="AQ146" s="128">
        <f ca="1">+'P&amp;L'!AQ26</f>
        <v>0</v>
      </c>
      <c r="AR146" s="128">
        <f ca="1">+'P&amp;L'!AR26</f>
        <v>0</v>
      </c>
      <c r="AS146" s="128">
        <f ca="1">+'P&amp;L'!AS26</f>
        <v>0</v>
      </c>
      <c r="AT146" s="128">
        <f ca="1">+'P&amp;L'!AT26</f>
        <v>0</v>
      </c>
      <c r="AU146" s="128">
        <f ca="1">+'P&amp;L'!AU26</f>
        <v>0</v>
      </c>
      <c r="AV146" s="128">
        <f ca="1">+'P&amp;L'!AV26</f>
        <v>0</v>
      </c>
      <c r="AW146" s="128">
        <f ca="1">+'P&amp;L'!AW26</f>
        <v>0</v>
      </c>
      <c r="AX146" s="128">
        <f ca="1">+'P&amp;L'!AX26</f>
        <v>0</v>
      </c>
      <c r="AY146" s="128">
        <f ca="1">+'P&amp;L'!AY26</f>
        <v>0</v>
      </c>
      <c r="AZ146" s="128">
        <f ca="1">+'P&amp;L'!AZ26</f>
        <v>0</v>
      </c>
      <c r="BA146" s="128">
        <f ca="1">+'P&amp;L'!BA26</f>
        <v>0</v>
      </c>
      <c r="BB146" s="128">
        <f ca="1">+'P&amp;L'!BB26</f>
        <v>0</v>
      </c>
      <c r="BC146" s="128">
        <f ca="1">+'P&amp;L'!BC26</f>
        <v>0</v>
      </c>
      <c r="BD146" s="128">
        <f ca="1">+'P&amp;L'!BD26</f>
        <v>0</v>
      </c>
      <c r="BE146" s="128">
        <f ca="1">+'P&amp;L'!BE26</f>
        <v>0</v>
      </c>
      <c r="BF146" s="128">
        <f ca="1">+'P&amp;L'!BF26</f>
        <v>0</v>
      </c>
      <c r="BG146" s="383"/>
      <c r="BH146" s="138">
        <v>-9500</v>
      </c>
      <c r="BI146" s="383"/>
      <c r="BJ146" s="383"/>
      <c r="BK146" s="383"/>
      <c r="BL146" s="383"/>
      <c r="BM146" s="383"/>
      <c r="BN146" s="383"/>
      <c r="BO146" s="138">
        <v>-9550</v>
      </c>
      <c r="BP146" s="383"/>
      <c r="BQ146" s="383"/>
      <c r="BR146" s="383"/>
      <c r="BS146" s="383"/>
      <c r="BT146" s="383"/>
      <c r="BU146" s="383"/>
      <c r="BV146" s="138">
        <v>-9450</v>
      </c>
    </row>
    <row r="147" spans="1:74" x14ac:dyDescent="0.25">
      <c r="A147" s="447"/>
      <c r="B147" s="52"/>
      <c r="C147" s="52"/>
      <c r="D147" s="383"/>
      <c r="E147" s="383"/>
      <c r="F147" s="383"/>
      <c r="G147" s="383"/>
      <c r="H147" s="383"/>
      <c r="I147" s="383"/>
      <c r="J147" s="383"/>
      <c r="K147" s="383"/>
      <c r="L147" s="383"/>
      <c r="M147" s="383"/>
      <c r="N147" s="383"/>
      <c r="O147" s="383"/>
      <c r="P147" s="383"/>
      <c r="Q147" s="383"/>
      <c r="R147" s="383"/>
      <c r="S147" s="383"/>
      <c r="T147" s="383"/>
      <c r="U147" s="383"/>
      <c r="V147" s="383"/>
      <c r="W147" s="383"/>
      <c r="X147" s="383"/>
      <c r="Y147" s="383"/>
      <c r="Z147" s="383"/>
      <c r="AA147" s="383"/>
      <c r="AB147" s="383"/>
      <c r="AC147" s="383"/>
      <c r="AD147" s="383"/>
      <c r="AE147" s="383"/>
      <c r="AF147" s="383"/>
      <c r="AG147" s="383"/>
      <c r="AH147" s="383"/>
      <c r="AI147" s="383"/>
      <c r="AJ147" s="383"/>
      <c r="AK147" s="383"/>
      <c r="AL147" s="383"/>
      <c r="AM147" s="383"/>
      <c r="AN147" s="383"/>
      <c r="AO147" s="383"/>
      <c r="AP147" s="383"/>
      <c r="AQ147" s="383"/>
      <c r="AR147" s="383"/>
      <c r="AS147" s="383"/>
      <c r="AT147" s="383"/>
      <c r="AU147" s="383"/>
      <c r="AV147" s="383"/>
      <c r="AW147" s="383"/>
      <c r="AX147" s="383"/>
      <c r="AY147" s="383"/>
      <c r="AZ147" s="383"/>
      <c r="BA147" s="383"/>
      <c r="BB147" s="383"/>
      <c r="BC147" s="383"/>
      <c r="BD147" s="383"/>
      <c r="BE147" s="383"/>
      <c r="BF147" s="383"/>
      <c r="BG147" s="383"/>
      <c r="BH147" s="383"/>
      <c r="BI147" s="383"/>
      <c r="BJ147" s="383"/>
      <c r="BK147" s="383"/>
      <c r="BL147" s="383"/>
      <c r="BM147" s="383"/>
      <c r="BN147" s="383"/>
      <c r="BO147" s="383"/>
      <c r="BP147" s="383"/>
      <c r="BQ147" s="383"/>
      <c r="BR147" s="383"/>
      <c r="BS147" s="383"/>
      <c r="BT147" s="383"/>
      <c r="BU147" s="383"/>
      <c r="BV147" s="383"/>
    </row>
    <row r="148" spans="1:74" x14ac:dyDescent="0.25">
      <c r="A148" s="144" t="s">
        <v>22</v>
      </c>
      <c r="B148" s="146"/>
      <c r="C148" s="146"/>
      <c r="D148" s="145" t="str">
        <f t="shared" ref="D148:AI148" ca="1" si="747">+IFERROR(D150/D137,"NM")</f>
        <v>NM</v>
      </c>
      <c r="E148" s="145" t="str">
        <f t="shared" ca="1" si="747"/>
        <v>NM</v>
      </c>
      <c r="F148" s="145" t="str">
        <f t="shared" ca="1" si="747"/>
        <v>NM</v>
      </c>
      <c r="G148" s="145" t="str">
        <f t="shared" ca="1" si="747"/>
        <v>NM</v>
      </c>
      <c r="H148" s="145" t="str">
        <f t="shared" ca="1" si="747"/>
        <v>NM</v>
      </c>
      <c r="I148" s="145" t="str">
        <f t="shared" ca="1" si="747"/>
        <v>NM</v>
      </c>
      <c r="J148" s="145" t="str">
        <f t="shared" ca="1" si="747"/>
        <v>NM</v>
      </c>
      <c r="K148" s="145" t="str">
        <f t="shared" ca="1" si="747"/>
        <v>NM</v>
      </c>
      <c r="L148" s="145" t="str">
        <f t="shared" ca="1" si="747"/>
        <v>NM</v>
      </c>
      <c r="M148" s="145" t="str">
        <f t="shared" ca="1" si="747"/>
        <v>NM</v>
      </c>
      <c r="N148" s="145" t="str">
        <f t="shared" ca="1" si="747"/>
        <v>NM</v>
      </c>
      <c r="O148" s="145" t="str">
        <f t="shared" ca="1" si="747"/>
        <v>NM</v>
      </c>
      <c r="P148" s="145" t="str">
        <f t="shared" ca="1" si="747"/>
        <v>NM</v>
      </c>
      <c r="Q148" s="145" t="str">
        <f t="shared" ca="1" si="747"/>
        <v>NM</v>
      </c>
      <c r="R148" s="145" t="str">
        <f t="shared" ca="1" si="747"/>
        <v>NM</v>
      </c>
      <c r="S148" s="145" t="str">
        <f t="shared" ca="1" si="747"/>
        <v>NM</v>
      </c>
      <c r="T148" s="145" t="str">
        <f t="shared" ca="1" si="747"/>
        <v>NM</v>
      </c>
      <c r="U148" s="145" t="str">
        <f t="shared" ca="1" si="747"/>
        <v>NM</v>
      </c>
      <c r="V148" s="145" t="str">
        <f t="shared" ca="1" si="747"/>
        <v>NM</v>
      </c>
      <c r="W148" s="145" t="str">
        <f t="shared" ca="1" si="747"/>
        <v>NM</v>
      </c>
      <c r="X148" s="145" t="str">
        <f t="shared" ca="1" si="747"/>
        <v>NM</v>
      </c>
      <c r="Y148" s="145" t="str">
        <f t="shared" ca="1" si="747"/>
        <v>NM</v>
      </c>
      <c r="Z148" s="145" t="str">
        <f t="shared" ca="1" si="747"/>
        <v>NM</v>
      </c>
      <c r="AA148" s="145" t="str">
        <f t="shared" ca="1" si="747"/>
        <v>NM</v>
      </c>
      <c r="AB148" s="145" t="str">
        <f t="shared" ca="1" si="747"/>
        <v>NM</v>
      </c>
      <c r="AC148" s="145" t="str">
        <f t="shared" ca="1" si="747"/>
        <v>NM</v>
      </c>
      <c r="AD148" s="145" t="str">
        <f t="shared" ca="1" si="747"/>
        <v>NM</v>
      </c>
      <c r="AE148" s="145" t="str">
        <f t="shared" ca="1" si="747"/>
        <v>NM</v>
      </c>
      <c r="AF148" s="145" t="str">
        <f t="shared" ca="1" si="747"/>
        <v>NM</v>
      </c>
      <c r="AG148" s="145" t="str">
        <f t="shared" ca="1" si="747"/>
        <v>NM</v>
      </c>
      <c r="AH148" s="145" t="str">
        <f t="shared" ca="1" si="747"/>
        <v>NM</v>
      </c>
      <c r="AI148" s="145" t="str">
        <f t="shared" ca="1" si="747"/>
        <v>NM</v>
      </c>
      <c r="AJ148" s="145" t="str">
        <f t="shared" ref="AJ148:BO148" ca="1" si="748">+IFERROR(AJ150/AJ137,"NM")</f>
        <v>NM</v>
      </c>
      <c r="AK148" s="145" t="str">
        <f t="shared" ca="1" si="748"/>
        <v>NM</v>
      </c>
      <c r="AL148" s="145" t="str">
        <f t="shared" ca="1" si="748"/>
        <v>NM</v>
      </c>
      <c r="AM148" s="145" t="str">
        <f t="shared" ca="1" si="748"/>
        <v>NM</v>
      </c>
      <c r="AN148" s="145" t="str">
        <f t="shared" ca="1" si="748"/>
        <v>NM</v>
      </c>
      <c r="AO148" s="145" t="str">
        <f t="shared" ca="1" si="748"/>
        <v>NM</v>
      </c>
      <c r="AP148" s="145" t="str">
        <f t="shared" ca="1" si="748"/>
        <v>NM</v>
      </c>
      <c r="AQ148" s="145" t="str">
        <f t="shared" ca="1" si="748"/>
        <v>NM</v>
      </c>
      <c r="AR148" s="145" t="str">
        <f t="shared" ca="1" si="748"/>
        <v>NM</v>
      </c>
      <c r="AS148" s="145" t="str">
        <f t="shared" ca="1" si="748"/>
        <v>NM</v>
      </c>
      <c r="AT148" s="145" t="str">
        <f t="shared" ca="1" si="748"/>
        <v>NM</v>
      </c>
      <c r="AU148" s="145" t="str">
        <f t="shared" ca="1" si="748"/>
        <v>NM</v>
      </c>
      <c r="AV148" s="145" t="str">
        <f t="shared" ca="1" si="748"/>
        <v>NM</v>
      </c>
      <c r="AW148" s="145" t="str">
        <f t="shared" ca="1" si="748"/>
        <v>NM</v>
      </c>
      <c r="AX148" s="145" t="str">
        <f t="shared" ca="1" si="748"/>
        <v>NM</v>
      </c>
      <c r="AY148" s="145" t="str">
        <f t="shared" ca="1" si="748"/>
        <v>NM</v>
      </c>
      <c r="AZ148" s="145" t="str">
        <f t="shared" ca="1" si="748"/>
        <v>NM</v>
      </c>
      <c r="BA148" s="145" t="str">
        <f t="shared" ca="1" si="748"/>
        <v>NM</v>
      </c>
      <c r="BB148" s="145" t="str">
        <f t="shared" ref="BB148:BG148" ca="1" si="749">+IFERROR(BB150/BB137,"NM")</f>
        <v>NM</v>
      </c>
      <c r="BC148" s="145" t="str">
        <f t="shared" ca="1" si="749"/>
        <v>NM</v>
      </c>
      <c r="BD148" s="145" t="str">
        <f t="shared" ca="1" si="749"/>
        <v>NM</v>
      </c>
      <c r="BE148" s="145" t="str">
        <f t="shared" ca="1" si="749"/>
        <v>NM</v>
      </c>
      <c r="BF148" s="145" t="str">
        <f t="shared" ca="1" si="749"/>
        <v>NM</v>
      </c>
      <c r="BG148" s="145" t="str">
        <f t="shared" ca="1" si="749"/>
        <v>NM</v>
      </c>
      <c r="BH148" s="145" t="str">
        <f t="shared" ca="1" si="748"/>
        <v>NM</v>
      </c>
      <c r="BI148" s="145" t="str">
        <f t="shared" ca="1" si="748"/>
        <v>NM</v>
      </c>
      <c r="BJ148" s="145" t="str">
        <f t="shared" ca="1" si="748"/>
        <v>NM</v>
      </c>
      <c r="BK148" s="145" t="str">
        <f t="shared" ca="1" si="748"/>
        <v>NM</v>
      </c>
      <c r="BL148" s="145" t="str">
        <f t="shared" ca="1" si="748"/>
        <v>NM</v>
      </c>
      <c r="BM148" s="145" t="str">
        <f t="shared" ca="1" si="748"/>
        <v>NM</v>
      </c>
      <c r="BN148" s="145" t="str">
        <f t="shared" ca="1" si="748"/>
        <v>NM</v>
      </c>
      <c r="BO148" s="145" t="str">
        <f t="shared" ca="1" si="748"/>
        <v>NM</v>
      </c>
      <c r="BP148" s="145" t="str">
        <f t="shared" ref="BP148:BV148" ca="1" si="750">+IFERROR(BP150/BP137,"NM")</f>
        <v>NM</v>
      </c>
      <c r="BQ148" s="145" t="str">
        <f t="shared" ca="1" si="750"/>
        <v>NM</v>
      </c>
      <c r="BR148" s="145" t="str">
        <f t="shared" ca="1" si="750"/>
        <v>NM</v>
      </c>
      <c r="BS148" s="145" t="str">
        <f t="shared" ca="1" si="750"/>
        <v>NM</v>
      </c>
      <c r="BT148" s="145" t="str">
        <f t="shared" ca="1" si="750"/>
        <v>NM</v>
      </c>
      <c r="BU148" s="145" t="str">
        <f t="shared" ca="1" si="750"/>
        <v>NM</v>
      </c>
      <c r="BV148" s="145" t="str">
        <f t="shared" ca="1" si="750"/>
        <v>NM</v>
      </c>
    </row>
    <row r="149" spans="1:74" x14ac:dyDescent="0.25">
      <c r="A149" s="447"/>
      <c r="B149" s="52"/>
      <c r="C149" s="52"/>
      <c r="D149" s="140" t="str">
        <f ca="1">IFERROR(IF(ABS(D138-'P&amp;L'!D55)&lt;0.9,"GOOD","MISS"),"-")</f>
        <v>GOOD</v>
      </c>
      <c r="E149" s="140" t="str">
        <f ca="1">IFERROR(IF(ABS(E138-'P&amp;L'!E55)&lt;0.9,"GOOD","MISS"),"-")</f>
        <v>GOOD</v>
      </c>
      <c r="F149" s="140" t="str">
        <f ca="1">IFERROR(IF(ABS(F138-'P&amp;L'!F55)&lt;0.9,"GOOD","MISS"),"-")</f>
        <v>GOOD</v>
      </c>
      <c r="G149" s="140" t="str">
        <f ca="1">IFERROR(IF(ABS(G138-'P&amp;L'!G55)&lt;0.9,"GOOD","MISS"),"-")</f>
        <v>GOOD</v>
      </c>
      <c r="H149" s="140" t="str">
        <f ca="1">IFERROR(IF(ABS(H138-'P&amp;L'!H55)&lt;0.9,"GOOD","MISS"),"-")</f>
        <v>GOOD</v>
      </c>
      <c r="I149" s="140" t="str">
        <f ca="1">IFERROR(IF(ABS(I138-'P&amp;L'!I55)&lt;0.9,"GOOD","MISS"),"-")</f>
        <v>GOOD</v>
      </c>
      <c r="J149" s="140" t="str">
        <f ca="1">IFERROR(IF(ABS(J138-'P&amp;L'!J55)&lt;0.9,"GOOD","MISS"),"-")</f>
        <v>GOOD</v>
      </c>
      <c r="K149" s="140" t="str">
        <f ca="1">IFERROR(IF(ABS(K138-'P&amp;L'!K55)&lt;0.9,"GOOD","MISS"),"-")</f>
        <v>GOOD</v>
      </c>
      <c r="L149" s="140" t="str">
        <f ca="1">IFERROR(IF(ABS(L138-'P&amp;L'!L55)&lt;0.9,"GOOD","MISS"),"-")</f>
        <v>GOOD</v>
      </c>
      <c r="M149" s="140" t="str">
        <f ca="1">IFERROR(IF(ABS(M138-'P&amp;L'!M55)&lt;0.9,"GOOD","MISS"),"-")</f>
        <v>GOOD</v>
      </c>
      <c r="N149" s="140" t="str">
        <f ca="1">IFERROR(IF(ABS(N138-'P&amp;L'!N55)&lt;0.9,"GOOD","MISS"),"-")</f>
        <v>GOOD</v>
      </c>
      <c r="O149" s="140" t="str">
        <f ca="1">IFERROR(IF(ABS(O138-'P&amp;L'!O55)&lt;0.9,"GOOD","MISS"),"-")</f>
        <v>GOOD</v>
      </c>
      <c r="P149" s="140" t="str">
        <f ca="1">IFERROR(IF(ABS(P138-'P&amp;L'!P55)&lt;0.9,"GOOD","MISS"),"-")</f>
        <v>GOOD</v>
      </c>
      <c r="Q149" s="140" t="str">
        <f ca="1">IFERROR(IF(ABS(Q138-'P&amp;L'!Q55)&lt;0.9,"GOOD","MISS"),"-")</f>
        <v>GOOD</v>
      </c>
      <c r="R149" s="140" t="str">
        <f ca="1">IFERROR(IF(ABS(R138-'P&amp;L'!R55)&lt;0.9,"GOOD","MISS"),"-")</f>
        <v>GOOD</v>
      </c>
      <c r="S149" s="140" t="str">
        <f ca="1">IFERROR(IF(ABS(S138-'P&amp;L'!S55)&lt;0.9,"GOOD","MISS"),"-")</f>
        <v>GOOD</v>
      </c>
      <c r="T149" s="140" t="str">
        <f ca="1">IFERROR(IF(ABS(T138-'P&amp;L'!T55)&lt;0.9,"GOOD","MISS"),"-")</f>
        <v>GOOD</v>
      </c>
      <c r="U149" s="140" t="str">
        <f ca="1">IFERROR(IF(ABS(U138-'P&amp;L'!U55)&lt;0.9,"GOOD","MISS"),"-")</f>
        <v>GOOD</v>
      </c>
      <c r="V149" s="140" t="str">
        <f ca="1">IFERROR(IF(ABS(V138-'P&amp;L'!V55)&lt;0.9,"GOOD","MISS"),"-")</f>
        <v>GOOD</v>
      </c>
      <c r="W149" s="140" t="str">
        <f ca="1">IFERROR(IF(ABS(W138-'P&amp;L'!W55)&lt;0.9,"GOOD","MISS"),"-")</f>
        <v>GOOD</v>
      </c>
      <c r="X149" s="140" t="str">
        <f ca="1">IFERROR(IF(ABS(X138-'P&amp;L'!X55)&lt;0.9,"GOOD","MISS"),"-")</f>
        <v>GOOD</v>
      </c>
      <c r="Y149" s="140" t="str">
        <f ca="1">IFERROR(IF(ABS(Y138-'P&amp;L'!Y55)&lt;0.9,"GOOD","MISS"),"-")</f>
        <v>GOOD</v>
      </c>
      <c r="Z149" s="140" t="str">
        <f ca="1">IFERROR(IF(ABS(Z138-'P&amp;L'!Z55)&lt;0.9,"GOOD","MISS"),"-")</f>
        <v>GOOD</v>
      </c>
      <c r="AA149" s="140" t="str">
        <f ca="1">IFERROR(IF(ABS(AA138-'P&amp;L'!AA55)&lt;0.9,"GOOD","MISS"),"-")</f>
        <v>GOOD</v>
      </c>
      <c r="AB149" s="140" t="str">
        <f ca="1">IFERROR(IF(ABS(AB138-'P&amp;L'!AB55)&lt;0.9,"GOOD","MISS"),"-")</f>
        <v>GOOD</v>
      </c>
      <c r="AC149" s="140" t="str">
        <f ca="1">IFERROR(IF(ABS(AC138-'P&amp;L'!AC55)&lt;0.9,"GOOD","MISS"),"-")</f>
        <v>GOOD</v>
      </c>
      <c r="AD149" s="140" t="str">
        <f ca="1">IFERROR(IF(ABS(AD138-'P&amp;L'!AD55)&lt;0.9,"GOOD","MISS"),"-")</f>
        <v>GOOD</v>
      </c>
      <c r="AE149" s="140" t="str">
        <f ca="1">IFERROR(IF(ABS(AE138-'P&amp;L'!AE55)&lt;0.9,"GOOD","MISS"),"-")</f>
        <v>GOOD</v>
      </c>
      <c r="AF149" s="140" t="str">
        <f ca="1">IFERROR(IF(ABS(AF138-'P&amp;L'!AF55)&lt;0.9,"GOOD","MISS"),"-")</f>
        <v>GOOD</v>
      </c>
      <c r="AG149" s="140" t="str">
        <f ca="1">IFERROR(IF(ABS(AG138-'P&amp;L'!AG55)&lt;0.9,"GOOD","MISS"),"-")</f>
        <v>GOOD</v>
      </c>
      <c r="AH149" s="140" t="str">
        <f ca="1">IFERROR(IF(ABS(AH138-'P&amp;L'!AH55)&lt;0.9,"GOOD","MISS"),"-")</f>
        <v>GOOD</v>
      </c>
      <c r="AI149" s="140" t="str">
        <f ca="1">IFERROR(IF(ABS(AI138-'P&amp;L'!AI55)&lt;0.9,"GOOD","MISS"),"-")</f>
        <v>GOOD</v>
      </c>
      <c r="AJ149" s="140" t="str">
        <f ca="1">IFERROR(IF(ABS(AJ138-'P&amp;L'!AJ55)&lt;0.9,"GOOD","MISS"),"-")</f>
        <v>GOOD</v>
      </c>
      <c r="AK149" s="140" t="str">
        <f ca="1">IFERROR(IF(ABS(AK138-'P&amp;L'!AK55)&lt;0.9,"GOOD","MISS"),"-")</f>
        <v>GOOD</v>
      </c>
      <c r="AL149" s="140" t="str">
        <f ca="1">IFERROR(IF(ABS(AL138-'P&amp;L'!AL55)&lt;0.9,"GOOD","MISS"),"-")</f>
        <v>GOOD</v>
      </c>
      <c r="AM149" s="140" t="str">
        <f ca="1">IFERROR(IF(ABS(AM138-'P&amp;L'!AM55)&lt;0.9,"GOOD","MISS"),"-")</f>
        <v>GOOD</v>
      </c>
      <c r="AN149" s="140" t="str">
        <f ca="1">IFERROR(IF(ABS(AN138-'P&amp;L'!AN55)&lt;0.9,"GOOD","MISS"),"-")</f>
        <v>GOOD</v>
      </c>
      <c r="AO149" s="140" t="str">
        <f ca="1">IFERROR(IF(ABS(AO138-'P&amp;L'!AO55)&lt;0.9,"GOOD","MISS"),"-")</f>
        <v>GOOD</v>
      </c>
      <c r="AP149" s="140" t="str">
        <f ca="1">IFERROR(IF(ABS(AP138-'P&amp;L'!AP55)&lt;0.9,"GOOD","MISS"),"-")</f>
        <v>GOOD</v>
      </c>
      <c r="AQ149" s="140" t="str">
        <f ca="1">IFERROR(IF(ABS(AQ138-'P&amp;L'!AQ55)&lt;0.9,"GOOD","MISS"),"-")</f>
        <v>GOOD</v>
      </c>
      <c r="AR149" s="140" t="str">
        <f ca="1">IFERROR(IF(ABS(AR138-'P&amp;L'!AR55)&lt;0.9,"GOOD","MISS"),"-")</f>
        <v>GOOD</v>
      </c>
      <c r="AS149" s="140" t="str">
        <f ca="1">IFERROR(IF(ABS(AS138-'P&amp;L'!AS55)&lt;0.9,"GOOD","MISS"),"-")</f>
        <v>GOOD</v>
      </c>
      <c r="AT149" s="140" t="str">
        <f ca="1">IFERROR(IF(ABS(AT138-'P&amp;L'!AT55)&lt;0.9,"GOOD","MISS"),"-")</f>
        <v>GOOD</v>
      </c>
      <c r="AU149" s="140" t="str">
        <f ca="1">IFERROR(IF(ABS(AU138-'P&amp;L'!AU55)&lt;0.9,"GOOD","MISS"),"-")</f>
        <v>GOOD</v>
      </c>
      <c r="AV149" s="140" t="str">
        <f ca="1">IFERROR(IF(ABS(AV138-'P&amp;L'!AV55)&lt;0.9,"GOOD","MISS"),"-")</f>
        <v>GOOD</v>
      </c>
      <c r="AW149" s="140" t="str">
        <f ca="1">IFERROR(IF(ABS(AW138-'P&amp;L'!AW55)&lt;0.9,"GOOD","MISS"),"-")</f>
        <v>GOOD</v>
      </c>
      <c r="AX149" s="140" t="str">
        <f ca="1">IFERROR(IF(ABS(AX138-'P&amp;L'!AX55)&lt;0.9,"GOOD","MISS"),"-")</f>
        <v>GOOD</v>
      </c>
      <c r="AY149" s="140" t="str">
        <f ca="1">IFERROR(IF(ABS(AY138-'P&amp;L'!AY55)&lt;0.9,"GOOD","MISS"),"-")</f>
        <v>GOOD</v>
      </c>
      <c r="AZ149" s="140" t="str">
        <f ca="1">IFERROR(IF(ABS(AZ138-'P&amp;L'!AZ55)&lt;0.9,"GOOD","MISS"),"-")</f>
        <v>GOOD</v>
      </c>
      <c r="BA149" s="140" t="str">
        <f ca="1">IFERROR(IF(ABS(BA150-'P&amp;L'!BA55)&lt;0.9,"GOOD","MISS"),"-")</f>
        <v>GOOD</v>
      </c>
      <c r="BB149" s="140" t="str">
        <f ca="1">IFERROR(IF(ABS(BB138-'P&amp;L'!BB55)&lt;0.9,"GOOD","MISS"),"-")</f>
        <v>GOOD</v>
      </c>
      <c r="BC149" s="140" t="str">
        <f ca="1">IFERROR(IF(ABS(BC138-'P&amp;L'!BC55)&lt;0.9,"GOOD","MISS"),"-")</f>
        <v>GOOD</v>
      </c>
      <c r="BD149" s="140" t="str">
        <f ca="1">IFERROR(IF(ABS(BD138-'P&amp;L'!BD55)&lt;0.9,"GOOD","MISS"),"-")</f>
        <v>GOOD</v>
      </c>
      <c r="BE149" s="140" t="str">
        <f ca="1">IFERROR(IF(ABS(BE138-'P&amp;L'!BE55)&lt;0.9,"GOOD","MISS"),"-")</f>
        <v>GOOD</v>
      </c>
      <c r="BF149" s="140" t="str">
        <f ca="1">IFERROR(IF(ABS(BF138-'P&amp;L'!BF55)&lt;0.9,"GOOD","MISS"),"-")</f>
        <v>GOOD</v>
      </c>
      <c r="BG149" s="129"/>
      <c r="BH149" s="129"/>
      <c r="BI149" s="129"/>
      <c r="BJ149" s="129"/>
      <c r="BK149" s="129"/>
      <c r="BL149" s="129"/>
      <c r="BM149" s="129"/>
      <c r="BN149" s="129"/>
      <c r="BO149" s="129"/>
      <c r="BP149" s="129"/>
      <c r="BQ149" s="129"/>
      <c r="BR149" s="129"/>
      <c r="BS149" s="129"/>
      <c r="BT149" s="129"/>
      <c r="BU149" s="129"/>
      <c r="BV149" s="129"/>
    </row>
    <row r="150" spans="1:74" s="152" customFormat="1" x14ac:dyDescent="0.25">
      <c r="A150" s="147" t="s">
        <v>283</v>
      </c>
      <c r="B150" s="52"/>
      <c r="C150" s="52"/>
      <c r="D150" s="148">
        <f t="shared" ref="D150:AI150" ca="1" si="751">IFERROR(+D133+D114+D95+D76,"NM")</f>
        <v>0</v>
      </c>
      <c r="E150" s="148">
        <f t="shared" ca="1" si="751"/>
        <v>0</v>
      </c>
      <c r="F150" s="148">
        <f t="shared" ca="1" si="751"/>
        <v>0</v>
      </c>
      <c r="G150" s="148">
        <f t="shared" ca="1" si="751"/>
        <v>0</v>
      </c>
      <c r="H150" s="148">
        <f t="shared" ca="1" si="751"/>
        <v>0</v>
      </c>
      <c r="I150" s="148">
        <f t="shared" ca="1" si="751"/>
        <v>0</v>
      </c>
      <c r="J150" s="148">
        <f t="shared" ca="1" si="751"/>
        <v>0</v>
      </c>
      <c r="K150" s="148">
        <f t="shared" ca="1" si="751"/>
        <v>0</v>
      </c>
      <c r="L150" s="148">
        <f t="shared" ca="1" si="751"/>
        <v>0</v>
      </c>
      <c r="M150" s="148">
        <f t="shared" ca="1" si="751"/>
        <v>0</v>
      </c>
      <c r="N150" s="148">
        <f t="shared" ca="1" si="751"/>
        <v>0</v>
      </c>
      <c r="O150" s="148">
        <f t="shared" ca="1" si="751"/>
        <v>0</v>
      </c>
      <c r="P150" s="148">
        <f t="shared" ca="1" si="751"/>
        <v>0</v>
      </c>
      <c r="Q150" s="148">
        <f t="shared" ca="1" si="751"/>
        <v>0</v>
      </c>
      <c r="R150" s="148">
        <f t="shared" ca="1" si="751"/>
        <v>0</v>
      </c>
      <c r="S150" s="148">
        <f t="shared" ca="1" si="751"/>
        <v>0</v>
      </c>
      <c r="T150" s="148">
        <f t="shared" ca="1" si="751"/>
        <v>0</v>
      </c>
      <c r="U150" s="148">
        <f t="shared" ca="1" si="751"/>
        <v>0</v>
      </c>
      <c r="V150" s="148">
        <f t="shared" ca="1" si="751"/>
        <v>0</v>
      </c>
      <c r="W150" s="148">
        <f t="shared" ca="1" si="751"/>
        <v>0</v>
      </c>
      <c r="X150" s="148">
        <f t="shared" ca="1" si="751"/>
        <v>0</v>
      </c>
      <c r="Y150" s="148">
        <f t="shared" ca="1" si="751"/>
        <v>0</v>
      </c>
      <c r="Z150" s="148">
        <f t="shared" ca="1" si="751"/>
        <v>0</v>
      </c>
      <c r="AA150" s="148">
        <f t="shared" ca="1" si="751"/>
        <v>0</v>
      </c>
      <c r="AB150" s="148">
        <f t="shared" ca="1" si="751"/>
        <v>0</v>
      </c>
      <c r="AC150" s="148">
        <f t="shared" ca="1" si="751"/>
        <v>0</v>
      </c>
      <c r="AD150" s="148">
        <f t="shared" ca="1" si="751"/>
        <v>0</v>
      </c>
      <c r="AE150" s="148">
        <f t="shared" ca="1" si="751"/>
        <v>0</v>
      </c>
      <c r="AF150" s="148">
        <f t="shared" ca="1" si="751"/>
        <v>0</v>
      </c>
      <c r="AG150" s="148">
        <f t="shared" ca="1" si="751"/>
        <v>0</v>
      </c>
      <c r="AH150" s="148">
        <f t="shared" ca="1" si="751"/>
        <v>0</v>
      </c>
      <c r="AI150" s="148">
        <f t="shared" ca="1" si="751"/>
        <v>0</v>
      </c>
      <c r="AJ150" s="148">
        <f t="shared" ref="AJ150:BO150" ca="1" si="752">IFERROR(+AJ133+AJ114+AJ95+AJ76,"NM")</f>
        <v>0</v>
      </c>
      <c r="AK150" s="148">
        <f t="shared" ca="1" si="752"/>
        <v>0</v>
      </c>
      <c r="AL150" s="148">
        <f t="shared" ca="1" si="752"/>
        <v>0</v>
      </c>
      <c r="AM150" s="148">
        <f t="shared" ca="1" si="752"/>
        <v>0</v>
      </c>
      <c r="AN150" s="148">
        <f t="shared" ca="1" si="752"/>
        <v>0</v>
      </c>
      <c r="AO150" s="148">
        <f t="shared" ca="1" si="752"/>
        <v>0</v>
      </c>
      <c r="AP150" s="148">
        <f t="shared" ca="1" si="752"/>
        <v>0</v>
      </c>
      <c r="AQ150" s="148">
        <f t="shared" ca="1" si="752"/>
        <v>0</v>
      </c>
      <c r="AR150" s="148">
        <f t="shared" ca="1" si="752"/>
        <v>0</v>
      </c>
      <c r="AS150" s="148">
        <f t="shared" ca="1" si="752"/>
        <v>0</v>
      </c>
      <c r="AT150" s="148">
        <f t="shared" ca="1" si="752"/>
        <v>0</v>
      </c>
      <c r="AU150" s="148">
        <f t="shared" ca="1" si="752"/>
        <v>0</v>
      </c>
      <c r="AV150" s="148">
        <f t="shared" ca="1" si="752"/>
        <v>0</v>
      </c>
      <c r="AW150" s="148">
        <f t="shared" ca="1" si="752"/>
        <v>0</v>
      </c>
      <c r="AX150" s="148">
        <f t="shared" ca="1" si="752"/>
        <v>0</v>
      </c>
      <c r="AY150" s="148">
        <f t="shared" ca="1" si="752"/>
        <v>0</v>
      </c>
      <c r="AZ150" s="148">
        <f t="shared" ca="1" si="752"/>
        <v>0</v>
      </c>
      <c r="BA150" s="148">
        <f t="shared" ca="1" si="752"/>
        <v>0</v>
      </c>
      <c r="BB150" s="148">
        <f t="shared" ref="BB150:BG150" ca="1" si="753">IFERROR(+BB133+BB114+BB95+BB76,"NM")</f>
        <v>0</v>
      </c>
      <c r="BC150" s="148">
        <f t="shared" ca="1" si="753"/>
        <v>0</v>
      </c>
      <c r="BD150" s="148">
        <f t="shared" ca="1" si="753"/>
        <v>0</v>
      </c>
      <c r="BE150" s="148">
        <f t="shared" ca="1" si="753"/>
        <v>0</v>
      </c>
      <c r="BF150" s="148">
        <f t="shared" ca="1" si="753"/>
        <v>0</v>
      </c>
      <c r="BG150" s="148">
        <f t="shared" ca="1" si="753"/>
        <v>0</v>
      </c>
      <c r="BH150" s="148">
        <f t="shared" ca="1" si="752"/>
        <v>0</v>
      </c>
      <c r="BI150" s="148">
        <f t="shared" ca="1" si="752"/>
        <v>0</v>
      </c>
      <c r="BJ150" s="148">
        <f t="shared" ca="1" si="752"/>
        <v>0</v>
      </c>
      <c r="BK150" s="148">
        <f t="shared" ca="1" si="752"/>
        <v>0</v>
      </c>
      <c r="BL150" s="148">
        <f t="shared" ca="1" si="752"/>
        <v>0</v>
      </c>
      <c r="BM150" s="148">
        <f t="shared" ca="1" si="752"/>
        <v>0</v>
      </c>
      <c r="BN150" s="148">
        <f t="shared" ca="1" si="752"/>
        <v>0</v>
      </c>
      <c r="BO150" s="148">
        <f t="shared" ca="1" si="752"/>
        <v>0</v>
      </c>
      <c r="BP150" s="148">
        <f t="shared" ref="BP150:BV150" ca="1" si="754">IFERROR(+BP133+BP114+BP95+BP76,"NM")</f>
        <v>0</v>
      </c>
      <c r="BQ150" s="148">
        <f t="shared" ca="1" si="754"/>
        <v>0</v>
      </c>
      <c r="BR150" s="148">
        <f t="shared" ca="1" si="754"/>
        <v>0</v>
      </c>
      <c r="BS150" s="148">
        <f t="shared" ca="1" si="754"/>
        <v>0</v>
      </c>
      <c r="BT150" s="148">
        <f t="shared" ca="1" si="754"/>
        <v>0</v>
      </c>
      <c r="BU150" s="148">
        <f t="shared" ca="1" si="754"/>
        <v>0</v>
      </c>
      <c r="BV150" s="148">
        <f t="shared" ca="1" si="754"/>
        <v>0</v>
      </c>
    </row>
    <row r="151" spans="1:74" s="152" customFormat="1" x14ac:dyDescent="0.25">
      <c r="A151" s="144" t="s">
        <v>18</v>
      </c>
      <c r="B151" s="146"/>
      <c r="C151" s="146"/>
      <c r="D151" s="145" t="str">
        <f t="shared" ref="D151:AZ151" ca="1" si="755">+IFERROR(D152/D137,"NM")</f>
        <v>NM</v>
      </c>
      <c r="E151" s="145" t="str">
        <f t="shared" ca="1" si="755"/>
        <v>NM</v>
      </c>
      <c r="F151" s="145" t="str">
        <f t="shared" ca="1" si="755"/>
        <v>NM</v>
      </c>
      <c r="G151" s="145" t="str">
        <f t="shared" ca="1" si="755"/>
        <v>NM</v>
      </c>
      <c r="H151" s="145" t="str">
        <f t="shared" ca="1" si="755"/>
        <v>NM</v>
      </c>
      <c r="I151" s="145" t="str">
        <f t="shared" ca="1" si="755"/>
        <v>NM</v>
      </c>
      <c r="J151" s="145" t="str">
        <f t="shared" ca="1" si="755"/>
        <v>NM</v>
      </c>
      <c r="K151" s="145" t="str">
        <f t="shared" ca="1" si="755"/>
        <v>NM</v>
      </c>
      <c r="L151" s="145" t="str">
        <f t="shared" ca="1" si="755"/>
        <v>NM</v>
      </c>
      <c r="M151" s="145" t="str">
        <f t="shared" ca="1" si="755"/>
        <v>NM</v>
      </c>
      <c r="N151" s="145" t="str">
        <f t="shared" ca="1" si="755"/>
        <v>NM</v>
      </c>
      <c r="O151" s="145" t="str">
        <f t="shared" ca="1" si="755"/>
        <v>NM</v>
      </c>
      <c r="P151" s="145" t="str">
        <f t="shared" ca="1" si="755"/>
        <v>NM</v>
      </c>
      <c r="Q151" s="145" t="str">
        <f t="shared" ca="1" si="755"/>
        <v>NM</v>
      </c>
      <c r="R151" s="145" t="str">
        <f t="shared" ca="1" si="755"/>
        <v>NM</v>
      </c>
      <c r="S151" s="145" t="str">
        <f t="shared" ca="1" si="755"/>
        <v>NM</v>
      </c>
      <c r="T151" s="145" t="str">
        <f t="shared" ca="1" si="755"/>
        <v>NM</v>
      </c>
      <c r="U151" s="145" t="str">
        <f t="shared" ca="1" si="755"/>
        <v>NM</v>
      </c>
      <c r="V151" s="145" t="str">
        <f t="shared" ca="1" si="755"/>
        <v>NM</v>
      </c>
      <c r="W151" s="145" t="str">
        <f t="shared" ca="1" si="755"/>
        <v>NM</v>
      </c>
      <c r="X151" s="145" t="str">
        <f t="shared" ca="1" si="755"/>
        <v>NM</v>
      </c>
      <c r="Y151" s="145" t="str">
        <f t="shared" ca="1" si="755"/>
        <v>NM</v>
      </c>
      <c r="Z151" s="145" t="str">
        <f t="shared" ca="1" si="755"/>
        <v>NM</v>
      </c>
      <c r="AA151" s="145" t="str">
        <f t="shared" ca="1" si="755"/>
        <v>NM</v>
      </c>
      <c r="AB151" s="145" t="str">
        <f t="shared" ca="1" si="755"/>
        <v>NM</v>
      </c>
      <c r="AC151" s="145" t="str">
        <f t="shared" ca="1" si="755"/>
        <v>NM</v>
      </c>
      <c r="AD151" s="145" t="str">
        <f t="shared" ca="1" si="755"/>
        <v>NM</v>
      </c>
      <c r="AE151" s="145" t="str">
        <f t="shared" ca="1" si="755"/>
        <v>NM</v>
      </c>
      <c r="AF151" s="145" t="str">
        <f t="shared" ca="1" si="755"/>
        <v>NM</v>
      </c>
      <c r="AG151" s="145" t="str">
        <f t="shared" ca="1" si="755"/>
        <v>NM</v>
      </c>
      <c r="AH151" s="145" t="str">
        <f t="shared" ca="1" si="755"/>
        <v>NM</v>
      </c>
      <c r="AI151" s="145" t="str">
        <f t="shared" ca="1" si="755"/>
        <v>NM</v>
      </c>
      <c r="AJ151" s="145" t="str">
        <f t="shared" ca="1" si="755"/>
        <v>NM</v>
      </c>
      <c r="AK151" s="145" t="str">
        <f t="shared" ca="1" si="755"/>
        <v>NM</v>
      </c>
      <c r="AL151" s="145" t="str">
        <f t="shared" ca="1" si="755"/>
        <v>NM</v>
      </c>
      <c r="AM151" s="145" t="str">
        <f t="shared" ca="1" si="755"/>
        <v>NM</v>
      </c>
      <c r="AN151" s="145" t="str">
        <f t="shared" ca="1" si="755"/>
        <v>NM</v>
      </c>
      <c r="AO151" s="145" t="str">
        <f t="shared" ca="1" si="755"/>
        <v>NM</v>
      </c>
      <c r="AP151" s="145" t="str">
        <f t="shared" ca="1" si="755"/>
        <v>NM</v>
      </c>
      <c r="AQ151" s="145" t="str">
        <f t="shared" ca="1" si="755"/>
        <v>NM</v>
      </c>
      <c r="AR151" s="145" t="str">
        <f t="shared" ca="1" si="755"/>
        <v>NM</v>
      </c>
      <c r="AS151" s="145" t="str">
        <f t="shared" ca="1" si="755"/>
        <v>NM</v>
      </c>
      <c r="AT151" s="145" t="str">
        <f t="shared" ca="1" si="755"/>
        <v>NM</v>
      </c>
      <c r="AU151" s="145" t="str">
        <f t="shared" ca="1" si="755"/>
        <v>NM</v>
      </c>
      <c r="AV151" s="145" t="str">
        <f t="shared" ca="1" si="755"/>
        <v>NM</v>
      </c>
      <c r="AW151" s="145" t="str">
        <f t="shared" ca="1" si="755"/>
        <v>NM</v>
      </c>
      <c r="AX151" s="145" t="str">
        <f t="shared" ca="1" si="755"/>
        <v>NM</v>
      </c>
      <c r="AY151" s="145" t="str">
        <f t="shared" ca="1" si="755"/>
        <v>NM</v>
      </c>
      <c r="AZ151" s="145" t="str">
        <f t="shared" ca="1" si="755"/>
        <v>NM</v>
      </c>
      <c r="BA151" s="145" t="str">
        <f ca="1">+IFERROR(BA152/BA137,"NM")</f>
        <v>NM</v>
      </c>
      <c r="BB151" s="145" t="str">
        <f t="shared" ref="BB151:BG151" ca="1" si="756">+IFERROR(BB152/BB137,"NM")</f>
        <v>NM</v>
      </c>
      <c r="BC151" s="145" t="str">
        <f t="shared" ca="1" si="756"/>
        <v>NM</v>
      </c>
      <c r="BD151" s="145" t="str">
        <f t="shared" ca="1" si="756"/>
        <v>NM</v>
      </c>
      <c r="BE151" s="145" t="str">
        <f t="shared" ca="1" si="756"/>
        <v>NM</v>
      </c>
      <c r="BF151" s="145" t="str">
        <f t="shared" ca="1" si="756"/>
        <v>NM</v>
      </c>
      <c r="BG151" s="145" t="str">
        <f t="shared" ca="1" si="756"/>
        <v>NM</v>
      </c>
      <c r="BH151" s="145" t="str">
        <f t="shared" ref="BH151:BV151" ca="1" si="757">+IFERROR(BH152/BH137,"NM")</f>
        <v>NM</v>
      </c>
      <c r="BI151" s="145" t="str">
        <f t="shared" ca="1" si="757"/>
        <v>NM</v>
      </c>
      <c r="BJ151" s="145" t="str">
        <f t="shared" ca="1" si="757"/>
        <v>NM</v>
      </c>
      <c r="BK151" s="145" t="str">
        <f t="shared" ca="1" si="757"/>
        <v>NM</v>
      </c>
      <c r="BL151" s="145" t="str">
        <f t="shared" ca="1" si="757"/>
        <v>NM</v>
      </c>
      <c r="BM151" s="145" t="str">
        <f t="shared" ca="1" si="757"/>
        <v>NM</v>
      </c>
      <c r="BN151" s="145" t="str">
        <f t="shared" ca="1" si="757"/>
        <v>NM</v>
      </c>
      <c r="BO151" s="145" t="str">
        <f t="shared" ca="1" si="757"/>
        <v>NM</v>
      </c>
      <c r="BP151" s="145" t="str">
        <f t="shared" ca="1" si="757"/>
        <v>NM</v>
      </c>
      <c r="BQ151" s="145" t="str">
        <f t="shared" ca="1" si="757"/>
        <v>NM</v>
      </c>
      <c r="BR151" s="145" t="str">
        <f t="shared" ca="1" si="757"/>
        <v>NM</v>
      </c>
      <c r="BS151" s="145" t="str">
        <f t="shared" ca="1" si="757"/>
        <v>NM</v>
      </c>
      <c r="BT151" s="145" t="str">
        <f t="shared" ca="1" si="757"/>
        <v>NM</v>
      </c>
      <c r="BU151" s="145" t="str">
        <f t="shared" ca="1" si="757"/>
        <v>NM</v>
      </c>
      <c r="BV151" s="145" t="str">
        <f t="shared" ca="1" si="757"/>
        <v>NM</v>
      </c>
    </row>
    <row r="152" spans="1:74" s="152" customFormat="1" x14ac:dyDescent="0.25">
      <c r="A152" s="153" t="s">
        <v>284</v>
      </c>
      <c r="B152" s="154"/>
      <c r="C152" s="154"/>
      <c r="D152" s="148">
        <f t="shared" ref="D152:AZ152" ca="1" si="758">+IFERROR(D150-D144,"NM")</f>
        <v>0</v>
      </c>
      <c r="E152" s="148">
        <f t="shared" ca="1" si="758"/>
        <v>0</v>
      </c>
      <c r="F152" s="148">
        <f t="shared" ca="1" si="758"/>
        <v>0</v>
      </c>
      <c r="G152" s="148">
        <f t="shared" ca="1" si="758"/>
        <v>0</v>
      </c>
      <c r="H152" s="148">
        <f t="shared" ca="1" si="758"/>
        <v>0</v>
      </c>
      <c r="I152" s="148">
        <f t="shared" ca="1" si="758"/>
        <v>0</v>
      </c>
      <c r="J152" s="148">
        <f t="shared" ca="1" si="758"/>
        <v>0</v>
      </c>
      <c r="K152" s="148">
        <f t="shared" ca="1" si="758"/>
        <v>0</v>
      </c>
      <c r="L152" s="148">
        <f t="shared" ca="1" si="758"/>
        <v>0</v>
      </c>
      <c r="M152" s="148">
        <f t="shared" ca="1" si="758"/>
        <v>0</v>
      </c>
      <c r="N152" s="148">
        <f t="shared" ca="1" si="758"/>
        <v>0</v>
      </c>
      <c r="O152" s="148">
        <f t="shared" ca="1" si="758"/>
        <v>0</v>
      </c>
      <c r="P152" s="148">
        <f t="shared" ca="1" si="758"/>
        <v>0</v>
      </c>
      <c r="Q152" s="148">
        <f t="shared" ca="1" si="758"/>
        <v>0</v>
      </c>
      <c r="R152" s="148">
        <f t="shared" ca="1" si="758"/>
        <v>0</v>
      </c>
      <c r="S152" s="148">
        <f t="shared" ca="1" si="758"/>
        <v>0</v>
      </c>
      <c r="T152" s="148">
        <f t="shared" ca="1" si="758"/>
        <v>0</v>
      </c>
      <c r="U152" s="148">
        <f t="shared" ca="1" si="758"/>
        <v>0</v>
      </c>
      <c r="V152" s="148">
        <f t="shared" ca="1" si="758"/>
        <v>0</v>
      </c>
      <c r="W152" s="148">
        <f t="shared" ca="1" si="758"/>
        <v>0</v>
      </c>
      <c r="X152" s="148">
        <f t="shared" ca="1" si="758"/>
        <v>0</v>
      </c>
      <c r="Y152" s="148">
        <f t="shared" ca="1" si="758"/>
        <v>0</v>
      </c>
      <c r="Z152" s="148">
        <f t="shared" ca="1" si="758"/>
        <v>0</v>
      </c>
      <c r="AA152" s="148">
        <f t="shared" ca="1" si="758"/>
        <v>0</v>
      </c>
      <c r="AB152" s="148">
        <f t="shared" ca="1" si="758"/>
        <v>0</v>
      </c>
      <c r="AC152" s="148">
        <f t="shared" ca="1" si="758"/>
        <v>0</v>
      </c>
      <c r="AD152" s="148">
        <f t="shared" ca="1" si="758"/>
        <v>0</v>
      </c>
      <c r="AE152" s="148">
        <f t="shared" ca="1" si="758"/>
        <v>0</v>
      </c>
      <c r="AF152" s="148">
        <f t="shared" ca="1" si="758"/>
        <v>0</v>
      </c>
      <c r="AG152" s="148">
        <f t="shared" ca="1" si="758"/>
        <v>0</v>
      </c>
      <c r="AH152" s="148">
        <f t="shared" ca="1" si="758"/>
        <v>0</v>
      </c>
      <c r="AI152" s="148">
        <f t="shared" ca="1" si="758"/>
        <v>0</v>
      </c>
      <c r="AJ152" s="148">
        <f t="shared" ca="1" si="758"/>
        <v>0</v>
      </c>
      <c r="AK152" s="148">
        <f t="shared" ca="1" si="758"/>
        <v>0</v>
      </c>
      <c r="AL152" s="148">
        <f t="shared" ca="1" si="758"/>
        <v>0</v>
      </c>
      <c r="AM152" s="148">
        <f t="shared" ca="1" si="758"/>
        <v>0</v>
      </c>
      <c r="AN152" s="148">
        <f t="shared" ca="1" si="758"/>
        <v>0</v>
      </c>
      <c r="AO152" s="148">
        <f t="shared" ca="1" si="758"/>
        <v>0</v>
      </c>
      <c r="AP152" s="148">
        <f t="shared" ca="1" si="758"/>
        <v>0</v>
      </c>
      <c r="AQ152" s="148">
        <f t="shared" ca="1" si="758"/>
        <v>0</v>
      </c>
      <c r="AR152" s="148">
        <f t="shared" ca="1" si="758"/>
        <v>0</v>
      </c>
      <c r="AS152" s="148">
        <f t="shared" ca="1" si="758"/>
        <v>0</v>
      </c>
      <c r="AT152" s="148">
        <f t="shared" ca="1" si="758"/>
        <v>0</v>
      </c>
      <c r="AU152" s="148">
        <f t="shared" ca="1" si="758"/>
        <v>0</v>
      </c>
      <c r="AV152" s="148">
        <f t="shared" ca="1" si="758"/>
        <v>0</v>
      </c>
      <c r="AW152" s="148">
        <f t="shared" ca="1" si="758"/>
        <v>0</v>
      </c>
      <c r="AX152" s="148">
        <f t="shared" ca="1" si="758"/>
        <v>0</v>
      </c>
      <c r="AY152" s="148">
        <f t="shared" ca="1" si="758"/>
        <v>0</v>
      </c>
      <c r="AZ152" s="148">
        <f t="shared" ca="1" si="758"/>
        <v>0</v>
      </c>
      <c r="BA152" s="148">
        <f ca="1">+IFERROR(BA150-BA144,"NM")</f>
        <v>0</v>
      </c>
      <c r="BB152" s="148">
        <f t="shared" ref="BB152:BG152" ca="1" si="759">+IFERROR(BB150-BB144,"NM")</f>
        <v>0</v>
      </c>
      <c r="BC152" s="148">
        <f t="shared" ca="1" si="759"/>
        <v>0</v>
      </c>
      <c r="BD152" s="148">
        <f t="shared" ca="1" si="759"/>
        <v>0</v>
      </c>
      <c r="BE152" s="148">
        <f t="shared" ca="1" si="759"/>
        <v>0</v>
      </c>
      <c r="BF152" s="148">
        <f t="shared" ca="1" si="759"/>
        <v>0</v>
      </c>
      <c r="BG152" s="148">
        <f t="shared" ca="1" si="759"/>
        <v>0</v>
      </c>
      <c r="BH152" s="148">
        <f t="shared" ref="BH152:BV152" ca="1" si="760">+IFERROR(BH150-BH144,"NM")</f>
        <v>800</v>
      </c>
      <c r="BI152" s="148">
        <f t="shared" ca="1" si="760"/>
        <v>0</v>
      </c>
      <c r="BJ152" s="148">
        <f t="shared" ca="1" si="760"/>
        <v>0</v>
      </c>
      <c r="BK152" s="148">
        <f t="shared" ca="1" si="760"/>
        <v>0</v>
      </c>
      <c r="BL152" s="148">
        <f t="shared" ca="1" si="760"/>
        <v>0</v>
      </c>
      <c r="BM152" s="148">
        <f t="shared" ca="1" si="760"/>
        <v>0</v>
      </c>
      <c r="BN152" s="148">
        <f t="shared" ca="1" si="760"/>
        <v>0</v>
      </c>
      <c r="BO152" s="148">
        <f t="shared" ca="1" si="760"/>
        <v>800</v>
      </c>
      <c r="BP152" s="148">
        <f t="shared" ca="1" si="760"/>
        <v>0</v>
      </c>
      <c r="BQ152" s="148">
        <f t="shared" ca="1" si="760"/>
        <v>0</v>
      </c>
      <c r="BR152" s="148">
        <f t="shared" ca="1" si="760"/>
        <v>0</v>
      </c>
      <c r="BS152" s="148">
        <f t="shared" ca="1" si="760"/>
        <v>0</v>
      </c>
      <c r="BT152" s="148">
        <f t="shared" ca="1" si="760"/>
        <v>0</v>
      </c>
      <c r="BU152" s="148">
        <f t="shared" ca="1" si="760"/>
        <v>0</v>
      </c>
      <c r="BV152" s="148">
        <f t="shared" ca="1" si="760"/>
        <v>800</v>
      </c>
    </row>
    <row r="153" spans="1:74" s="152" customFormat="1" x14ac:dyDescent="0.25">
      <c r="A153" s="238"/>
      <c r="B153" s="154"/>
      <c r="C153" s="154"/>
      <c r="D153" s="140" t="str">
        <f ca="1">+IF(ABS(D152-'P&amp;L'!D47)&lt;0.5,"GOOD","MISS")</f>
        <v>GOOD</v>
      </c>
      <c r="E153" s="140" t="str">
        <f ca="1">+IF(ABS(E152-'P&amp;L'!E47)&lt;0.5,"GOOD","MISS")</f>
        <v>GOOD</v>
      </c>
      <c r="F153" s="140" t="str">
        <f ca="1">+IF(ABS(F152-'P&amp;L'!F47)&lt;0.5,"GOOD","MISS")</f>
        <v>GOOD</v>
      </c>
      <c r="G153" s="140" t="str">
        <f ca="1">+IF(ABS(G152-'P&amp;L'!G47)&lt;0.5,"GOOD","MISS")</f>
        <v>GOOD</v>
      </c>
      <c r="H153" s="140" t="str">
        <f ca="1">+IF(ABS(H152-'P&amp;L'!H47)&lt;0.5,"GOOD","MISS")</f>
        <v>GOOD</v>
      </c>
      <c r="I153" s="140" t="str">
        <f ca="1">+IF(ABS(I152-'P&amp;L'!I47)&lt;0.5,"GOOD","MISS")</f>
        <v>GOOD</v>
      </c>
      <c r="J153" s="140" t="str">
        <f ca="1">+IF(ABS(J152-'P&amp;L'!J47)&lt;0.5,"GOOD","MISS")</f>
        <v>GOOD</v>
      </c>
      <c r="K153" s="140" t="str">
        <f ca="1">+IF(ABS(K152-'P&amp;L'!K47)&lt;0.5,"GOOD","MISS")</f>
        <v>GOOD</v>
      </c>
      <c r="L153" s="140" t="str">
        <f ca="1">+IF(ABS(L152-'P&amp;L'!L47)&lt;0.5,"GOOD","MISS")</f>
        <v>GOOD</v>
      </c>
      <c r="M153" s="140" t="str">
        <f ca="1">+IF(ABS(M152-'P&amp;L'!M47)&lt;0.5,"GOOD","MISS")</f>
        <v>GOOD</v>
      </c>
      <c r="N153" s="140" t="str">
        <f ca="1">+IF(ABS(N152-'P&amp;L'!N47)&lt;0.5,"GOOD","MISS")</f>
        <v>GOOD</v>
      </c>
      <c r="O153" s="140" t="str">
        <f ca="1">+IF(ABS(O152-'P&amp;L'!O47)&lt;0.5,"GOOD","MISS")</f>
        <v>GOOD</v>
      </c>
      <c r="P153" s="140" t="str">
        <f ca="1">+IF(ABS(P152-'P&amp;L'!P47)&lt;0.5,"GOOD","MISS")</f>
        <v>GOOD</v>
      </c>
      <c r="Q153" s="140" t="str">
        <f ca="1">+IF(ABS(Q152-'P&amp;L'!Q47)&lt;0.5,"GOOD","MISS")</f>
        <v>GOOD</v>
      </c>
      <c r="R153" s="140" t="str">
        <f ca="1">+IF(ABS(R152-'P&amp;L'!R47)&lt;0.5,"GOOD","MISS")</f>
        <v>GOOD</v>
      </c>
      <c r="S153" s="140" t="str">
        <f ca="1">+IF(ABS(S152-'P&amp;L'!S47)&lt;0.5,"GOOD","MISS")</f>
        <v>GOOD</v>
      </c>
      <c r="T153" s="140" t="str">
        <f ca="1">+IF(ABS(T152-'P&amp;L'!T47)&lt;0.5,"GOOD","MISS")</f>
        <v>GOOD</v>
      </c>
      <c r="U153" s="140" t="str">
        <f ca="1">+IF(ABS(U152-'P&amp;L'!U47)&lt;0.5,"GOOD","MISS")</f>
        <v>GOOD</v>
      </c>
      <c r="V153" s="140" t="str">
        <f ca="1">+IF(ABS(V152-'P&amp;L'!V47)&lt;0.5,"GOOD","MISS")</f>
        <v>GOOD</v>
      </c>
      <c r="W153" s="140" t="str">
        <f ca="1">+IF(ABS(W152-'P&amp;L'!W47)&lt;0.5,"GOOD","MISS")</f>
        <v>GOOD</v>
      </c>
      <c r="X153" s="140" t="str">
        <f ca="1">+IF(ABS(X152-'P&amp;L'!X47)&lt;0.5,"GOOD","MISS")</f>
        <v>GOOD</v>
      </c>
      <c r="Y153" s="140" t="str">
        <f ca="1">+IF(ABS(Y152-'P&amp;L'!Y47)&lt;0.5,"GOOD","MISS")</f>
        <v>GOOD</v>
      </c>
      <c r="Z153" s="140" t="str">
        <f ca="1">+IF(ABS(Z152-'P&amp;L'!Z47)&lt;0.5,"GOOD","MISS")</f>
        <v>GOOD</v>
      </c>
      <c r="AA153" s="140" t="str">
        <f ca="1">+IF(ABS(AA152-'P&amp;L'!AA47)&lt;0.5,"GOOD","MISS")</f>
        <v>GOOD</v>
      </c>
      <c r="AB153" s="140" t="str">
        <f ca="1">+IF(ABS(AB152-'P&amp;L'!AB47)&lt;0.5,"GOOD","MISS")</f>
        <v>GOOD</v>
      </c>
      <c r="AC153" s="140" t="str">
        <f ca="1">+IF(ABS(AC152-'P&amp;L'!AC47)&lt;0.5,"GOOD","MISS")</f>
        <v>GOOD</v>
      </c>
      <c r="AD153" s="140" t="str">
        <f ca="1">+IF(ABS(AD152-'P&amp;L'!AD47)&lt;0.5,"GOOD","MISS")</f>
        <v>GOOD</v>
      </c>
      <c r="AE153" s="140" t="str">
        <f ca="1">+IF(ABS(AE152-'P&amp;L'!AE47)&lt;0.5,"GOOD","MISS")</f>
        <v>GOOD</v>
      </c>
      <c r="AF153" s="140" t="str">
        <f ca="1">+IF(ABS(AF152-'P&amp;L'!AF47)&lt;0.5,"GOOD","MISS")</f>
        <v>GOOD</v>
      </c>
      <c r="AG153" s="140" t="str">
        <f ca="1">+IF(ABS(AG152-'P&amp;L'!AG47)&lt;0.5,"GOOD","MISS")</f>
        <v>GOOD</v>
      </c>
      <c r="AH153" s="140" t="str">
        <f ca="1">+IF(ABS(AH152-'P&amp;L'!AH47)&lt;0.5,"GOOD","MISS")</f>
        <v>GOOD</v>
      </c>
      <c r="AI153" s="140" t="str">
        <f ca="1">+IF(ABS(AI152-'P&amp;L'!AI47)&lt;0.5,"GOOD","MISS")</f>
        <v>GOOD</v>
      </c>
      <c r="AJ153" s="140" t="str">
        <f ca="1">+IF(ABS(AJ152-'P&amp;L'!AJ47)&lt;0.5,"GOOD","MISS")</f>
        <v>GOOD</v>
      </c>
      <c r="AK153" s="140" t="str">
        <f ca="1">+IF(ABS(AK152-'P&amp;L'!AK47)&lt;0.5,"GOOD","MISS")</f>
        <v>GOOD</v>
      </c>
      <c r="AL153" s="140" t="str">
        <f ca="1">+IF(ABS(AL152-'P&amp;L'!AL47)&lt;0.5,"GOOD","MISS")</f>
        <v>GOOD</v>
      </c>
      <c r="AM153" s="140" t="str">
        <f ca="1">+IF(ABS(AM152-'P&amp;L'!AM47)&lt;0.5,"GOOD","MISS")</f>
        <v>GOOD</v>
      </c>
      <c r="AN153" s="140" t="str">
        <f ca="1">+IF(ABS(AN152-'P&amp;L'!AN47)&lt;0.5,"GOOD","MISS")</f>
        <v>GOOD</v>
      </c>
      <c r="AO153" s="140" t="str">
        <f ca="1">+IF(ABS(AO152-'P&amp;L'!AO47)&lt;0.5,"GOOD","MISS")</f>
        <v>GOOD</v>
      </c>
      <c r="AP153" s="140" t="str">
        <f ca="1">+IF(ABS(AP152-'P&amp;L'!AP47)&lt;0.5,"GOOD","MISS")</f>
        <v>GOOD</v>
      </c>
      <c r="AQ153" s="140" t="str">
        <f ca="1">+IF(ABS(AQ152-'P&amp;L'!AQ47)&lt;0.5,"GOOD","MISS")</f>
        <v>GOOD</v>
      </c>
      <c r="AR153" s="140" t="str">
        <f ca="1">+IF(ABS(AR152-'P&amp;L'!AR47)&lt;0.5,"GOOD","MISS")</f>
        <v>GOOD</v>
      </c>
      <c r="AS153" s="140" t="str">
        <f ca="1">+IF(ABS(AS152-'P&amp;L'!AS47)&lt;0.5,"GOOD","MISS")</f>
        <v>GOOD</v>
      </c>
      <c r="AT153" s="140" t="str">
        <f ca="1">+IF(ABS(AT152-'P&amp;L'!AT47)&lt;0.5,"GOOD","MISS")</f>
        <v>GOOD</v>
      </c>
      <c r="AU153" s="140" t="str">
        <f ca="1">+IF(ABS(AU152-'P&amp;L'!AU47)&lt;0.5,"GOOD","MISS")</f>
        <v>GOOD</v>
      </c>
      <c r="AV153" s="140" t="str">
        <f ca="1">+IF(ABS(AV152-'P&amp;L'!AV47)&lt;0.5,"GOOD","MISS")</f>
        <v>GOOD</v>
      </c>
      <c r="AW153" s="140" t="str">
        <f ca="1">+IF(ABS(AW152-'P&amp;L'!AW47)&lt;0.5,"GOOD","MISS")</f>
        <v>GOOD</v>
      </c>
      <c r="AX153" s="140" t="str">
        <f ca="1">+IF(ABS(AX152-'P&amp;L'!AX47)&lt;0.5,"GOOD","MISS")</f>
        <v>GOOD</v>
      </c>
      <c r="AY153" s="140" t="str">
        <f ca="1">+IF(ABS(AY152-'P&amp;L'!AY47)&lt;0.5,"GOOD","MISS")</f>
        <v>GOOD</v>
      </c>
      <c r="AZ153" s="140" t="str">
        <f ca="1">+IF(ABS(AZ152-'P&amp;L'!AZ47)&lt;0.5,"GOOD","MISS")</f>
        <v>GOOD</v>
      </c>
      <c r="BA153" s="140" t="str">
        <f ca="1">+IF(ABS(BA152-'P&amp;L'!BA47)&lt;0.5,"GOOD","MISS")</f>
        <v>GOOD</v>
      </c>
      <c r="BB153" s="140" t="str">
        <f ca="1">+IF(ABS(BB152-'P&amp;L'!BB47)&lt;0.5,"GOOD","MISS")</f>
        <v>GOOD</v>
      </c>
      <c r="BC153" s="140" t="str">
        <f ca="1">+IF(ABS(BC152-'P&amp;L'!BC47)&lt;0.5,"GOOD","MISS")</f>
        <v>GOOD</v>
      </c>
      <c r="BD153" s="140" t="str">
        <f ca="1">+IF(ABS(BD152-'P&amp;L'!BD47)&lt;0.5,"GOOD","MISS")</f>
        <v>GOOD</v>
      </c>
      <c r="BE153" s="140" t="str">
        <f ca="1">+IF(ABS(BE152-'P&amp;L'!BE47)&lt;0.5,"GOOD","MISS")</f>
        <v>GOOD</v>
      </c>
      <c r="BF153" s="140" t="str">
        <f ca="1">+IF(ABS(BF152-'P&amp;L'!BF47)&lt;0.5,"GOOD","MISS")</f>
        <v>GOOD</v>
      </c>
      <c r="BG153" s="129"/>
      <c r="BH153" s="129"/>
      <c r="BI153" s="129"/>
      <c r="BJ153" s="129"/>
      <c r="BK153" s="129"/>
      <c r="BL153" s="129"/>
      <c r="BM153" s="129"/>
      <c r="BN153" s="129"/>
      <c r="BO153" s="129"/>
      <c r="BP153" s="129"/>
      <c r="BQ153" s="129"/>
      <c r="BR153" s="129"/>
      <c r="BS153" s="129"/>
      <c r="BT153" s="129"/>
      <c r="BU153" s="129"/>
      <c r="BV153" s="129"/>
    </row>
    <row r="154" spans="1:74" s="152" customFormat="1" x14ac:dyDescent="0.25">
      <c r="A154" s="144" t="s">
        <v>13</v>
      </c>
      <c r="B154" s="146"/>
      <c r="C154" s="146"/>
      <c r="D154" s="145" t="str">
        <f t="shared" ref="D154:AZ154" ca="1" si="761">+IFERROR(D155/D137,"NM")</f>
        <v>NM</v>
      </c>
      <c r="E154" s="145" t="str">
        <f t="shared" ca="1" si="761"/>
        <v>NM</v>
      </c>
      <c r="F154" s="145" t="str">
        <f t="shared" ca="1" si="761"/>
        <v>NM</v>
      </c>
      <c r="G154" s="145" t="str">
        <f t="shared" ca="1" si="761"/>
        <v>NM</v>
      </c>
      <c r="H154" s="145" t="str">
        <f t="shared" ca="1" si="761"/>
        <v>NM</v>
      </c>
      <c r="I154" s="145" t="str">
        <f t="shared" ca="1" si="761"/>
        <v>NM</v>
      </c>
      <c r="J154" s="145" t="str">
        <f t="shared" ca="1" si="761"/>
        <v>NM</v>
      </c>
      <c r="K154" s="145" t="str">
        <f t="shared" ca="1" si="761"/>
        <v>NM</v>
      </c>
      <c r="L154" s="145" t="str">
        <f t="shared" ca="1" si="761"/>
        <v>NM</v>
      </c>
      <c r="M154" s="145" t="str">
        <f t="shared" ca="1" si="761"/>
        <v>NM</v>
      </c>
      <c r="N154" s="145" t="str">
        <f t="shared" ca="1" si="761"/>
        <v>NM</v>
      </c>
      <c r="O154" s="145" t="str">
        <f t="shared" ca="1" si="761"/>
        <v>NM</v>
      </c>
      <c r="P154" s="145" t="str">
        <f t="shared" ca="1" si="761"/>
        <v>NM</v>
      </c>
      <c r="Q154" s="145" t="str">
        <f t="shared" ca="1" si="761"/>
        <v>NM</v>
      </c>
      <c r="R154" s="145" t="str">
        <f t="shared" ca="1" si="761"/>
        <v>NM</v>
      </c>
      <c r="S154" s="145" t="str">
        <f t="shared" ca="1" si="761"/>
        <v>NM</v>
      </c>
      <c r="T154" s="145" t="str">
        <f t="shared" ca="1" si="761"/>
        <v>NM</v>
      </c>
      <c r="U154" s="145" t="str">
        <f t="shared" ca="1" si="761"/>
        <v>NM</v>
      </c>
      <c r="V154" s="145" t="str">
        <f t="shared" ca="1" si="761"/>
        <v>NM</v>
      </c>
      <c r="W154" s="145" t="str">
        <f t="shared" ca="1" si="761"/>
        <v>NM</v>
      </c>
      <c r="X154" s="145" t="str">
        <f t="shared" ca="1" si="761"/>
        <v>NM</v>
      </c>
      <c r="Y154" s="145" t="str">
        <f t="shared" ca="1" si="761"/>
        <v>NM</v>
      </c>
      <c r="Z154" s="145" t="str">
        <f t="shared" ca="1" si="761"/>
        <v>NM</v>
      </c>
      <c r="AA154" s="145" t="str">
        <f t="shared" ca="1" si="761"/>
        <v>NM</v>
      </c>
      <c r="AB154" s="145" t="str">
        <f t="shared" ca="1" si="761"/>
        <v>NM</v>
      </c>
      <c r="AC154" s="145" t="str">
        <f t="shared" ca="1" si="761"/>
        <v>NM</v>
      </c>
      <c r="AD154" s="145" t="str">
        <f t="shared" ca="1" si="761"/>
        <v>NM</v>
      </c>
      <c r="AE154" s="145" t="str">
        <f t="shared" ca="1" si="761"/>
        <v>NM</v>
      </c>
      <c r="AF154" s="145" t="str">
        <f t="shared" ca="1" si="761"/>
        <v>NM</v>
      </c>
      <c r="AG154" s="145" t="str">
        <f t="shared" ca="1" si="761"/>
        <v>NM</v>
      </c>
      <c r="AH154" s="145" t="str">
        <f t="shared" ca="1" si="761"/>
        <v>NM</v>
      </c>
      <c r="AI154" s="145" t="str">
        <f t="shared" ca="1" si="761"/>
        <v>NM</v>
      </c>
      <c r="AJ154" s="145" t="str">
        <f t="shared" ca="1" si="761"/>
        <v>NM</v>
      </c>
      <c r="AK154" s="145" t="str">
        <f t="shared" ca="1" si="761"/>
        <v>NM</v>
      </c>
      <c r="AL154" s="145" t="str">
        <f t="shared" ca="1" si="761"/>
        <v>NM</v>
      </c>
      <c r="AM154" s="145" t="str">
        <f t="shared" ca="1" si="761"/>
        <v>NM</v>
      </c>
      <c r="AN154" s="145" t="str">
        <f t="shared" ca="1" si="761"/>
        <v>NM</v>
      </c>
      <c r="AO154" s="145" t="str">
        <f t="shared" ca="1" si="761"/>
        <v>NM</v>
      </c>
      <c r="AP154" s="145" t="str">
        <f t="shared" ca="1" si="761"/>
        <v>NM</v>
      </c>
      <c r="AQ154" s="145" t="str">
        <f t="shared" ca="1" si="761"/>
        <v>NM</v>
      </c>
      <c r="AR154" s="145" t="str">
        <f t="shared" ca="1" si="761"/>
        <v>NM</v>
      </c>
      <c r="AS154" s="145" t="str">
        <f t="shared" ca="1" si="761"/>
        <v>NM</v>
      </c>
      <c r="AT154" s="145" t="str">
        <f t="shared" ca="1" si="761"/>
        <v>NM</v>
      </c>
      <c r="AU154" s="145" t="str">
        <f t="shared" ca="1" si="761"/>
        <v>NM</v>
      </c>
      <c r="AV154" s="145" t="str">
        <f t="shared" ca="1" si="761"/>
        <v>NM</v>
      </c>
      <c r="AW154" s="145" t="str">
        <f t="shared" ca="1" si="761"/>
        <v>NM</v>
      </c>
      <c r="AX154" s="145" t="str">
        <f t="shared" ca="1" si="761"/>
        <v>NM</v>
      </c>
      <c r="AY154" s="145" t="str">
        <f t="shared" ca="1" si="761"/>
        <v>NM</v>
      </c>
      <c r="AZ154" s="145" t="str">
        <f t="shared" ca="1" si="761"/>
        <v>NM</v>
      </c>
      <c r="BA154" s="145" t="str">
        <f ca="1">+IFERROR(BA155/BA137,"NM")</f>
        <v>NM</v>
      </c>
      <c r="BB154" s="145" t="str">
        <f t="shared" ref="BB154:BG154" ca="1" si="762">+IFERROR(BB155/BB137,"NM")</f>
        <v>NM</v>
      </c>
      <c r="BC154" s="145" t="str">
        <f t="shared" ca="1" si="762"/>
        <v>NM</v>
      </c>
      <c r="BD154" s="145" t="str">
        <f t="shared" ca="1" si="762"/>
        <v>NM</v>
      </c>
      <c r="BE154" s="145" t="str">
        <f t="shared" ca="1" si="762"/>
        <v>NM</v>
      </c>
      <c r="BF154" s="145" t="str">
        <f t="shared" ca="1" si="762"/>
        <v>NM</v>
      </c>
      <c r="BG154" s="145" t="str">
        <f t="shared" ca="1" si="762"/>
        <v>NM</v>
      </c>
      <c r="BH154" s="145" t="str">
        <f t="shared" ref="BH154:BV154" ca="1" si="763">+IFERROR(BH155/BH137,"NM")</f>
        <v>NM</v>
      </c>
      <c r="BI154" s="145" t="str">
        <f t="shared" ca="1" si="763"/>
        <v>NM</v>
      </c>
      <c r="BJ154" s="145" t="str">
        <f t="shared" ca="1" si="763"/>
        <v>NM</v>
      </c>
      <c r="BK154" s="145" t="str">
        <f t="shared" ca="1" si="763"/>
        <v>NM</v>
      </c>
      <c r="BL154" s="145" t="str">
        <f t="shared" ca="1" si="763"/>
        <v>NM</v>
      </c>
      <c r="BM154" s="145" t="str">
        <f t="shared" ca="1" si="763"/>
        <v>NM</v>
      </c>
      <c r="BN154" s="145" t="str">
        <f t="shared" ca="1" si="763"/>
        <v>NM</v>
      </c>
      <c r="BO154" s="145" t="str">
        <f t="shared" ca="1" si="763"/>
        <v>NM</v>
      </c>
      <c r="BP154" s="145" t="str">
        <f t="shared" ca="1" si="763"/>
        <v>NM</v>
      </c>
      <c r="BQ154" s="145" t="str">
        <f t="shared" ca="1" si="763"/>
        <v>NM</v>
      </c>
      <c r="BR154" s="145" t="str">
        <f t="shared" ca="1" si="763"/>
        <v>NM</v>
      </c>
      <c r="BS154" s="145" t="str">
        <f t="shared" ca="1" si="763"/>
        <v>NM</v>
      </c>
      <c r="BT154" s="145" t="str">
        <f t="shared" ca="1" si="763"/>
        <v>NM</v>
      </c>
      <c r="BU154" s="145" t="str">
        <f t="shared" ca="1" si="763"/>
        <v>NM</v>
      </c>
      <c r="BV154" s="145" t="str">
        <f t="shared" ca="1" si="763"/>
        <v>NM</v>
      </c>
    </row>
    <row r="155" spans="1:74" s="152" customFormat="1" x14ac:dyDescent="0.25">
      <c r="A155" s="153" t="s">
        <v>285</v>
      </c>
      <c r="B155" s="154"/>
      <c r="C155" s="154"/>
      <c r="D155" s="148">
        <f t="shared" ref="D155:AZ155" ca="1" si="764">IFERROR(D152-D142,"NM")</f>
        <v>0</v>
      </c>
      <c r="E155" s="148">
        <f t="shared" ca="1" si="764"/>
        <v>0</v>
      </c>
      <c r="F155" s="148">
        <f t="shared" ca="1" si="764"/>
        <v>0</v>
      </c>
      <c r="G155" s="148">
        <f t="shared" ca="1" si="764"/>
        <v>0</v>
      </c>
      <c r="H155" s="148">
        <f t="shared" ca="1" si="764"/>
        <v>0</v>
      </c>
      <c r="I155" s="148">
        <f t="shared" ca="1" si="764"/>
        <v>0</v>
      </c>
      <c r="J155" s="148">
        <f t="shared" ca="1" si="764"/>
        <v>0</v>
      </c>
      <c r="K155" s="148">
        <f t="shared" ca="1" si="764"/>
        <v>0</v>
      </c>
      <c r="L155" s="148">
        <f t="shared" ca="1" si="764"/>
        <v>0</v>
      </c>
      <c r="M155" s="148">
        <f t="shared" ca="1" si="764"/>
        <v>0</v>
      </c>
      <c r="N155" s="148">
        <f t="shared" ca="1" si="764"/>
        <v>0</v>
      </c>
      <c r="O155" s="148">
        <f t="shared" ca="1" si="764"/>
        <v>0</v>
      </c>
      <c r="P155" s="148">
        <f t="shared" ca="1" si="764"/>
        <v>0</v>
      </c>
      <c r="Q155" s="148">
        <f t="shared" ca="1" si="764"/>
        <v>0</v>
      </c>
      <c r="R155" s="148">
        <f t="shared" ca="1" si="764"/>
        <v>0</v>
      </c>
      <c r="S155" s="148">
        <f t="shared" ca="1" si="764"/>
        <v>0</v>
      </c>
      <c r="T155" s="148">
        <f t="shared" ca="1" si="764"/>
        <v>0</v>
      </c>
      <c r="U155" s="148">
        <f t="shared" ca="1" si="764"/>
        <v>0</v>
      </c>
      <c r="V155" s="148">
        <f t="shared" ca="1" si="764"/>
        <v>0</v>
      </c>
      <c r="W155" s="148">
        <f t="shared" ca="1" si="764"/>
        <v>0</v>
      </c>
      <c r="X155" s="148">
        <f t="shared" ca="1" si="764"/>
        <v>0</v>
      </c>
      <c r="Y155" s="148">
        <f t="shared" ca="1" si="764"/>
        <v>0</v>
      </c>
      <c r="Z155" s="148">
        <f t="shared" ca="1" si="764"/>
        <v>0</v>
      </c>
      <c r="AA155" s="148">
        <f t="shared" ca="1" si="764"/>
        <v>0</v>
      </c>
      <c r="AB155" s="148">
        <f t="shared" ca="1" si="764"/>
        <v>0</v>
      </c>
      <c r="AC155" s="148">
        <f t="shared" ca="1" si="764"/>
        <v>0</v>
      </c>
      <c r="AD155" s="148">
        <f t="shared" ca="1" si="764"/>
        <v>0</v>
      </c>
      <c r="AE155" s="148">
        <f t="shared" ca="1" si="764"/>
        <v>0</v>
      </c>
      <c r="AF155" s="148">
        <f t="shared" ca="1" si="764"/>
        <v>0</v>
      </c>
      <c r="AG155" s="148">
        <f t="shared" ca="1" si="764"/>
        <v>0</v>
      </c>
      <c r="AH155" s="148">
        <f t="shared" ca="1" si="764"/>
        <v>0</v>
      </c>
      <c r="AI155" s="148">
        <f t="shared" ca="1" si="764"/>
        <v>0</v>
      </c>
      <c r="AJ155" s="148">
        <f t="shared" ca="1" si="764"/>
        <v>0</v>
      </c>
      <c r="AK155" s="148">
        <f t="shared" ca="1" si="764"/>
        <v>0</v>
      </c>
      <c r="AL155" s="148">
        <f t="shared" ca="1" si="764"/>
        <v>0</v>
      </c>
      <c r="AM155" s="148">
        <f t="shared" ca="1" si="764"/>
        <v>0</v>
      </c>
      <c r="AN155" s="148">
        <f t="shared" ca="1" si="764"/>
        <v>0</v>
      </c>
      <c r="AO155" s="148">
        <f t="shared" ca="1" si="764"/>
        <v>0</v>
      </c>
      <c r="AP155" s="148">
        <f t="shared" ca="1" si="764"/>
        <v>0</v>
      </c>
      <c r="AQ155" s="148">
        <f t="shared" ca="1" si="764"/>
        <v>0</v>
      </c>
      <c r="AR155" s="148">
        <f t="shared" ca="1" si="764"/>
        <v>0</v>
      </c>
      <c r="AS155" s="148">
        <f t="shared" ca="1" si="764"/>
        <v>0</v>
      </c>
      <c r="AT155" s="148">
        <f t="shared" ca="1" si="764"/>
        <v>0</v>
      </c>
      <c r="AU155" s="148">
        <f t="shared" ca="1" si="764"/>
        <v>0</v>
      </c>
      <c r="AV155" s="148">
        <f t="shared" ca="1" si="764"/>
        <v>0</v>
      </c>
      <c r="AW155" s="148">
        <f t="shared" ca="1" si="764"/>
        <v>0</v>
      </c>
      <c r="AX155" s="148">
        <f t="shared" ca="1" si="764"/>
        <v>0</v>
      </c>
      <c r="AY155" s="148">
        <f t="shared" ca="1" si="764"/>
        <v>0</v>
      </c>
      <c r="AZ155" s="148">
        <f t="shared" ca="1" si="764"/>
        <v>0</v>
      </c>
      <c r="BA155" s="148">
        <f ca="1">IFERROR(BA152-BA142,"NM")</f>
        <v>0</v>
      </c>
      <c r="BB155" s="148">
        <f t="shared" ref="BB155:BG155" ca="1" si="765">IFERROR(BB152-BB142,"NM")</f>
        <v>0</v>
      </c>
      <c r="BC155" s="148">
        <f t="shared" ca="1" si="765"/>
        <v>0</v>
      </c>
      <c r="BD155" s="148">
        <f t="shared" ca="1" si="765"/>
        <v>0</v>
      </c>
      <c r="BE155" s="148">
        <f t="shared" ca="1" si="765"/>
        <v>0</v>
      </c>
      <c r="BF155" s="148">
        <f t="shared" ca="1" si="765"/>
        <v>0</v>
      </c>
      <c r="BG155" s="148">
        <f t="shared" ca="1" si="765"/>
        <v>0</v>
      </c>
      <c r="BH155" s="148">
        <f t="shared" ref="BH155:BV155" ca="1" si="766">IFERROR(BH152-BH142,"NM")</f>
        <v>890</v>
      </c>
      <c r="BI155" s="148">
        <f t="shared" ca="1" si="766"/>
        <v>0</v>
      </c>
      <c r="BJ155" s="148">
        <f t="shared" ca="1" si="766"/>
        <v>0</v>
      </c>
      <c r="BK155" s="148">
        <f t="shared" ca="1" si="766"/>
        <v>0</v>
      </c>
      <c r="BL155" s="148">
        <f t="shared" ca="1" si="766"/>
        <v>0</v>
      </c>
      <c r="BM155" s="148">
        <f t="shared" ca="1" si="766"/>
        <v>0</v>
      </c>
      <c r="BN155" s="148">
        <f t="shared" ca="1" si="766"/>
        <v>0</v>
      </c>
      <c r="BO155" s="148">
        <f t="shared" ca="1" si="766"/>
        <v>895</v>
      </c>
      <c r="BP155" s="148">
        <f t="shared" ca="1" si="766"/>
        <v>0</v>
      </c>
      <c r="BQ155" s="148">
        <f t="shared" ca="1" si="766"/>
        <v>0</v>
      </c>
      <c r="BR155" s="148">
        <f t="shared" ca="1" si="766"/>
        <v>0</v>
      </c>
      <c r="BS155" s="148">
        <f t="shared" ca="1" si="766"/>
        <v>0</v>
      </c>
      <c r="BT155" s="148">
        <f t="shared" ca="1" si="766"/>
        <v>0</v>
      </c>
      <c r="BU155" s="148">
        <f t="shared" ca="1" si="766"/>
        <v>0</v>
      </c>
      <c r="BV155" s="148">
        <f t="shared" ca="1" si="766"/>
        <v>892</v>
      </c>
    </row>
    <row r="156" spans="1:74" s="152" customFormat="1" x14ac:dyDescent="0.25">
      <c r="A156" s="238"/>
      <c r="B156" s="154"/>
      <c r="C156" s="154"/>
      <c r="D156" s="150"/>
      <c r="E156" s="150"/>
      <c r="F156" s="150"/>
      <c r="G156" s="150"/>
      <c r="H156" s="150"/>
      <c r="I156" s="150"/>
      <c r="J156" s="150"/>
      <c r="K156" s="150"/>
      <c r="L156" s="150"/>
      <c r="M156" s="150"/>
      <c r="N156" s="150"/>
      <c r="O156" s="150"/>
      <c r="P156" s="150"/>
      <c r="Q156" s="150"/>
      <c r="R156" s="150"/>
      <c r="S156" s="150"/>
      <c r="T156" s="150"/>
      <c r="U156" s="150"/>
      <c r="V156" s="150"/>
      <c r="W156" s="150"/>
      <c r="X156" s="150"/>
      <c r="Y156" s="150"/>
      <c r="Z156" s="150"/>
      <c r="AA156" s="150"/>
      <c r="AB156" s="150"/>
      <c r="AC156" s="150"/>
      <c r="AD156" s="150"/>
      <c r="AE156" s="150"/>
      <c r="AF156" s="150"/>
      <c r="AG156" s="150"/>
      <c r="AH156" s="150"/>
      <c r="AI156" s="150"/>
      <c r="AJ156" s="150"/>
      <c r="AK156" s="150"/>
      <c r="AL156" s="150"/>
      <c r="AM156" s="150"/>
      <c r="AN156" s="150"/>
      <c r="AO156" s="150"/>
      <c r="AP156" s="150"/>
      <c r="AQ156" s="150"/>
      <c r="AR156" s="150"/>
      <c r="AS156" s="150"/>
      <c r="AT156" s="150"/>
      <c r="AU156" s="150"/>
      <c r="AV156" s="150"/>
      <c r="AW156" s="150"/>
      <c r="AX156" s="150"/>
      <c r="AY156" s="150"/>
      <c r="AZ156" s="150"/>
      <c r="BA156" s="150"/>
      <c r="BB156" s="150"/>
      <c r="BC156" s="150"/>
      <c r="BD156" s="150"/>
      <c r="BE156" s="150"/>
      <c r="BF156" s="150"/>
      <c r="BG156" s="150"/>
      <c r="BH156" s="150"/>
      <c r="BI156" s="150"/>
      <c r="BJ156" s="150"/>
      <c r="BK156" s="150"/>
      <c r="BL156" s="150"/>
      <c r="BM156" s="150"/>
      <c r="BN156" s="150"/>
      <c r="BO156" s="150"/>
      <c r="BP156" s="150"/>
      <c r="BQ156" s="150"/>
      <c r="BR156" s="150"/>
      <c r="BS156" s="150"/>
      <c r="BT156" s="150"/>
      <c r="BU156" s="150"/>
      <c r="BV156" s="150"/>
    </row>
    <row r="157" spans="1:74" s="152" customFormat="1" x14ac:dyDescent="0.25">
      <c r="A157" s="54"/>
      <c r="B157" s="52"/>
      <c r="C157" s="52"/>
      <c r="D157" s="155"/>
      <c r="E157" s="155"/>
      <c r="F157" s="155"/>
      <c r="G157" s="155"/>
      <c r="H157" s="155"/>
      <c r="I157" s="155"/>
      <c r="J157" s="155"/>
      <c r="K157" s="155"/>
      <c r="L157" s="155"/>
      <c r="M157" s="155"/>
      <c r="N157" s="155"/>
      <c r="O157" s="155"/>
      <c r="P157" s="155"/>
      <c r="Q157" s="155"/>
      <c r="R157" s="155"/>
      <c r="S157" s="155"/>
      <c r="T157" s="155"/>
      <c r="U157" s="155"/>
      <c r="V157" s="155"/>
      <c r="W157" s="155"/>
      <c r="X157" s="155"/>
      <c r="Y157" s="155"/>
      <c r="Z157" s="155"/>
      <c r="AA157" s="155"/>
      <c r="AB157" s="155"/>
      <c r="AC157" s="155"/>
      <c r="AD157" s="155"/>
      <c r="AE157" s="155"/>
      <c r="AF157" s="155"/>
      <c r="AG157" s="155"/>
      <c r="AH157" s="155"/>
      <c r="AI157" s="155"/>
      <c r="AJ157" s="155"/>
      <c r="AK157" s="155"/>
      <c r="AL157" s="155"/>
      <c r="AM157" s="155"/>
      <c r="AN157" s="155"/>
      <c r="AO157" s="155"/>
      <c r="AP157" s="155"/>
      <c r="AQ157" s="155"/>
      <c r="AR157" s="155"/>
      <c r="AS157" s="155"/>
      <c r="AT157" s="155"/>
      <c r="AU157" s="155"/>
      <c r="AV157" s="155"/>
      <c r="AW157" s="155"/>
      <c r="AX157" s="155"/>
      <c r="AY157" s="155"/>
      <c r="AZ157" s="155"/>
      <c r="BA157" s="155"/>
      <c r="BB157" s="155"/>
      <c r="BC157" s="155"/>
      <c r="BD157" s="155"/>
      <c r="BE157" s="155"/>
      <c r="BF157" s="155"/>
      <c r="BG157" s="155"/>
      <c r="BH157" s="155"/>
      <c r="BI157" s="155"/>
      <c r="BJ157" s="155"/>
      <c r="BK157" s="155"/>
      <c r="BL157" s="155"/>
      <c r="BM157" s="155"/>
      <c r="BN157" s="155"/>
      <c r="BO157" s="155"/>
      <c r="BP157" s="155"/>
      <c r="BQ157" s="155"/>
      <c r="BR157" s="155"/>
      <c r="BS157" s="155"/>
      <c r="BT157" s="155"/>
      <c r="BU157" s="155"/>
      <c r="BV157" s="155"/>
    </row>
    <row r="158" spans="1:74" s="2" customFormat="1" ht="12.75" x14ac:dyDescent="0.2">
      <c r="A158" s="66" t="s">
        <v>286</v>
      </c>
      <c r="B158" s="68"/>
      <c r="C158" s="68"/>
    </row>
    <row r="159" spans="1:74" s="2" customFormat="1" ht="13.5" thickBot="1" x14ac:dyDescent="0.25">
      <c r="A159" s="77" t="s">
        <v>206</v>
      </c>
      <c r="B159" s="77"/>
      <c r="C159" s="77"/>
      <c r="D159" s="77" t="str">
        <f t="shared" ref="D159:AI159" ca="1" si="767">+D9</f>
        <v>2010A</v>
      </c>
      <c r="E159" s="77" t="str">
        <f t="shared" ca="1" si="767"/>
        <v>1Q</v>
      </c>
      <c r="F159" s="77" t="str">
        <f t="shared" ca="1" si="767"/>
        <v>2Q</v>
      </c>
      <c r="G159" s="77" t="str">
        <f t="shared" ca="1" si="767"/>
        <v>1H</v>
      </c>
      <c r="H159" s="77" t="str">
        <f t="shared" ca="1" si="767"/>
        <v>3Q</v>
      </c>
      <c r="I159" s="77" t="str">
        <f t="shared" ca="1" si="767"/>
        <v>9M</v>
      </c>
      <c r="J159" s="77" t="str">
        <f t="shared" ca="1" si="767"/>
        <v>4Q</v>
      </c>
      <c r="K159" s="77" t="str">
        <f t="shared" ca="1" si="767"/>
        <v>2011A</v>
      </c>
      <c r="L159" s="77" t="str">
        <f t="shared" ca="1" si="767"/>
        <v>1Q</v>
      </c>
      <c r="M159" s="77" t="str">
        <f t="shared" ca="1" si="767"/>
        <v>2Q</v>
      </c>
      <c r="N159" s="77" t="str">
        <f t="shared" ca="1" si="767"/>
        <v>1H</v>
      </c>
      <c r="O159" s="77" t="str">
        <f t="shared" ca="1" si="767"/>
        <v>3Q</v>
      </c>
      <c r="P159" s="77" t="str">
        <f t="shared" ca="1" si="767"/>
        <v>9M</v>
      </c>
      <c r="Q159" s="77" t="str">
        <f t="shared" ca="1" si="767"/>
        <v>4Q</v>
      </c>
      <c r="R159" s="77" t="str">
        <f t="shared" ca="1" si="767"/>
        <v>2012A</v>
      </c>
      <c r="S159" s="77" t="str">
        <f t="shared" ca="1" si="767"/>
        <v>1Q</v>
      </c>
      <c r="T159" s="77" t="str">
        <f t="shared" ca="1" si="767"/>
        <v>2Q</v>
      </c>
      <c r="U159" s="77" t="str">
        <f t="shared" ca="1" si="767"/>
        <v>1H</v>
      </c>
      <c r="V159" s="77" t="str">
        <f t="shared" ca="1" si="767"/>
        <v>3Q</v>
      </c>
      <c r="W159" s="77" t="str">
        <f t="shared" ca="1" si="767"/>
        <v>9M</v>
      </c>
      <c r="X159" s="77" t="str">
        <f t="shared" ca="1" si="767"/>
        <v>4Q</v>
      </c>
      <c r="Y159" s="77" t="str">
        <f t="shared" ca="1" si="767"/>
        <v>2013A</v>
      </c>
      <c r="Z159" s="77" t="str">
        <f t="shared" ca="1" si="767"/>
        <v>1Q</v>
      </c>
      <c r="AA159" s="77" t="str">
        <f t="shared" ca="1" si="767"/>
        <v>2Q</v>
      </c>
      <c r="AB159" s="77" t="str">
        <f t="shared" ca="1" si="767"/>
        <v>1H</v>
      </c>
      <c r="AC159" s="77" t="str">
        <f t="shared" ca="1" si="767"/>
        <v>3Q</v>
      </c>
      <c r="AD159" s="77" t="str">
        <f t="shared" ca="1" si="767"/>
        <v>9M</v>
      </c>
      <c r="AE159" s="77" t="str">
        <f t="shared" ca="1" si="767"/>
        <v>4Q</v>
      </c>
      <c r="AF159" s="77" t="str">
        <f t="shared" ca="1" si="767"/>
        <v>2014A</v>
      </c>
      <c r="AG159" s="77" t="str">
        <f t="shared" ca="1" si="767"/>
        <v>1Q</v>
      </c>
      <c r="AH159" s="77" t="str">
        <f t="shared" ca="1" si="767"/>
        <v>2Q</v>
      </c>
      <c r="AI159" s="77" t="str">
        <f t="shared" ca="1" si="767"/>
        <v>1H</v>
      </c>
      <c r="AJ159" s="77" t="str">
        <f t="shared" ref="AJ159:BO159" ca="1" si="768">+AJ9</f>
        <v>3Q</v>
      </c>
      <c r="AK159" s="77" t="str">
        <f t="shared" ca="1" si="768"/>
        <v>9M</v>
      </c>
      <c r="AL159" s="77" t="str">
        <f t="shared" ca="1" si="768"/>
        <v>4Q</v>
      </c>
      <c r="AM159" s="77" t="str">
        <f t="shared" ca="1" si="768"/>
        <v>2015A</v>
      </c>
      <c r="AN159" s="77" t="str">
        <f t="shared" ca="1" si="768"/>
        <v>1Q</v>
      </c>
      <c r="AO159" s="77" t="str">
        <f t="shared" ca="1" si="768"/>
        <v>2Q</v>
      </c>
      <c r="AP159" s="77" t="str">
        <f t="shared" ca="1" si="768"/>
        <v>1H</v>
      </c>
      <c r="AQ159" s="77" t="str">
        <f t="shared" ca="1" si="768"/>
        <v>3Q</v>
      </c>
      <c r="AR159" s="77" t="str">
        <f t="shared" ca="1" si="768"/>
        <v>9M</v>
      </c>
      <c r="AS159" s="77" t="str">
        <f t="shared" ca="1" si="768"/>
        <v>4Q</v>
      </c>
      <c r="AT159" s="77" t="str">
        <f t="shared" ca="1" si="768"/>
        <v>2016A</v>
      </c>
      <c r="AU159" s="77" t="str">
        <f t="shared" ca="1" si="768"/>
        <v>1Q</v>
      </c>
      <c r="AV159" s="77" t="str">
        <f t="shared" ca="1" si="768"/>
        <v>2Q</v>
      </c>
      <c r="AW159" s="77" t="str">
        <f t="shared" ca="1" si="768"/>
        <v>1H</v>
      </c>
      <c r="AX159" s="77" t="str">
        <f t="shared" ca="1" si="768"/>
        <v>3Q</v>
      </c>
      <c r="AY159" s="77" t="str">
        <f t="shared" ca="1" si="768"/>
        <v>9M</v>
      </c>
      <c r="AZ159" s="77" t="str">
        <f t="shared" ca="1" si="768"/>
        <v>4Q</v>
      </c>
      <c r="BA159" s="77" t="str">
        <f t="shared" ca="1" si="768"/>
        <v>2017A</v>
      </c>
      <c r="BB159" s="77" t="str">
        <f t="shared" ref="BB159:BG159" ca="1" si="769">+BB9</f>
        <v>1QA</v>
      </c>
      <c r="BC159" s="77" t="str">
        <f t="shared" ca="1" si="769"/>
        <v>2QA</v>
      </c>
      <c r="BD159" s="77" t="str">
        <f t="shared" ca="1" si="769"/>
        <v>1HA</v>
      </c>
      <c r="BE159" s="77" t="str">
        <f t="shared" ca="1" si="769"/>
        <v>3QE</v>
      </c>
      <c r="BF159" s="77" t="str">
        <f t="shared" ca="1" si="769"/>
        <v>9ME</v>
      </c>
      <c r="BG159" s="77" t="str">
        <f t="shared" ca="1" si="769"/>
        <v>4QE</v>
      </c>
      <c r="BH159" s="77" t="str">
        <f t="shared" ca="1" si="768"/>
        <v>2018E</v>
      </c>
      <c r="BI159" s="77" t="str">
        <f t="shared" ca="1" si="768"/>
        <v>1Q</v>
      </c>
      <c r="BJ159" s="77" t="str">
        <f t="shared" ca="1" si="768"/>
        <v>2Q</v>
      </c>
      <c r="BK159" s="77" t="str">
        <f t="shared" ca="1" si="768"/>
        <v>1H</v>
      </c>
      <c r="BL159" s="77" t="str">
        <f t="shared" ca="1" si="768"/>
        <v>3Q</v>
      </c>
      <c r="BM159" s="77" t="str">
        <f t="shared" ca="1" si="768"/>
        <v>9M</v>
      </c>
      <c r="BN159" s="77" t="str">
        <f t="shared" ca="1" si="768"/>
        <v>4Q</v>
      </c>
      <c r="BO159" s="77" t="str">
        <f t="shared" ca="1" si="768"/>
        <v>2019E</v>
      </c>
      <c r="BP159" s="77" t="str">
        <f t="shared" ref="BP159:BV159" ca="1" si="770">+BP9</f>
        <v>1Q</v>
      </c>
      <c r="BQ159" s="77" t="str">
        <f t="shared" ca="1" si="770"/>
        <v>2Q</v>
      </c>
      <c r="BR159" s="77" t="str">
        <f t="shared" ca="1" si="770"/>
        <v>1H</v>
      </c>
      <c r="BS159" s="77" t="str">
        <f t="shared" ca="1" si="770"/>
        <v>3Q</v>
      </c>
      <c r="BT159" s="77" t="str">
        <f t="shared" ca="1" si="770"/>
        <v>9M</v>
      </c>
      <c r="BU159" s="77" t="str">
        <f t="shared" ca="1" si="770"/>
        <v>4Q</v>
      </c>
      <c r="BV159" s="77" t="str">
        <f t="shared" ca="1" si="770"/>
        <v>2020E</v>
      </c>
    </row>
    <row r="161" spans="1:74" hidden="1" outlineLevel="1" x14ac:dyDescent="0.25">
      <c r="A161" s="44" t="s">
        <v>189</v>
      </c>
      <c r="B161" s="60"/>
      <c r="C161" s="60"/>
      <c r="D161" s="243">
        <f t="shared" ref="D161:AZ161" ca="1" si="771">+IFERROR(-D146/D176,0)</f>
        <v>0</v>
      </c>
      <c r="E161" s="243">
        <f t="shared" ca="1" si="771"/>
        <v>0</v>
      </c>
      <c r="F161" s="243">
        <f t="shared" ca="1" si="771"/>
        <v>0</v>
      </c>
      <c r="G161" s="243">
        <f t="shared" ca="1" si="771"/>
        <v>0</v>
      </c>
      <c r="H161" s="243">
        <f t="shared" ca="1" si="771"/>
        <v>0</v>
      </c>
      <c r="I161" s="243">
        <f t="shared" ca="1" si="771"/>
        <v>0</v>
      </c>
      <c r="J161" s="243">
        <f t="shared" ca="1" si="771"/>
        <v>0</v>
      </c>
      <c r="K161" s="243">
        <f t="shared" ca="1" si="771"/>
        <v>0</v>
      </c>
      <c r="L161" s="243">
        <f t="shared" ca="1" si="771"/>
        <v>0</v>
      </c>
      <c r="M161" s="243">
        <f t="shared" ca="1" si="771"/>
        <v>0</v>
      </c>
      <c r="N161" s="243">
        <f t="shared" ca="1" si="771"/>
        <v>0</v>
      </c>
      <c r="O161" s="243">
        <f t="shared" ca="1" si="771"/>
        <v>0</v>
      </c>
      <c r="P161" s="243">
        <f t="shared" ca="1" si="771"/>
        <v>0</v>
      </c>
      <c r="Q161" s="243">
        <f t="shared" ca="1" si="771"/>
        <v>0</v>
      </c>
      <c r="R161" s="243">
        <f t="shared" ca="1" si="771"/>
        <v>0</v>
      </c>
      <c r="S161" s="243">
        <f t="shared" ca="1" si="771"/>
        <v>0</v>
      </c>
      <c r="T161" s="243">
        <f t="shared" ca="1" si="771"/>
        <v>0</v>
      </c>
      <c r="U161" s="243">
        <f t="shared" ca="1" si="771"/>
        <v>0</v>
      </c>
      <c r="V161" s="243">
        <f t="shared" ca="1" si="771"/>
        <v>0</v>
      </c>
      <c r="W161" s="243">
        <f t="shared" ca="1" si="771"/>
        <v>0</v>
      </c>
      <c r="X161" s="243">
        <f t="shared" ca="1" si="771"/>
        <v>0</v>
      </c>
      <c r="Y161" s="243">
        <f t="shared" ca="1" si="771"/>
        <v>0</v>
      </c>
      <c r="Z161" s="243">
        <f t="shared" ca="1" si="771"/>
        <v>0</v>
      </c>
      <c r="AA161" s="243">
        <f t="shared" ca="1" si="771"/>
        <v>0</v>
      </c>
      <c r="AB161" s="243">
        <f t="shared" ca="1" si="771"/>
        <v>0</v>
      </c>
      <c r="AC161" s="243">
        <f t="shared" ca="1" si="771"/>
        <v>0</v>
      </c>
      <c r="AD161" s="243">
        <f t="shared" ca="1" si="771"/>
        <v>0</v>
      </c>
      <c r="AE161" s="243">
        <f t="shared" ca="1" si="771"/>
        <v>0</v>
      </c>
      <c r="AF161" s="243">
        <f t="shared" ca="1" si="771"/>
        <v>0</v>
      </c>
      <c r="AG161" s="243">
        <f t="shared" ca="1" si="771"/>
        <v>0</v>
      </c>
      <c r="AH161" s="243">
        <f t="shared" ca="1" si="771"/>
        <v>0</v>
      </c>
      <c r="AI161" s="243">
        <f t="shared" ca="1" si="771"/>
        <v>0</v>
      </c>
      <c r="AJ161" s="243">
        <f t="shared" ca="1" si="771"/>
        <v>0</v>
      </c>
      <c r="AK161" s="243">
        <f t="shared" ca="1" si="771"/>
        <v>0</v>
      </c>
      <c r="AL161" s="243">
        <f t="shared" ca="1" si="771"/>
        <v>0</v>
      </c>
      <c r="AM161" s="243">
        <f t="shared" ca="1" si="771"/>
        <v>0</v>
      </c>
      <c r="AN161" s="243">
        <f t="shared" ca="1" si="771"/>
        <v>0</v>
      </c>
      <c r="AO161" s="243">
        <f t="shared" ca="1" si="771"/>
        <v>0</v>
      </c>
      <c r="AP161" s="243">
        <f t="shared" ca="1" si="771"/>
        <v>0</v>
      </c>
      <c r="AQ161" s="243">
        <f t="shared" ca="1" si="771"/>
        <v>0</v>
      </c>
      <c r="AR161" s="243">
        <f t="shared" ca="1" si="771"/>
        <v>0</v>
      </c>
      <c r="AS161" s="243">
        <f t="shared" ca="1" si="771"/>
        <v>0</v>
      </c>
      <c r="AT161" s="243">
        <f t="shared" ca="1" si="771"/>
        <v>0</v>
      </c>
      <c r="AU161" s="243">
        <f t="shared" ca="1" si="771"/>
        <v>0</v>
      </c>
      <c r="AV161" s="243">
        <f t="shared" ca="1" si="771"/>
        <v>0</v>
      </c>
      <c r="AW161" s="243">
        <f t="shared" ca="1" si="771"/>
        <v>0</v>
      </c>
      <c r="AX161" s="243">
        <f t="shared" ca="1" si="771"/>
        <v>0</v>
      </c>
      <c r="AY161" s="243">
        <f t="shared" ca="1" si="771"/>
        <v>0</v>
      </c>
      <c r="AZ161" s="243">
        <f t="shared" ca="1" si="771"/>
        <v>0</v>
      </c>
      <c r="BA161" s="243">
        <f ca="1">+IFERROR(-BA146/BA176,0)</f>
        <v>0</v>
      </c>
      <c r="BB161" s="243">
        <f t="shared" ref="BB161:BF161" ca="1" si="772">+IFERROR(-BB146/BB176,0)</f>
        <v>0</v>
      </c>
      <c r="BC161" s="243">
        <f t="shared" ca="1" si="772"/>
        <v>0</v>
      </c>
      <c r="BD161" s="243">
        <f t="shared" ca="1" si="772"/>
        <v>0</v>
      </c>
      <c r="BE161" s="243">
        <f t="shared" ca="1" si="772"/>
        <v>0</v>
      </c>
      <c r="BF161" s="243">
        <f t="shared" ca="1" si="772"/>
        <v>0</v>
      </c>
      <c r="BG161" s="129"/>
      <c r="BH161" s="129"/>
      <c r="BI161" s="129"/>
      <c r="BJ161" s="129"/>
      <c r="BK161" s="129"/>
      <c r="BL161" s="129"/>
      <c r="BM161" s="129"/>
      <c r="BN161" s="129"/>
      <c r="BO161" s="129"/>
      <c r="BP161" s="129"/>
      <c r="BQ161" s="129"/>
      <c r="BR161" s="129"/>
      <c r="BS161" s="129"/>
      <c r="BT161" s="129"/>
      <c r="BU161" s="129"/>
      <c r="BV161" s="129"/>
    </row>
    <row r="162" spans="1:74" hidden="1" outlineLevel="1" x14ac:dyDescent="0.25">
      <c r="A162" s="44" t="s">
        <v>190</v>
      </c>
      <c r="B162" s="60"/>
      <c r="C162" s="60"/>
      <c r="D162" s="243">
        <f ca="1">365/365</f>
        <v>1</v>
      </c>
      <c r="E162" s="243">
        <f t="shared" ref="E162:F162" ca="1" si="773">365/90</f>
        <v>4.0555555555555554</v>
      </c>
      <c r="F162" s="243">
        <f t="shared" ca="1" si="773"/>
        <v>4.0555555555555554</v>
      </c>
      <c r="G162" s="243">
        <f ca="1">365/180</f>
        <v>2.0277777777777777</v>
      </c>
      <c r="H162" s="243">
        <f ca="1">365/90</f>
        <v>4.0555555555555554</v>
      </c>
      <c r="I162" s="243">
        <f ca="1">365/270</f>
        <v>1.3518518518518519</v>
      </c>
      <c r="J162" s="243">
        <f ca="1">365/90</f>
        <v>4.0555555555555554</v>
      </c>
      <c r="K162" s="243">
        <f ca="1">365/365</f>
        <v>1</v>
      </c>
      <c r="L162" s="243">
        <f t="shared" ref="L162:M162" ca="1" si="774">365/90</f>
        <v>4.0555555555555554</v>
      </c>
      <c r="M162" s="243">
        <f t="shared" ca="1" si="774"/>
        <v>4.0555555555555554</v>
      </c>
      <c r="N162" s="243">
        <f ca="1">365/180</f>
        <v>2.0277777777777777</v>
      </c>
      <c r="O162" s="243">
        <f ca="1">365/90</f>
        <v>4.0555555555555554</v>
      </c>
      <c r="P162" s="243">
        <f ca="1">365/270</f>
        <v>1.3518518518518519</v>
      </c>
      <c r="Q162" s="243">
        <f ca="1">365/90</f>
        <v>4.0555555555555554</v>
      </c>
      <c r="R162" s="243">
        <f ca="1">365/365</f>
        <v>1</v>
      </c>
      <c r="S162" s="243">
        <f t="shared" ref="S162:T162" ca="1" si="775">365/90</f>
        <v>4.0555555555555554</v>
      </c>
      <c r="T162" s="243">
        <f t="shared" ca="1" si="775"/>
        <v>4.0555555555555554</v>
      </c>
      <c r="U162" s="243">
        <f ca="1">365/180</f>
        <v>2.0277777777777777</v>
      </c>
      <c r="V162" s="243">
        <f ca="1">365/90</f>
        <v>4.0555555555555554</v>
      </c>
      <c r="W162" s="243">
        <f ca="1">365/270</f>
        <v>1.3518518518518519</v>
      </c>
      <c r="X162" s="243">
        <f ca="1">365/90</f>
        <v>4.0555555555555554</v>
      </c>
      <c r="Y162" s="243">
        <f ca="1">365/365</f>
        <v>1</v>
      </c>
      <c r="Z162" s="243">
        <f t="shared" ref="Z162:AA162" ca="1" si="776">365/90</f>
        <v>4.0555555555555554</v>
      </c>
      <c r="AA162" s="243">
        <f t="shared" ca="1" si="776"/>
        <v>4.0555555555555554</v>
      </c>
      <c r="AB162" s="243">
        <f ca="1">365/180</f>
        <v>2.0277777777777777</v>
      </c>
      <c r="AC162" s="243">
        <f ca="1">365/90</f>
        <v>4.0555555555555554</v>
      </c>
      <c r="AD162" s="243">
        <f ca="1">365/270</f>
        <v>1.3518518518518519</v>
      </c>
      <c r="AE162" s="243">
        <f ca="1">365/90</f>
        <v>4.0555555555555554</v>
      </c>
      <c r="AF162" s="243">
        <f ca="1">365/365</f>
        <v>1</v>
      </c>
      <c r="AG162" s="243">
        <f t="shared" ref="AG162:AH162" ca="1" si="777">365/90</f>
        <v>4.0555555555555554</v>
      </c>
      <c r="AH162" s="243">
        <f t="shared" ca="1" si="777"/>
        <v>4.0555555555555554</v>
      </c>
      <c r="AI162" s="243">
        <f ca="1">365/180</f>
        <v>2.0277777777777777</v>
      </c>
      <c r="AJ162" s="243">
        <f ca="1">365/90</f>
        <v>4.0555555555555554</v>
      </c>
      <c r="AK162" s="243">
        <f ca="1">365/270</f>
        <v>1.3518518518518519</v>
      </c>
      <c r="AL162" s="243">
        <f ca="1">365/90</f>
        <v>4.0555555555555554</v>
      </c>
      <c r="AM162" s="243">
        <f ca="1">365/365</f>
        <v>1</v>
      </c>
      <c r="AN162" s="243">
        <f t="shared" ref="AN162:AO162" ca="1" si="778">365/90</f>
        <v>4.0555555555555554</v>
      </c>
      <c r="AO162" s="243">
        <f t="shared" ca="1" si="778"/>
        <v>4.0555555555555554</v>
      </c>
      <c r="AP162" s="243">
        <f ca="1">365/180</f>
        <v>2.0277777777777777</v>
      </c>
      <c r="AQ162" s="243">
        <f ca="1">365/90</f>
        <v>4.0555555555555554</v>
      </c>
      <c r="AR162" s="243">
        <f ca="1">365/270</f>
        <v>1.3518518518518519</v>
      </c>
      <c r="AS162" s="243">
        <f ca="1">365/90</f>
        <v>4.0555555555555554</v>
      </c>
      <c r="AT162" s="243">
        <f ca="1">365/365</f>
        <v>1</v>
      </c>
      <c r="AU162" s="243">
        <f t="shared" ref="AU162:AV162" ca="1" si="779">365/90</f>
        <v>4.0555555555555554</v>
      </c>
      <c r="AV162" s="243">
        <f t="shared" ca="1" si="779"/>
        <v>4.0555555555555554</v>
      </c>
      <c r="AW162" s="243">
        <f ca="1">365/180</f>
        <v>2.0277777777777777</v>
      </c>
      <c r="AX162" s="243">
        <f ca="1">365/90</f>
        <v>4.0555555555555554</v>
      </c>
      <c r="AY162" s="243">
        <f ca="1">365/270</f>
        <v>1.3518518518518519</v>
      </c>
      <c r="AZ162" s="243">
        <f ca="1">365/90</f>
        <v>4.0555555555555554</v>
      </c>
      <c r="BA162" s="243">
        <f ca="1">365/365</f>
        <v>1</v>
      </c>
      <c r="BB162" s="243">
        <f t="shared" ref="BB162:BC162" ca="1" si="780">365/90</f>
        <v>4.0555555555555554</v>
      </c>
      <c r="BC162" s="243">
        <f t="shared" ca="1" si="780"/>
        <v>4.0555555555555554</v>
      </c>
      <c r="BD162" s="243">
        <f ca="1">365/180</f>
        <v>2.0277777777777777</v>
      </c>
      <c r="BE162" s="243">
        <f ca="1">365/90</f>
        <v>4.0555555555555554</v>
      </c>
      <c r="BF162" s="243">
        <f ca="1">365/270</f>
        <v>1.3518518518518519</v>
      </c>
      <c r="BG162" s="243">
        <f ca="1">365/90</f>
        <v>4.0555555555555554</v>
      </c>
      <c r="BH162" s="243">
        <f ca="1">365/365</f>
        <v>1</v>
      </c>
      <c r="BI162" s="243">
        <f t="shared" ref="BI162:BJ162" ca="1" si="781">365/90</f>
        <v>4.0555555555555554</v>
      </c>
      <c r="BJ162" s="243">
        <f t="shared" ca="1" si="781"/>
        <v>4.0555555555555554</v>
      </c>
      <c r="BK162" s="129"/>
      <c r="BL162" s="243">
        <f ca="1">365/90</f>
        <v>4.0555555555555554</v>
      </c>
      <c r="BM162" s="129"/>
      <c r="BN162" s="243">
        <f ca="1">365/90</f>
        <v>4.0555555555555554</v>
      </c>
      <c r="BO162" s="243">
        <f ca="1">365/365</f>
        <v>1</v>
      </c>
      <c r="BP162" s="243">
        <f t="shared" ref="BP162:BQ162" ca="1" si="782">365/90</f>
        <v>4.0555555555555554</v>
      </c>
      <c r="BQ162" s="243">
        <f t="shared" ca="1" si="782"/>
        <v>4.0555555555555554</v>
      </c>
      <c r="BR162" s="129"/>
      <c r="BS162" s="243">
        <f ca="1">365/90</f>
        <v>4.0555555555555554</v>
      </c>
      <c r="BT162" s="129"/>
      <c r="BU162" s="243">
        <f ca="1">365/90</f>
        <v>4.0555555555555554</v>
      </c>
      <c r="BV162" s="243">
        <f ca="1">365/365</f>
        <v>1</v>
      </c>
    </row>
    <row r="163" spans="1:74" hidden="1" outlineLevel="1" x14ac:dyDescent="0.25">
      <c r="A163" s="44" t="s">
        <v>191</v>
      </c>
      <c r="B163" s="60"/>
      <c r="C163" s="60"/>
      <c r="D163" s="243">
        <f t="shared" ref="D163:BA163" ca="1" si="783">IFERROR(D161*D162,"NM")</f>
        <v>0</v>
      </c>
      <c r="E163" s="243">
        <f t="shared" ca="1" si="783"/>
        <v>0</v>
      </c>
      <c r="F163" s="243">
        <f t="shared" ca="1" si="783"/>
        <v>0</v>
      </c>
      <c r="G163" s="243">
        <f t="shared" ca="1" si="783"/>
        <v>0</v>
      </c>
      <c r="H163" s="243">
        <f t="shared" ca="1" si="783"/>
        <v>0</v>
      </c>
      <c r="I163" s="243">
        <f t="shared" ca="1" si="783"/>
        <v>0</v>
      </c>
      <c r="J163" s="243">
        <f t="shared" ca="1" si="783"/>
        <v>0</v>
      </c>
      <c r="K163" s="243">
        <f t="shared" ca="1" si="783"/>
        <v>0</v>
      </c>
      <c r="L163" s="243">
        <f t="shared" ca="1" si="783"/>
        <v>0</v>
      </c>
      <c r="M163" s="243">
        <f t="shared" ca="1" si="783"/>
        <v>0</v>
      </c>
      <c r="N163" s="243">
        <f t="shared" ca="1" si="783"/>
        <v>0</v>
      </c>
      <c r="O163" s="243">
        <f t="shared" ca="1" si="783"/>
        <v>0</v>
      </c>
      <c r="P163" s="243">
        <f t="shared" ca="1" si="783"/>
        <v>0</v>
      </c>
      <c r="Q163" s="243">
        <f t="shared" ca="1" si="783"/>
        <v>0</v>
      </c>
      <c r="R163" s="243">
        <f t="shared" ca="1" si="783"/>
        <v>0</v>
      </c>
      <c r="S163" s="243">
        <f t="shared" ca="1" si="783"/>
        <v>0</v>
      </c>
      <c r="T163" s="243">
        <f t="shared" ca="1" si="783"/>
        <v>0</v>
      </c>
      <c r="U163" s="243">
        <f t="shared" ca="1" si="783"/>
        <v>0</v>
      </c>
      <c r="V163" s="243">
        <f t="shared" ca="1" si="783"/>
        <v>0</v>
      </c>
      <c r="W163" s="243">
        <f t="shared" ca="1" si="783"/>
        <v>0</v>
      </c>
      <c r="X163" s="243">
        <f t="shared" ca="1" si="783"/>
        <v>0</v>
      </c>
      <c r="Y163" s="243">
        <f t="shared" ca="1" si="783"/>
        <v>0</v>
      </c>
      <c r="Z163" s="243">
        <f t="shared" ca="1" si="783"/>
        <v>0</v>
      </c>
      <c r="AA163" s="243">
        <f t="shared" ca="1" si="783"/>
        <v>0</v>
      </c>
      <c r="AB163" s="243">
        <f t="shared" ca="1" si="783"/>
        <v>0</v>
      </c>
      <c r="AC163" s="243">
        <f t="shared" ca="1" si="783"/>
        <v>0</v>
      </c>
      <c r="AD163" s="243">
        <f t="shared" ca="1" si="783"/>
        <v>0</v>
      </c>
      <c r="AE163" s="243">
        <f t="shared" ca="1" si="783"/>
        <v>0</v>
      </c>
      <c r="AF163" s="243">
        <f t="shared" ca="1" si="783"/>
        <v>0</v>
      </c>
      <c r="AG163" s="243">
        <f t="shared" ca="1" si="783"/>
        <v>0</v>
      </c>
      <c r="AH163" s="243">
        <f t="shared" ca="1" si="783"/>
        <v>0</v>
      </c>
      <c r="AI163" s="243">
        <f t="shared" ca="1" si="783"/>
        <v>0</v>
      </c>
      <c r="AJ163" s="243">
        <f t="shared" ca="1" si="783"/>
        <v>0</v>
      </c>
      <c r="AK163" s="243">
        <f t="shared" ca="1" si="783"/>
        <v>0</v>
      </c>
      <c r="AL163" s="243">
        <f t="shared" ca="1" si="783"/>
        <v>0</v>
      </c>
      <c r="AM163" s="243">
        <f t="shared" ca="1" si="783"/>
        <v>0</v>
      </c>
      <c r="AN163" s="243">
        <f t="shared" ca="1" si="783"/>
        <v>0</v>
      </c>
      <c r="AO163" s="243">
        <f t="shared" ca="1" si="783"/>
        <v>0</v>
      </c>
      <c r="AP163" s="243">
        <f t="shared" ca="1" si="783"/>
        <v>0</v>
      </c>
      <c r="AQ163" s="243">
        <f t="shared" ca="1" si="783"/>
        <v>0</v>
      </c>
      <c r="AR163" s="243">
        <f t="shared" ca="1" si="783"/>
        <v>0</v>
      </c>
      <c r="AS163" s="243">
        <f t="shared" ca="1" si="783"/>
        <v>0</v>
      </c>
      <c r="AT163" s="243">
        <f t="shared" ca="1" si="783"/>
        <v>0</v>
      </c>
      <c r="AU163" s="243">
        <f t="shared" ca="1" si="783"/>
        <v>0</v>
      </c>
      <c r="AV163" s="243">
        <f t="shared" ca="1" si="783"/>
        <v>0</v>
      </c>
      <c r="AW163" s="243">
        <f t="shared" ca="1" si="783"/>
        <v>0</v>
      </c>
      <c r="AX163" s="243">
        <f t="shared" ca="1" si="783"/>
        <v>0</v>
      </c>
      <c r="AY163" s="243">
        <f t="shared" ca="1" si="783"/>
        <v>0</v>
      </c>
      <c r="AZ163" s="243">
        <f t="shared" ca="1" si="783"/>
        <v>0</v>
      </c>
      <c r="BA163" s="243">
        <f t="shared" ca="1" si="783"/>
        <v>0</v>
      </c>
      <c r="BB163" s="243">
        <f t="shared" ref="BB163:BF163" ca="1" si="784">IFERROR(BB161*BB162,"NM")</f>
        <v>0</v>
      </c>
      <c r="BC163" s="243">
        <f t="shared" ca="1" si="784"/>
        <v>0</v>
      </c>
      <c r="BD163" s="243">
        <f t="shared" ca="1" si="784"/>
        <v>0</v>
      </c>
      <c r="BE163" s="243">
        <f t="shared" ca="1" si="784"/>
        <v>0</v>
      </c>
      <c r="BF163" s="243">
        <f t="shared" ca="1" si="784"/>
        <v>0</v>
      </c>
      <c r="BG163" s="129"/>
      <c r="BH163" s="129"/>
      <c r="BI163" s="129"/>
      <c r="BJ163" s="129"/>
      <c r="BK163" s="129"/>
      <c r="BL163" s="129"/>
      <c r="BM163" s="129"/>
      <c r="BN163" s="129"/>
      <c r="BO163" s="129"/>
      <c r="BP163" s="129"/>
      <c r="BQ163" s="129"/>
      <c r="BR163" s="129"/>
      <c r="BS163" s="129"/>
      <c r="BT163" s="129"/>
      <c r="BU163" s="129"/>
      <c r="BV163" s="129"/>
    </row>
    <row r="164" spans="1:74" collapsed="1" x14ac:dyDescent="0.25">
      <c r="A164" s="21" t="s">
        <v>86</v>
      </c>
      <c r="B164" s="60"/>
      <c r="C164" s="60"/>
      <c r="D164" s="156">
        <f ca="1">IFERROR(365/D163,0)</f>
        <v>0</v>
      </c>
      <c r="E164" s="156">
        <f t="shared" ref="E164:BA164" ca="1" si="785">IFERROR(365/E163,0)</f>
        <v>0</v>
      </c>
      <c r="F164" s="156">
        <f t="shared" ca="1" si="785"/>
        <v>0</v>
      </c>
      <c r="G164" s="156">
        <f t="shared" ca="1" si="785"/>
        <v>0</v>
      </c>
      <c r="H164" s="156">
        <f t="shared" ca="1" si="785"/>
        <v>0</v>
      </c>
      <c r="I164" s="156">
        <f t="shared" ca="1" si="785"/>
        <v>0</v>
      </c>
      <c r="J164" s="156">
        <f t="shared" ca="1" si="785"/>
        <v>0</v>
      </c>
      <c r="K164" s="156">
        <f t="shared" ca="1" si="785"/>
        <v>0</v>
      </c>
      <c r="L164" s="156">
        <f t="shared" ca="1" si="785"/>
        <v>0</v>
      </c>
      <c r="M164" s="156">
        <f t="shared" ca="1" si="785"/>
        <v>0</v>
      </c>
      <c r="N164" s="156">
        <f t="shared" ca="1" si="785"/>
        <v>0</v>
      </c>
      <c r="O164" s="156">
        <f t="shared" ca="1" si="785"/>
        <v>0</v>
      </c>
      <c r="P164" s="156">
        <f t="shared" ca="1" si="785"/>
        <v>0</v>
      </c>
      <c r="Q164" s="156">
        <f t="shared" ca="1" si="785"/>
        <v>0</v>
      </c>
      <c r="R164" s="156">
        <f t="shared" ca="1" si="785"/>
        <v>0</v>
      </c>
      <c r="S164" s="156">
        <f t="shared" ca="1" si="785"/>
        <v>0</v>
      </c>
      <c r="T164" s="156">
        <f t="shared" ca="1" si="785"/>
        <v>0</v>
      </c>
      <c r="U164" s="156">
        <f t="shared" ca="1" si="785"/>
        <v>0</v>
      </c>
      <c r="V164" s="156">
        <f t="shared" ca="1" si="785"/>
        <v>0</v>
      </c>
      <c r="W164" s="156">
        <f t="shared" ca="1" si="785"/>
        <v>0</v>
      </c>
      <c r="X164" s="156">
        <f t="shared" ca="1" si="785"/>
        <v>0</v>
      </c>
      <c r="Y164" s="156">
        <f t="shared" ca="1" si="785"/>
        <v>0</v>
      </c>
      <c r="Z164" s="156">
        <f t="shared" ca="1" si="785"/>
        <v>0</v>
      </c>
      <c r="AA164" s="156">
        <f t="shared" ca="1" si="785"/>
        <v>0</v>
      </c>
      <c r="AB164" s="156">
        <f t="shared" ca="1" si="785"/>
        <v>0</v>
      </c>
      <c r="AC164" s="156">
        <f t="shared" ca="1" si="785"/>
        <v>0</v>
      </c>
      <c r="AD164" s="156">
        <f t="shared" ca="1" si="785"/>
        <v>0</v>
      </c>
      <c r="AE164" s="156">
        <f t="shared" ca="1" si="785"/>
        <v>0</v>
      </c>
      <c r="AF164" s="156">
        <f t="shared" ca="1" si="785"/>
        <v>0</v>
      </c>
      <c r="AG164" s="156">
        <f t="shared" ca="1" si="785"/>
        <v>0</v>
      </c>
      <c r="AH164" s="156">
        <f t="shared" ca="1" si="785"/>
        <v>0</v>
      </c>
      <c r="AI164" s="156">
        <f t="shared" ca="1" si="785"/>
        <v>0</v>
      </c>
      <c r="AJ164" s="156">
        <f t="shared" ca="1" si="785"/>
        <v>0</v>
      </c>
      <c r="AK164" s="156">
        <f t="shared" ca="1" si="785"/>
        <v>0</v>
      </c>
      <c r="AL164" s="156">
        <f t="shared" ca="1" si="785"/>
        <v>0</v>
      </c>
      <c r="AM164" s="156">
        <f t="shared" ca="1" si="785"/>
        <v>0</v>
      </c>
      <c r="AN164" s="156">
        <f t="shared" ca="1" si="785"/>
        <v>0</v>
      </c>
      <c r="AO164" s="156">
        <f t="shared" ca="1" si="785"/>
        <v>0</v>
      </c>
      <c r="AP164" s="156">
        <f t="shared" ca="1" si="785"/>
        <v>0</v>
      </c>
      <c r="AQ164" s="156">
        <f t="shared" ca="1" si="785"/>
        <v>0</v>
      </c>
      <c r="AR164" s="156">
        <f t="shared" ca="1" si="785"/>
        <v>0</v>
      </c>
      <c r="AS164" s="156">
        <f t="shared" ca="1" si="785"/>
        <v>0</v>
      </c>
      <c r="AT164" s="156">
        <f t="shared" ca="1" si="785"/>
        <v>0</v>
      </c>
      <c r="AU164" s="156">
        <f t="shared" ca="1" si="785"/>
        <v>0</v>
      </c>
      <c r="AV164" s="156">
        <f t="shared" ca="1" si="785"/>
        <v>0</v>
      </c>
      <c r="AW164" s="156">
        <f t="shared" ca="1" si="785"/>
        <v>0</v>
      </c>
      <c r="AX164" s="156">
        <f t="shared" ca="1" si="785"/>
        <v>0</v>
      </c>
      <c r="AY164" s="156">
        <f t="shared" ca="1" si="785"/>
        <v>0</v>
      </c>
      <c r="AZ164" s="156">
        <f t="shared" ca="1" si="785"/>
        <v>0</v>
      </c>
      <c r="BA164" s="156">
        <f t="shared" ca="1" si="785"/>
        <v>0</v>
      </c>
      <c r="BB164" s="156">
        <f t="shared" ref="BB164:BF164" ca="1" si="786">IFERROR(365/BB163,0)</f>
        <v>0</v>
      </c>
      <c r="BC164" s="156">
        <f t="shared" ca="1" si="786"/>
        <v>0</v>
      </c>
      <c r="BD164" s="156">
        <f t="shared" ca="1" si="786"/>
        <v>0</v>
      </c>
      <c r="BE164" s="156">
        <f t="shared" ca="1" si="786"/>
        <v>0</v>
      </c>
      <c r="BF164" s="156">
        <f t="shared" ca="1" si="786"/>
        <v>0</v>
      </c>
      <c r="BG164" s="130">
        <v>125</v>
      </c>
      <c r="BH164" s="130">
        <v>80</v>
      </c>
      <c r="BI164" s="130">
        <v>125</v>
      </c>
      <c r="BJ164" s="130">
        <v>125</v>
      </c>
      <c r="BK164" s="129"/>
      <c r="BL164" s="130">
        <v>125</v>
      </c>
      <c r="BM164" s="129"/>
      <c r="BN164" s="130">
        <v>125</v>
      </c>
      <c r="BO164" s="130">
        <v>80</v>
      </c>
      <c r="BP164" s="130">
        <v>125</v>
      </c>
      <c r="BQ164" s="130">
        <v>125</v>
      </c>
      <c r="BR164" s="129"/>
      <c r="BS164" s="130">
        <v>125</v>
      </c>
      <c r="BT164" s="129"/>
      <c r="BU164" s="130">
        <v>125</v>
      </c>
      <c r="BV164" s="130">
        <v>80</v>
      </c>
    </row>
    <row r="165" spans="1:74" hidden="1" outlineLevel="1" x14ac:dyDescent="0.25">
      <c r="A165" s="47" t="s">
        <v>192</v>
      </c>
      <c r="B165" s="60"/>
      <c r="C165" s="60"/>
      <c r="D165" s="244" t="str">
        <f t="shared" ref="D165:AZ165" ca="1" si="787">+IFERROR(D137/D178,"NM")</f>
        <v>NM</v>
      </c>
      <c r="E165" s="244" t="str">
        <f t="shared" ca="1" si="787"/>
        <v>NM</v>
      </c>
      <c r="F165" s="244" t="str">
        <f t="shared" ca="1" si="787"/>
        <v>NM</v>
      </c>
      <c r="G165" s="244" t="str">
        <f t="shared" ca="1" si="787"/>
        <v>NM</v>
      </c>
      <c r="H165" s="244" t="str">
        <f t="shared" ca="1" si="787"/>
        <v>NM</v>
      </c>
      <c r="I165" s="244" t="str">
        <f t="shared" ca="1" si="787"/>
        <v>NM</v>
      </c>
      <c r="J165" s="244" t="str">
        <f t="shared" ca="1" si="787"/>
        <v>NM</v>
      </c>
      <c r="K165" s="244" t="str">
        <f t="shared" ca="1" si="787"/>
        <v>NM</v>
      </c>
      <c r="L165" s="244" t="str">
        <f t="shared" ca="1" si="787"/>
        <v>NM</v>
      </c>
      <c r="M165" s="244" t="str">
        <f t="shared" ca="1" si="787"/>
        <v>NM</v>
      </c>
      <c r="N165" s="244" t="str">
        <f t="shared" ca="1" si="787"/>
        <v>NM</v>
      </c>
      <c r="O165" s="244" t="str">
        <f t="shared" ca="1" si="787"/>
        <v>NM</v>
      </c>
      <c r="P165" s="244" t="str">
        <f t="shared" ca="1" si="787"/>
        <v>NM</v>
      </c>
      <c r="Q165" s="244" t="str">
        <f t="shared" ca="1" si="787"/>
        <v>NM</v>
      </c>
      <c r="R165" s="244" t="str">
        <f t="shared" ca="1" si="787"/>
        <v>NM</v>
      </c>
      <c r="S165" s="244" t="str">
        <f t="shared" ca="1" si="787"/>
        <v>NM</v>
      </c>
      <c r="T165" s="244" t="str">
        <f t="shared" ca="1" si="787"/>
        <v>NM</v>
      </c>
      <c r="U165" s="244" t="str">
        <f t="shared" ca="1" si="787"/>
        <v>NM</v>
      </c>
      <c r="V165" s="244" t="str">
        <f t="shared" ca="1" si="787"/>
        <v>NM</v>
      </c>
      <c r="W165" s="244" t="str">
        <f t="shared" ca="1" si="787"/>
        <v>NM</v>
      </c>
      <c r="X165" s="244" t="str">
        <f t="shared" ca="1" si="787"/>
        <v>NM</v>
      </c>
      <c r="Y165" s="244" t="str">
        <f t="shared" ca="1" si="787"/>
        <v>NM</v>
      </c>
      <c r="Z165" s="244" t="str">
        <f t="shared" ca="1" si="787"/>
        <v>NM</v>
      </c>
      <c r="AA165" s="244" t="str">
        <f t="shared" ca="1" si="787"/>
        <v>NM</v>
      </c>
      <c r="AB165" s="244" t="str">
        <f t="shared" ca="1" si="787"/>
        <v>NM</v>
      </c>
      <c r="AC165" s="244" t="str">
        <f t="shared" ca="1" si="787"/>
        <v>NM</v>
      </c>
      <c r="AD165" s="244" t="str">
        <f t="shared" ca="1" si="787"/>
        <v>NM</v>
      </c>
      <c r="AE165" s="244" t="str">
        <f t="shared" ca="1" si="787"/>
        <v>NM</v>
      </c>
      <c r="AF165" s="244" t="str">
        <f t="shared" ca="1" si="787"/>
        <v>NM</v>
      </c>
      <c r="AG165" s="244" t="str">
        <f t="shared" ca="1" si="787"/>
        <v>NM</v>
      </c>
      <c r="AH165" s="244" t="str">
        <f t="shared" ca="1" si="787"/>
        <v>NM</v>
      </c>
      <c r="AI165" s="244" t="str">
        <f t="shared" ca="1" si="787"/>
        <v>NM</v>
      </c>
      <c r="AJ165" s="244" t="str">
        <f t="shared" ca="1" si="787"/>
        <v>NM</v>
      </c>
      <c r="AK165" s="244" t="str">
        <f t="shared" ca="1" si="787"/>
        <v>NM</v>
      </c>
      <c r="AL165" s="244" t="str">
        <f t="shared" ca="1" si="787"/>
        <v>NM</v>
      </c>
      <c r="AM165" s="244" t="str">
        <f t="shared" ca="1" si="787"/>
        <v>NM</v>
      </c>
      <c r="AN165" s="244" t="str">
        <f t="shared" ca="1" si="787"/>
        <v>NM</v>
      </c>
      <c r="AO165" s="244" t="str">
        <f t="shared" ca="1" si="787"/>
        <v>NM</v>
      </c>
      <c r="AP165" s="244" t="str">
        <f t="shared" ca="1" si="787"/>
        <v>NM</v>
      </c>
      <c r="AQ165" s="244" t="str">
        <f t="shared" ca="1" si="787"/>
        <v>NM</v>
      </c>
      <c r="AR165" s="244" t="str">
        <f t="shared" ca="1" si="787"/>
        <v>NM</v>
      </c>
      <c r="AS165" s="244" t="str">
        <f t="shared" ca="1" si="787"/>
        <v>NM</v>
      </c>
      <c r="AT165" s="244" t="str">
        <f t="shared" ca="1" si="787"/>
        <v>NM</v>
      </c>
      <c r="AU165" s="244" t="str">
        <f t="shared" ca="1" si="787"/>
        <v>NM</v>
      </c>
      <c r="AV165" s="244" t="str">
        <f t="shared" ca="1" si="787"/>
        <v>NM</v>
      </c>
      <c r="AW165" s="244" t="str">
        <f t="shared" ca="1" si="787"/>
        <v>NM</v>
      </c>
      <c r="AX165" s="244" t="str">
        <f t="shared" ca="1" si="787"/>
        <v>NM</v>
      </c>
      <c r="AY165" s="244" t="str">
        <f t="shared" ca="1" si="787"/>
        <v>NM</v>
      </c>
      <c r="AZ165" s="244" t="str">
        <f t="shared" ca="1" si="787"/>
        <v>NM</v>
      </c>
      <c r="BA165" s="244" t="str">
        <f ca="1">+IFERROR(BA137/BA178,"NM")</f>
        <v>NM</v>
      </c>
      <c r="BB165" s="244" t="str">
        <f t="shared" ref="BB165:BF165" ca="1" si="788">+IFERROR(BB137/BB178,"NM")</f>
        <v>NM</v>
      </c>
      <c r="BC165" s="244" t="str">
        <f t="shared" ca="1" si="788"/>
        <v>NM</v>
      </c>
      <c r="BD165" s="244" t="str">
        <f t="shared" ca="1" si="788"/>
        <v>NM</v>
      </c>
      <c r="BE165" s="244" t="str">
        <f t="shared" ca="1" si="788"/>
        <v>NM</v>
      </c>
      <c r="BF165" s="244" t="str">
        <f t="shared" ca="1" si="788"/>
        <v>NM</v>
      </c>
      <c r="BG165" s="129"/>
      <c r="BH165" s="129"/>
      <c r="BI165" s="129"/>
      <c r="BJ165" s="129"/>
      <c r="BK165" s="129"/>
      <c r="BL165" s="129"/>
      <c r="BM165" s="129"/>
      <c r="BN165" s="129"/>
      <c r="BO165" s="129"/>
      <c r="BP165" s="129"/>
      <c r="BQ165" s="129"/>
      <c r="BR165" s="129"/>
      <c r="BS165" s="129"/>
      <c r="BT165" s="129"/>
      <c r="BU165" s="129"/>
      <c r="BV165" s="129"/>
    </row>
    <row r="166" spans="1:74" hidden="1" outlineLevel="1" x14ac:dyDescent="0.25">
      <c r="A166" s="47" t="s">
        <v>190</v>
      </c>
      <c r="B166" s="60"/>
      <c r="C166" s="60"/>
      <c r="D166" s="243">
        <f t="shared" ref="D166:BA166" ca="1" si="789">365/365</f>
        <v>1</v>
      </c>
      <c r="E166" s="243">
        <f t="shared" ref="E166:F166" ca="1" si="790">365/90</f>
        <v>4.0555555555555554</v>
      </c>
      <c r="F166" s="243">
        <f t="shared" ca="1" si="790"/>
        <v>4.0555555555555554</v>
      </c>
      <c r="G166" s="243">
        <f ca="1">365/180</f>
        <v>2.0277777777777777</v>
      </c>
      <c r="H166" s="243">
        <f ca="1">365/90</f>
        <v>4.0555555555555554</v>
      </c>
      <c r="I166" s="243">
        <f ca="1">365/270</f>
        <v>1.3518518518518519</v>
      </c>
      <c r="J166" s="243">
        <f ca="1">365/90</f>
        <v>4.0555555555555554</v>
      </c>
      <c r="K166" s="243">
        <f t="shared" ca="1" si="789"/>
        <v>1</v>
      </c>
      <c r="L166" s="243">
        <f t="shared" ref="L166:M166" ca="1" si="791">365/90</f>
        <v>4.0555555555555554</v>
      </c>
      <c r="M166" s="243">
        <f t="shared" ca="1" si="791"/>
        <v>4.0555555555555554</v>
      </c>
      <c r="N166" s="243">
        <f ca="1">365/180</f>
        <v>2.0277777777777777</v>
      </c>
      <c r="O166" s="243">
        <f ca="1">365/90</f>
        <v>4.0555555555555554</v>
      </c>
      <c r="P166" s="243">
        <f ca="1">365/270</f>
        <v>1.3518518518518519</v>
      </c>
      <c r="Q166" s="243">
        <f ca="1">365/90</f>
        <v>4.0555555555555554</v>
      </c>
      <c r="R166" s="243">
        <f t="shared" ca="1" si="789"/>
        <v>1</v>
      </c>
      <c r="S166" s="243">
        <f t="shared" ref="S166:T166" ca="1" si="792">365/90</f>
        <v>4.0555555555555554</v>
      </c>
      <c r="T166" s="243">
        <f t="shared" ca="1" si="792"/>
        <v>4.0555555555555554</v>
      </c>
      <c r="U166" s="243">
        <f ca="1">365/180</f>
        <v>2.0277777777777777</v>
      </c>
      <c r="V166" s="243">
        <f ca="1">365/90</f>
        <v>4.0555555555555554</v>
      </c>
      <c r="W166" s="243">
        <f ca="1">365/270</f>
        <v>1.3518518518518519</v>
      </c>
      <c r="X166" s="243">
        <f ca="1">365/90</f>
        <v>4.0555555555555554</v>
      </c>
      <c r="Y166" s="243">
        <f t="shared" ca="1" si="789"/>
        <v>1</v>
      </c>
      <c r="Z166" s="243">
        <f t="shared" ref="Z166:AA166" ca="1" si="793">365/90</f>
        <v>4.0555555555555554</v>
      </c>
      <c r="AA166" s="243">
        <f t="shared" ca="1" si="793"/>
        <v>4.0555555555555554</v>
      </c>
      <c r="AB166" s="243">
        <f ca="1">365/180</f>
        <v>2.0277777777777777</v>
      </c>
      <c r="AC166" s="243">
        <f ca="1">365/90</f>
        <v>4.0555555555555554</v>
      </c>
      <c r="AD166" s="243">
        <f ca="1">365/270</f>
        <v>1.3518518518518519</v>
      </c>
      <c r="AE166" s="243">
        <f ca="1">365/90</f>
        <v>4.0555555555555554</v>
      </c>
      <c r="AF166" s="243">
        <f t="shared" ca="1" si="789"/>
        <v>1</v>
      </c>
      <c r="AG166" s="243">
        <f t="shared" ref="AG166:AH166" ca="1" si="794">365/90</f>
        <v>4.0555555555555554</v>
      </c>
      <c r="AH166" s="243">
        <f t="shared" ca="1" si="794"/>
        <v>4.0555555555555554</v>
      </c>
      <c r="AI166" s="243">
        <f ca="1">365/180</f>
        <v>2.0277777777777777</v>
      </c>
      <c r="AJ166" s="243">
        <f ca="1">365/90</f>
        <v>4.0555555555555554</v>
      </c>
      <c r="AK166" s="243">
        <f ca="1">365/270</f>
        <v>1.3518518518518519</v>
      </c>
      <c r="AL166" s="243">
        <f ca="1">365/90</f>
        <v>4.0555555555555554</v>
      </c>
      <c r="AM166" s="243">
        <f t="shared" ca="1" si="789"/>
        <v>1</v>
      </c>
      <c r="AN166" s="243">
        <f t="shared" ref="AN166:AO166" ca="1" si="795">365/90</f>
        <v>4.0555555555555554</v>
      </c>
      <c r="AO166" s="243">
        <f t="shared" ca="1" si="795"/>
        <v>4.0555555555555554</v>
      </c>
      <c r="AP166" s="243">
        <f ca="1">365/180</f>
        <v>2.0277777777777777</v>
      </c>
      <c r="AQ166" s="243">
        <f ca="1">365/90</f>
        <v>4.0555555555555554</v>
      </c>
      <c r="AR166" s="243">
        <f ca="1">365/270</f>
        <v>1.3518518518518519</v>
      </c>
      <c r="AS166" s="243">
        <f ca="1">365/90</f>
        <v>4.0555555555555554</v>
      </c>
      <c r="AT166" s="243">
        <f t="shared" ca="1" si="789"/>
        <v>1</v>
      </c>
      <c r="AU166" s="243">
        <f t="shared" ref="AU166:AV166" ca="1" si="796">365/90</f>
        <v>4.0555555555555554</v>
      </c>
      <c r="AV166" s="243">
        <f t="shared" ca="1" si="796"/>
        <v>4.0555555555555554</v>
      </c>
      <c r="AW166" s="243">
        <f ca="1">365/180</f>
        <v>2.0277777777777777</v>
      </c>
      <c r="AX166" s="243">
        <f ca="1">365/90</f>
        <v>4.0555555555555554</v>
      </c>
      <c r="AY166" s="243">
        <f ca="1">365/270</f>
        <v>1.3518518518518519</v>
      </c>
      <c r="AZ166" s="243">
        <f ca="1">365/90</f>
        <v>4.0555555555555554</v>
      </c>
      <c r="BA166" s="243">
        <f t="shared" ca="1" si="789"/>
        <v>1</v>
      </c>
      <c r="BB166" s="243">
        <f t="shared" ref="BB166:BC166" ca="1" si="797">365/90</f>
        <v>4.0555555555555554</v>
      </c>
      <c r="BC166" s="243">
        <f t="shared" ca="1" si="797"/>
        <v>4.0555555555555554</v>
      </c>
      <c r="BD166" s="243">
        <f ca="1">365/180</f>
        <v>2.0277777777777777</v>
      </c>
      <c r="BE166" s="243">
        <f ca="1">365/90</f>
        <v>4.0555555555555554</v>
      </c>
      <c r="BF166" s="243">
        <f ca="1">365/270</f>
        <v>1.3518518518518519</v>
      </c>
      <c r="BG166" s="243">
        <f ca="1">365/90</f>
        <v>4.0555555555555554</v>
      </c>
      <c r="BH166" s="243">
        <f ca="1">365/365</f>
        <v>1</v>
      </c>
      <c r="BI166" s="243">
        <f t="shared" ref="BI166:BJ166" ca="1" si="798">365/90</f>
        <v>4.0555555555555554</v>
      </c>
      <c r="BJ166" s="243">
        <f t="shared" ca="1" si="798"/>
        <v>4.0555555555555554</v>
      </c>
      <c r="BK166" s="129"/>
      <c r="BL166" s="243">
        <f ca="1">365/90</f>
        <v>4.0555555555555554</v>
      </c>
      <c r="BM166" s="129"/>
      <c r="BN166" s="243">
        <f ca="1">365/90</f>
        <v>4.0555555555555554</v>
      </c>
      <c r="BO166" s="243">
        <f ca="1">365/365</f>
        <v>1</v>
      </c>
      <c r="BP166" s="243">
        <f t="shared" ref="BP166:BQ166" ca="1" si="799">365/90</f>
        <v>4.0555555555555554</v>
      </c>
      <c r="BQ166" s="243">
        <f t="shared" ca="1" si="799"/>
        <v>4.0555555555555554</v>
      </c>
      <c r="BR166" s="129"/>
      <c r="BS166" s="243">
        <f ca="1">365/90</f>
        <v>4.0555555555555554</v>
      </c>
      <c r="BT166" s="129"/>
      <c r="BU166" s="243">
        <f ca="1">365/90</f>
        <v>4.0555555555555554</v>
      </c>
      <c r="BV166" s="243">
        <f ca="1">365/365</f>
        <v>1</v>
      </c>
    </row>
    <row r="167" spans="1:74" hidden="1" outlineLevel="1" x14ac:dyDescent="0.25">
      <c r="A167" s="47" t="s">
        <v>193</v>
      </c>
      <c r="B167" s="60"/>
      <c r="C167" s="60"/>
      <c r="D167" s="244" t="str">
        <f t="shared" ref="D167:BA167" ca="1" si="800">IFERROR(D165*D166,"NM")</f>
        <v>NM</v>
      </c>
      <c r="E167" s="244" t="str">
        <f t="shared" ca="1" si="800"/>
        <v>NM</v>
      </c>
      <c r="F167" s="244" t="str">
        <f t="shared" ca="1" si="800"/>
        <v>NM</v>
      </c>
      <c r="G167" s="244" t="str">
        <f t="shared" ca="1" si="800"/>
        <v>NM</v>
      </c>
      <c r="H167" s="244" t="str">
        <f t="shared" ca="1" si="800"/>
        <v>NM</v>
      </c>
      <c r="I167" s="244" t="str">
        <f t="shared" ca="1" si="800"/>
        <v>NM</v>
      </c>
      <c r="J167" s="244" t="str">
        <f t="shared" ca="1" si="800"/>
        <v>NM</v>
      </c>
      <c r="K167" s="244" t="str">
        <f t="shared" ca="1" si="800"/>
        <v>NM</v>
      </c>
      <c r="L167" s="244" t="str">
        <f t="shared" ca="1" si="800"/>
        <v>NM</v>
      </c>
      <c r="M167" s="244" t="str">
        <f t="shared" ca="1" si="800"/>
        <v>NM</v>
      </c>
      <c r="N167" s="244" t="str">
        <f t="shared" ca="1" si="800"/>
        <v>NM</v>
      </c>
      <c r="O167" s="244" t="str">
        <f t="shared" ca="1" si="800"/>
        <v>NM</v>
      </c>
      <c r="P167" s="244" t="str">
        <f t="shared" ca="1" si="800"/>
        <v>NM</v>
      </c>
      <c r="Q167" s="244" t="str">
        <f t="shared" ca="1" si="800"/>
        <v>NM</v>
      </c>
      <c r="R167" s="244" t="str">
        <f t="shared" ca="1" si="800"/>
        <v>NM</v>
      </c>
      <c r="S167" s="244" t="str">
        <f t="shared" ca="1" si="800"/>
        <v>NM</v>
      </c>
      <c r="T167" s="244" t="str">
        <f t="shared" ca="1" si="800"/>
        <v>NM</v>
      </c>
      <c r="U167" s="244" t="str">
        <f t="shared" ca="1" si="800"/>
        <v>NM</v>
      </c>
      <c r="V167" s="244" t="str">
        <f t="shared" ca="1" si="800"/>
        <v>NM</v>
      </c>
      <c r="W167" s="244" t="str">
        <f t="shared" ca="1" si="800"/>
        <v>NM</v>
      </c>
      <c r="X167" s="244" t="str">
        <f t="shared" ca="1" si="800"/>
        <v>NM</v>
      </c>
      <c r="Y167" s="244" t="str">
        <f t="shared" ca="1" si="800"/>
        <v>NM</v>
      </c>
      <c r="Z167" s="244" t="str">
        <f t="shared" ca="1" si="800"/>
        <v>NM</v>
      </c>
      <c r="AA167" s="244" t="str">
        <f t="shared" ca="1" si="800"/>
        <v>NM</v>
      </c>
      <c r="AB167" s="244" t="str">
        <f t="shared" ca="1" si="800"/>
        <v>NM</v>
      </c>
      <c r="AC167" s="244" t="str">
        <f t="shared" ca="1" si="800"/>
        <v>NM</v>
      </c>
      <c r="AD167" s="244" t="str">
        <f t="shared" ca="1" si="800"/>
        <v>NM</v>
      </c>
      <c r="AE167" s="244" t="str">
        <f t="shared" ca="1" si="800"/>
        <v>NM</v>
      </c>
      <c r="AF167" s="244" t="str">
        <f t="shared" ca="1" si="800"/>
        <v>NM</v>
      </c>
      <c r="AG167" s="244" t="str">
        <f t="shared" ca="1" si="800"/>
        <v>NM</v>
      </c>
      <c r="AH167" s="244" t="str">
        <f t="shared" ca="1" si="800"/>
        <v>NM</v>
      </c>
      <c r="AI167" s="244" t="str">
        <f t="shared" ca="1" si="800"/>
        <v>NM</v>
      </c>
      <c r="AJ167" s="244" t="str">
        <f t="shared" ca="1" si="800"/>
        <v>NM</v>
      </c>
      <c r="AK167" s="244" t="str">
        <f t="shared" ca="1" si="800"/>
        <v>NM</v>
      </c>
      <c r="AL167" s="244" t="str">
        <f t="shared" ca="1" si="800"/>
        <v>NM</v>
      </c>
      <c r="AM167" s="244" t="str">
        <f t="shared" ca="1" si="800"/>
        <v>NM</v>
      </c>
      <c r="AN167" s="244" t="str">
        <f t="shared" ca="1" si="800"/>
        <v>NM</v>
      </c>
      <c r="AO167" s="244" t="str">
        <f t="shared" ca="1" si="800"/>
        <v>NM</v>
      </c>
      <c r="AP167" s="244" t="str">
        <f t="shared" ca="1" si="800"/>
        <v>NM</v>
      </c>
      <c r="AQ167" s="244" t="str">
        <f t="shared" ca="1" si="800"/>
        <v>NM</v>
      </c>
      <c r="AR167" s="244" t="str">
        <f t="shared" ca="1" si="800"/>
        <v>NM</v>
      </c>
      <c r="AS167" s="244" t="str">
        <f t="shared" ca="1" si="800"/>
        <v>NM</v>
      </c>
      <c r="AT167" s="244" t="str">
        <f t="shared" ca="1" si="800"/>
        <v>NM</v>
      </c>
      <c r="AU167" s="244" t="str">
        <f t="shared" ca="1" si="800"/>
        <v>NM</v>
      </c>
      <c r="AV167" s="244" t="str">
        <f t="shared" ca="1" si="800"/>
        <v>NM</v>
      </c>
      <c r="AW167" s="244" t="str">
        <f t="shared" ca="1" si="800"/>
        <v>NM</v>
      </c>
      <c r="AX167" s="244" t="str">
        <f t="shared" ca="1" si="800"/>
        <v>NM</v>
      </c>
      <c r="AY167" s="244" t="str">
        <f t="shared" ca="1" si="800"/>
        <v>NM</v>
      </c>
      <c r="AZ167" s="244" t="str">
        <f t="shared" ca="1" si="800"/>
        <v>NM</v>
      </c>
      <c r="BA167" s="244" t="str">
        <f t="shared" ca="1" si="800"/>
        <v>NM</v>
      </c>
      <c r="BB167" s="244" t="str">
        <f t="shared" ref="BB167:BF167" ca="1" si="801">IFERROR(BB165*BB166,"NM")</f>
        <v>NM</v>
      </c>
      <c r="BC167" s="244" t="str">
        <f t="shared" ca="1" si="801"/>
        <v>NM</v>
      </c>
      <c r="BD167" s="244" t="str">
        <f t="shared" ca="1" si="801"/>
        <v>NM</v>
      </c>
      <c r="BE167" s="244" t="str">
        <f t="shared" ca="1" si="801"/>
        <v>NM</v>
      </c>
      <c r="BF167" s="244" t="str">
        <f t="shared" ca="1" si="801"/>
        <v>NM</v>
      </c>
      <c r="BG167" s="129"/>
      <c r="BH167" s="129"/>
      <c r="BI167" s="129"/>
      <c r="BJ167" s="129"/>
      <c r="BK167" s="129"/>
      <c r="BL167" s="129"/>
      <c r="BM167" s="129"/>
      <c r="BN167" s="129"/>
      <c r="BO167" s="129"/>
      <c r="BP167" s="129"/>
      <c r="BQ167" s="129"/>
      <c r="BR167" s="129"/>
      <c r="BS167" s="129"/>
      <c r="BT167" s="129"/>
      <c r="BU167" s="129"/>
      <c r="BV167" s="129"/>
    </row>
    <row r="168" spans="1:74" collapsed="1" x14ac:dyDescent="0.25">
      <c r="A168" s="21" t="s">
        <v>90</v>
      </c>
      <c r="B168" s="60"/>
      <c r="C168" s="60"/>
      <c r="D168" s="156">
        <f ca="1">IFERROR(365/D167,0)</f>
        <v>0</v>
      </c>
      <c r="E168" s="156">
        <f t="shared" ref="E168" ca="1" si="802">IFERROR(365/E167,0)</f>
        <v>0</v>
      </c>
      <c r="F168" s="156">
        <f t="shared" ref="F168" ca="1" si="803">IFERROR(365/F167,0)</f>
        <v>0</v>
      </c>
      <c r="G168" s="156">
        <f t="shared" ref="G168" ca="1" si="804">IFERROR(365/G167,0)</f>
        <v>0</v>
      </c>
      <c r="H168" s="156">
        <f t="shared" ref="H168" ca="1" si="805">IFERROR(365/H167,0)</f>
        <v>0</v>
      </c>
      <c r="I168" s="156">
        <f t="shared" ref="I168" ca="1" si="806">IFERROR(365/I167,0)</f>
        <v>0</v>
      </c>
      <c r="J168" s="156">
        <f t="shared" ref="J168" ca="1" si="807">IFERROR(365/J167,0)</f>
        <v>0</v>
      </c>
      <c r="K168" s="156">
        <f t="shared" ref="K168" ca="1" si="808">IFERROR(365/K167,0)</f>
        <v>0</v>
      </c>
      <c r="L168" s="156">
        <f t="shared" ref="L168" ca="1" si="809">IFERROR(365/L167,0)</f>
        <v>0</v>
      </c>
      <c r="M168" s="156">
        <f t="shared" ref="M168" ca="1" si="810">IFERROR(365/M167,0)</f>
        <v>0</v>
      </c>
      <c r="N168" s="156">
        <f t="shared" ref="N168" ca="1" si="811">IFERROR(365/N167,0)</f>
        <v>0</v>
      </c>
      <c r="O168" s="156">
        <f t="shared" ref="O168" ca="1" si="812">IFERROR(365/O167,0)</f>
        <v>0</v>
      </c>
      <c r="P168" s="156">
        <f t="shared" ref="P168" ca="1" si="813">IFERROR(365/P167,0)</f>
        <v>0</v>
      </c>
      <c r="Q168" s="156">
        <f t="shared" ref="Q168" ca="1" si="814">IFERROR(365/Q167,0)</f>
        <v>0</v>
      </c>
      <c r="R168" s="156">
        <f t="shared" ref="R168" ca="1" si="815">IFERROR(365/R167,0)</f>
        <v>0</v>
      </c>
      <c r="S168" s="156">
        <f t="shared" ref="S168" ca="1" si="816">IFERROR(365/S167,0)</f>
        <v>0</v>
      </c>
      <c r="T168" s="156">
        <f t="shared" ref="T168" ca="1" si="817">IFERROR(365/T167,0)</f>
        <v>0</v>
      </c>
      <c r="U168" s="156">
        <f t="shared" ref="U168" ca="1" si="818">IFERROR(365/U167,0)</f>
        <v>0</v>
      </c>
      <c r="V168" s="156">
        <f t="shared" ref="V168" ca="1" si="819">IFERROR(365/V167,0)</f>
        <v>0</v>
      </c>
      <c r="W168" s="156">
        <f t="shared" ref="W168" ca="1" si="820">IFERROR(365/W167,0)</f>
        <v>0</v>
      </c>
      <c r="X168" s="156">
        <f t="shared" ref="X168" ca="1" si="821">IFERROR(365/X167,0)</f>
        <v>0</v>
      </c>
      <c r="Y168" s="156">
        <f t="shared" ref="Y168" ca="1" si="822">IFERROR(365/Y167,0)</f>
        <v>0</v>
      </c>
      <c r="Z168" s="156">
        <f t="shared" ref="Z168" ca="1" si="823">IFERROR(365/Z167,0)</f>
        <v>0</v>
      </c>
      <c r="AA168" s="156">
        <f t="shared" ref="AA168" ca="1" si="824">IFERROR(365/AA167,0)</f>
        <v>0</v>
      </c>
      <c r="AB168" s="156">
        <f t="shared" ref="AB168" ca="1" si="825">IFERROR(365/AB167,0)</f>
        <v>0</v>
      </c>
      <c r="AC168" s="156">
        <f t="shared" ref="AC168" ca="1" si="826">IFERROR(365/AC167,0)</f>
        <v>0</v>
      </c>
      <c r="AD168" s="156">
        <f t="shared" ref="AD168" ca="1" si="827">IFERROR(365/AD167,0)</f>
        <v>0</v>
      </c>
      <c r="AE168" s="156">
        <f t="shared" ref="AE168" ca="1" si="828">IFERROR(365/AE167,0)</f>
        <v>0</v>
      </c>
      <c r="AF168" s="156">
        <f t="shared" ref="AF168" ca="1" si="829">IFERROR(365/AF167,0)</f>
        <v>0</v>
      </c>
      <c r="AG168" s="156">
        <f t="shared" ref="AG168" ca="1" si="830">IFERROR(365/AG167,0)</f>
        <v>0</v>
      </c>
      <c r="AH168" s="156">
        <f t="shared" ref="AH168" ca="1" si="831">IFERROR(365/AH167,0)</f>
        <v>0</v>
      </c>
      <c r="AI168" s="156">
        <f t="shared" ref="AI168" ca="1" si="832">IFERROR(365/AI167,0)</f>
        <v>0</v>
      </c>
      <c r="AJ168" s="156">
        <f t="shared" ref="AJ168" ca="1" si="833">IFERROR(365/AJ167,0)</f>
        <v>0</v>
      </c>
      <c r="AK168" s="156">
        <f t="shared" ref="AK168" ca="1" si="834">IFERROR(365/AK167,0)</f>
        <v>0</v>
      </c>
      <c r="AL168" s="156">
        <f t="shared" ref="AL168" ca="1" si="835">IFERROR(365/AL167,0)</f>
        <v>0</v>
      </c>
      <c r="AM168" s="156">
        <f t="shared" ref="AM168" ca="1" si="836">IFERROR(365/AM167,0)</f>
        <v>0</v>
      </c>
      <c r="AN168" s="156">
        <f t="shared" ref="AN168" ca="1" si="837">IFERROR(365/AN167,0)</f>
        <v>0</v>
      </c>
      <c r="AO168" s="156">
        <f t="shared" ref="AO168" ca="1" si="838">IFERROR(365/AO167,0)</f>
        <v>0</v>
      </c>
      <c r="AP168" s="156">
        <f t="shared" ref="AP168" ca="1" si="839">IFERROR(365/AP167,0)</f>
        <v>0</v>
      </c>
      <c r="AQ168" s="156">
        <f t="shared" ref="AQ168" ca="1" si="840">IFERROR(365/AQ167,0)</f>
        <v>0</v>
      </c>
      <c r="AR168" s="156">
        <f t="shared" ref="AR168" ca="1" si="841">IFERROR(365/AR167,0)</f>
        <v>0</v>
      </c>
      <c r="AS168" s="156">
        <f t="shared" ref="AS168" ca="1" si="842">IFERROR(365/AS167,0)</f>
        <v>0</v>
      </c>
      <c r="AT168" s="156">
        <f t="shared" ref="AT168" ca="1" si="843">IFERROR(365/AT167,0)</f>
        <v>0</v>
      </c>
      <c r="AU168" s="156">
        <f t="shared" ref="AU168" ca="1" si="844">IFERROR(365/AU167,0)</f>
        <v>0</v>
      </c>
      <c r="AV168" s="156">
        <f t="shared" ref="AV168" ca="1" si="845">IFERROR(365/AV167,0)</f>
        <v>0</v>
      </c>
      <c r="AW168" s="156">
        <f t="shared" ref="AW168" ca="1" si="846">IFERROR(365/AW167,0)</f>
        <v>0</v>
      </c>
      <c r="AX168" s="156">
        <f t="shared" ref="AX168" ca="1" si="847">IFERROR(365/AX167,0)</f>
        <v>0</v>
      </c>
      <c r="AY168" s="156">
        <f t="shared" ref="AY168" ca="1" si="848">IFERROR(365/AY167,0)</f>
        <v>0</v>
      </c>
      <c r="AZ168" s="156">
        <f t="shared" ref="AZ168" ca="1" si="849">IFERROR(365/AZ167,0)</f>
        <v>0</v>
      </c>
      <c r="BA168" s="156">
        <f t="shared" ref="BA168:BF168" ca="1" si="850">IFERROR(365/BA167,0)</f>
        <v>0</v>
      </c>
      <c r="BB168" s="156">
        <f t="shared" ca="1" si="850"/>
        <v>0</v>
      </c>
      <c r="BC168" s="156">
        <f t="shared" ca="1" si="850"/>
        <v>0</v>
      </c>
      <c r="BD168" s="156">
        <f t="shared" ca="1" si="850"/>
        <v>0</v>
      </c>
      <c r="BE168" s="156">
        <f t="shared" ca="1" si="850"/>
        <v>0</v>
      </c>
      <c r="BF168" s="156">
        <f t="shared" ca="1" si="850"/>
        <v>0</v>
      </c>
      <c r="BG168" s="130">
        <v>0</v>
      </c>
      <c r="BH168" s="130">
        <v>60</v>
      </c>
      <c r="BI168" s="130">
        <v>0</v>
      </c>
      <c r="BJ168" s="130">
        <v>0</v>
      </c>
      <c r="BK168" s="129"/>
      <c r="BL168" s="130">
        <v>0</v>
      </c>
      <c r="BM168" s="129"/>
      <c r="BN168" s="130">
        <v>0</v>
      </c>
      <c r="BO168" s="130">
        <v>60</v>
      </c>
      <c r="BP168" s="130">
        <v>0</v>
      </c>
      <c r="BQ168" s="130">
        <v>0</v>
      </c>
      <c r="BR168" s="129"/>
      <c r="BS168" s="130">
        <v>0</v>
      </c>
      <c r="BT168" s="129"/>
      <c r="BU168" s="130">
        <v>0</v>
      </c>
      <c r="BV168" s="130">
        <v>60</v>
      </c>
    </row>
    <row r="169" spans="1:74" hidden="1" outlineLevel="1" x14ac:dyDescent="0.25">
      <c r="A169" s="47" t="s">
        <v>194</v>
      </c>
      <c r="B169" s="60"/>
      <c r="C169" s="60"/>
      <c r="D169" s="244" t="str">
        <f t="shared" ref="D169:AZ169" ca="1" si="851">+IFERROR(-D146/D180,"NM")</f>
        <v>NM</v>
      </c>
      <c r="E169" s="244" t="str">
        <f t="shared" ca="1" si="851"/>
        <v>NM</v>
      </c>
      <c r="F169" s="244" t="str">
        <f t="shared" ca="1" si="851"/>
        <v>NM</v>
      </c>
      <c r="G169" s="244" t="str">
        <f t="shared" ca="1" si="851"/>
        <v>NM</v>
      </c>
      <c r="H169" s="244" t="str">
        <f t="shared" ca="1" si="851"/>
        <v>NM</v>
      </c>
      <c r="I169" s="244" t="str">
        <f t="shared" ca="1" si="851"/>
        <v>NM</v>
      </c>
      <c r="J169" s="244" t="str">
        <f t="shared" ca="1" si="851"/>
        <v>NM</v>
      </c>
      <c r="K169" s="244" t="str">
        <f t="shared" ca="1" si="851"/>
        <v>NM</v>
      </c>
      <c r="L169" s="244" t="str">
        <f t="shared" ca="1" si="851"/>
        <v>NM</v>
      </c>
      <c r="M169" s="244" t="str">
        <f t="shared" ca="1" si="851"/>
        <v>NM</v>
      </c>
      <c r="N169" s="244" t="str">
        <f t="shared" ca="1" si="851"/>
        <v>NM</v>
      </c>
      <c r="O169" s="244" t="str">
        <f t="shared" ca="1" si="851"/>
        <v>NM</v>
      </c>
      <c r="P169" s="244" t="str">
        <f t="shared" ca="1" si="851"/>
        <v>NM</v>
      </c>
      <c r="Q169" s="244" t="str">
        <f t="shared" ca="1" si="851"/>
        <v>NM</v>
      </c>
      <c r="R169" s="244" t="str">
        <f t="shared" ca="1" si="851"/>
        <v>NM</v>
      </c>
      <c r="S169" s="244" t="str">
        <f t="shared" ca="1" si="851"/>
        <v>NM</v>
      </c>
      <c r="T169" s="244" t="str">
        <f t="shared" ca="1" si="851"/>
        <v>NM</v>
      </c>
      <c r="U169" s="244" t="str">
        <f t="shared" ca="1" si="851"/>
        <v>NM</v>
      </c>
      <c r="V169" s="244" t="str">
        <f t="shared" ca="1" si="851"/>
        <v>NM</v>
      </c>
      <c r="W169" s="244" t="str">
        <f t="shared" ca="1" si="851"/>
        <v>NM</v>
      </c>
      <c r="X169" s="244" t="str">
        <f t="shared" ca="1" si="851"/>
        <v>NM</v>
      </c>
      <c r="Y169" s="244" t="str">
        <f t="shared" ca="1" si="851"/>
        <v>NM</v>
      </c>
      <c r="Z169" s="244" t="str">
        <f t="shared" ca="1" si="851"/>
        <v>NM</v>
      </c>
      <c r="AA169" s="244" t="str">
        <f t="shared" ca="1" si="851"/>
        <v>NM</v>
      </c>
      <c r="AB169" s="244" t="str">
        <f t="shared" ca="1" si="851"/>
        <v>NM</v>
      </c>
      <c r="AC169" s="244" t="str">
        <f t="shared" ca="1" si="851"/>
        <v>NM</v>
      </c>
      <c r="AD169" s="244" t="str">
        <f t="shared" ca="1" si="851"/>
        <v>NM</v>
      </c>
      <c r="AE169" s="244" t="str">
        <f t="shared" ca="1" si="851"/>
        <v>NM</v>
      </c>
      <c r="AF169" s="244" t="str">
        <f t="shared" ca="1" si="851"/>
        <v>NM</v>
      </c>
      <c r="AG169" s="244" t="str">
        <f t="shared" ca="1" si="851"/>
        <v>NM</v>
      </c>
      <c r="AH169" s="244" t="str">
        <f t="shared" ca="1" si="851"/>
        <v>NM</v>
      </c>
      <c r="AI169" s="244" t="str">
        <f t="shared" ca="1" si="851"/>
        <v>NM</v>
      </c>
      <c r="AJ169" s="244" t="str">
        <f t="shared" ca="1" si="851"/>
        <v>NM</v>
      </c>
      <c r="AK169" s="244" t="str">
        <f t="shared" ca="1" si="851"/>
        <v>NM</v>
      </c>
      <c r="AL169" s="244" t="str">
        <f t="shared" ca="1" si="851"/>
        <v>NM</v>
      </c>
      <c r="AM169" s="244" t="str">
        <f t="shared" ca="1" si="851"/>
        <v>NM</v>
      </c>
      <c r="AN169" s="244" t="str">
        <f t="shared" ca="1" si="851"/>
        <v>NM</v>
      </c>
      <c r="AO169" s="244" t="str">
        <f t="shared" ca="1" si="851"/>
        <v>NM</v>
      </c>
      <c r="AP169" s="244" t="str">
        <f t="shared" ca="1" si="851"/>
        <v>NM</v>
      </c>
      <c r="AQ169" s="244" t="str">
        <f t="shared" ca="1" si="851"/>
        <v>NM</v>
      </c>
      <c r="AR169" s="244" t="str">
        <f t="shared" ca="1" si="851"/>
        <v>NM</v>
      </c>
      <c r="AS169" s="244" t="str">
        <f t="shared" ca="1" si="851"/>
        <v>NM</v>
      </c>
      <c r="AT169" s="244" t="str">
        <f t="shared" ca="1" si="851"/>
        <v>NM</v>
      </c>
      <c r="AU169" s="244" t="str">
        <f t="shared" ca="1" si="851"/>
        <v>NM</v>
      </c>
      <c r="AV169" s="244" t="str">
        <f t="shared" ca="1" si="851"/>
        <v>NM</v>
      </c>
      <c r="AW169" s="244" t="str">
        <f t="shared" ca="1" si="851"/>
        <v>NM</v>
      </c>
      <c r="AX169" s="244" t="str">
        <f t="shared" ca="1" si="851"/>
        <v>NM</v>
      </c>
      <c r="AY169" s="244" t="str">
        <f t="shared" ca="1" si="851"/>
        <v>NM</v>
      </c>
      <c r="AZ169" s="244" t="str">
        <f t="shared" ca="1" si="851"/>
        <v>NM</v>
      </c>
      <c r="BA169" s="244" t="str">
        <f ca="1">+IFERROR(-BA146/BA180,"NM")</f>
        <v>NM</v>
      </c>
      <c r="BB169" s="244" t="str">
        <f t="shared" ref="BB169:BF169" ca="1" si="852">+IFERROR(-BB146/BB180,"NM")</f>
        <v>NM</v>
      </c>
      <c r="BC169" s="244" t="str">
        <f t="shared" ca="1" si="852"/>
        <v>NM</v>
      </c>
      <c r="BD169" s="244" t="str">
        <f t="shared" ca="1" si="852"/>
        <v>NM</v>
      </c>
      <c r="BE169" s="244" t="str">
        <f t="shared" ca="1" si="852"/>
        <v>NM</v>
      </c>
      <c r="BF169" s="244" t="str">
        <f t="shared" ca="1" si="852"/>
        <v>NM</v>
      </c>
      <c r="BG169" s="129"/>
      <c r="BH169" s="129"/>
      <c r="BI169" s="129"/>
      <c r="BJ169" s="129"/>
      <c r="BK169" s="129"/>
      <c r="BL169" s="129"/>
      <c r="BM169" s="129"/>
      <c r="BN169" s="129"/>
      <c r="BO169" s="129"/>
      <c r="BP169" s="129"/>
      <c r="BQ169" s="129"/>
      <c r="BR169" s="129"/>
      <c r="BS169" s="129"/>
      <c r="BT169" s="129"/>
      <c r="BU169" s="129"/>
      <c r="BV169" s="129"/>
    </row>
    <row r="170" spans="1:74" hidden="1" outlineLevel="1" x14ac:dyDescent="0.25">
      <c r="A170" s="47" t="s">
        <v>190</v>
      </c>
      <c r="B170" s="60"/>
      <c r="C170" s="60"/>
      <c r="D170" s="243">
        <f ca="1">365/365</f>
        <v>1</v>
      </c>
      <c r="E170" s="243">
        <f t="shared" ref="E170:F170" ca="1" si="853">365/90</f>
        <v>4.0555555555555554</v>
      </c>
      <c r="F170" s="243">
        <f t="shared" ca="1" si="853"/>
        <v>4.0555555555555554</v>
      </c>
      <c r="G170" s="243">
        <f ca="1">365/180</f>
        <v>2.0277777777777777</v>
      </c>
      <c r="H170" s="243">
        <f ca="1">365/90</f>
        <v>4.0555555555555554</v>
      </c>
      <c r="I170" s="243">
        <f ca="1">365/270</f>
        <v>1.3518518518518519</v>
      </c>
      <c r="J170" s="243">
        <f ca="1">365/90</f>
        <v>4.0555555555555554</v>
      </c>
      <c r="K170" s="243">
        <f ca="1">365/365</f>
        <v>1</v>
      </c>
      <c r="L170" s="243">
        <f t="shared" ref="L170:M170" ca="1" si="854">365/90</f>
        <v>4.0555555555555554</v>
      </c>
      <c r="M170" s="243">
        <f t="shared" ca="1" si="854"/>
        <v>4.0555555555555554</v>
      </c>
      <c r="N170" s="243">
        <f ca="1">365/180</f>
        <v>2.0277777777777777</v>
      </c>
      <c r="O170" s="243">
        <f ca="1">365/90</f>
        <v>4.0555555555555554</v>
      </c>
      <c r="P170" s="243">
        <f ca="1">365/270</f>
        <v>1.3518518518518519</v>
      </c>
      <c r="Q170" s="243">
        <f ca="1">365/90</f>
        <v>4.0555555555555554</v>
      </c>
      <c r="R170" s="243">
        <f ca="1">365/365</f>
        <v>1</v>
      </c>
      <c r="S170" s="243">
        <f t="shared" ref="S170:T170" ca="1" si="855">365/90</f>
        <v>4.0555555555555554</v>
      </c>
      <c r="T170" s="243">
        <f t="shared" ca="1" si="855"/>
        <v>4.0555555555555554</v>
      </c>
      <c r="U170" s="243">
        <f ca="1">365/180</f>
        <v>2.0277777777777777</v>
      </c>
      <c r="V170" s="243">
        <f ca="1">365/90</f>
        <v>4.0555555555555554</v>
      </c>
      <c r="W170" s="243">
        <f ca="1">365/270</f>
        <v>1.3518518518518519</v>
      </c>
      <c r="X170" s="243">
        <f ca="1">365/90</f>
        <v>4.0555555555555554</v>
      </c>
      <c r="Y170" s="243">
        <f ca="1">365/365</f>
        <v>1</v>
      </c>
      <c r="Z170" s="243">
        <f t="shared" ref="Z170:AA170" ca="1" si="856">365/90</f>
        <v>4.0555555555555554</v>
      </c>
      <c r="AA170" s="243">
        <f t="shared" ca="1" si="856"/>
        <v>4.0555555555555554</v>
      </c>
      <c r="AB170" s="243">
        <f ca="1">365/180</f>
        <v>2.0277777777777777</v>
      </c>
      <c r="AC170" s="243">
        <f ca="1">365/90</f>
        <v>4.0555555555555554</v>
      </c>
      <c r="AD170" s="243">
        <f ca="1">365/270</f>
        <v>1.3518518518518519</v>
      </c>
      <c r="AE170" s="243">
        <f ca="1">365/90</f>
        <v>4.0555555555555554</v>
      </c>
      <c r="AF170" s="243">
        <f ca="1">365/365</f>
        <v>1</v>
      </c>
      <c r="AG170" s="243">
        <f t="shared" ref="AG170:AH170" ca="1" si="857">365/90</f>
        <v>4.0555555555555554</v>
      </c>
      <c r="AH170" s="243">
        <f t="shared" ca="1" si="857"/>
        <v>4.0555555555555554</v>
      </c>
      <c r="AI170" s="243">
        <f ca="1">365/180</f>
        <v>2.0277777777777777</v>
      </c>
      <c r="AJ170" s="243">
        <f ca="1">365/90</f>
        <v>4.0555555555555554</v>
      </c>
      <c r="AK170" s="243">
        <f ca="1">365/270</f>
        <v>1.3518518518518519</v>
      </c>
      <c r="AL170" s="243">
        <f ca="1">365/90</f>
        <v>4.0555555555555554</v>
      </c>
      <c r="AM170" s="243">
        <f ca="1">365/365</f>
        <v>1</v>
      </c>
      <c r="AN170" s="243">
        <f t="shared" ref="AN170:AO170" ca="1" si="858">365/90</f>
        <v>4.0555555555555554</v>
      </c>
      <c r="AO170" s="243">
        <f t="shared" ca="1" si="858"/>
        <v>4.0555555555555554</v>
      </c>
      <c r="AP170" s="243">
        <f ca="1">365/180</f>
        <v>2.0277777777777777</v>
      </c>
      <c r="AQ170" s="243">
        <f ca="1">365/90</f>
        <v>4.0555555555555554</v>
      </c>
      <c r="AR170" s="243">
        <f ca="1">365/270</f>
        <v>1.3518518518518519</v>
      </c>
      <c r="AS170" s="243">
        <f ca="1">365/90</f>
        <v>4.0555555555555554</v>
      </c>
      <c r="AT170" s="243">
        <f ca="1">365/365</f>
        <v>1</v>
      </c>
      <c r="AU170" s="243">
        <f t="shared" ref="AU170:AV170" ca="1" si="859">365/90</f>
        <v>4.0555555555555554</v>
      </c>
      <c r="AV170" s="243">
        <f t="shared" ca="1" si="859"/>
        <v>4.0555555555555554</v>
      </c>
      <c r="AW170" s="243">
        <f ca="1">365/180</f>
        <v>2.0277777777777777</v>
      </c>
      <c r="AX170" s="243">
        <f ca="1">365/90</f>
        <v>4.0555555555555554</v>
      </c>
      <c r="AY170" s="243">
        <f ca="1">365/270</f>
        <v>1.3518518518518519</v>
      </c>
      <c r="AZ170" s="243">
        <f ca="1">365/90</f>
        <v>4.0555555555555554</v>
      </c>
      <c r="BA170" s="243">
        <f ca="1">365/365</f>
        <v>1</v>
      </c>
      <c r="BB170" s="243">
        <f t="shared" ref="BB170:BC170" ca="1" si="860">365/90</f>
        <v>4.0555555555555554</v>
      </c>
      <c r="BC170" s="243">
        <f t="shared" ca="1" si="860"/>
        <v>4.0555555555555554</v>
      </c>
      <c r="BD170" s="243">
        <f ca="1">365/180</f>
        <v>2.0277777777777777</v>
      </c>
      <c r="BE170" s="243">
        <f ca="1">365/90</f>
        <v>4.0555555555555554</v>
      </c>
      <c r="BF170" s="243">
        <f ca="1">365/270</f>
        <v>1.3518518518518519</v>
      </c>
      <c r="BG170" s="243">
        <f ca="1">365/90</f>
        <v>4.0555555555555554</v>
      </c>
      <c r="BH170" s="243">
        <f ca="1">365/365</f>
        <v>1</v>
      </c>
      <c r="BI170" s="243">
        <f t="shared" ref="BI170:BJ170" ca="1" si="861">365/90</f>
        <v>4.0555555555555554</v>
      </c>
      <c r="BJ170" s="243">
        <f t="shared" ca="1" si="861"/>
        <v>4.0555555555555554</v>
      </c>
      <c r="BK170" s="129"/>
      <c r="BL170" s="243">
        <f ca="1">365/90</f>
        <v>4.0555555555555554</v>
      </c>
      <c r="BM170" s="129"/>
      <c r="BN170" s="243">
        <f ca="1">365/90</f>
        <v>4.0555555555555554</v>
      </c>
      <c r="BO170" s="243">
        <f ca="1">365/365</f>
        <v>1</v>
      </c>
      <c r="BP170" s="243">
        <f t="shared" ref="BP170:BQ170" ca="1" si="862">365/90</f>
        <v>4.0555555555555554</v>
      </c>
      <c r="BQ170" s="243">
        <f t="shared" ca="1" si="862"/>
        <v>4.0555555555555554</v>
      </c>
      <c r="BR170" s="129"/>
      <c r="BS170" s="243">
        <f ca="1">365/90</f>
        <v>4.0555555555555554</v>
      </c>
      <c r="BT170" s="129"/>
      <c r="BU170" s="243">
        <f ca="1">365/90</f>
        <v>4.0555555555555554</v>
      </c>
      <c r="BV170" s="243">
        <f ca="1">365/365</f>
        <v>1</v>
      </c>
    </row>
    <row r="171" spans="1:74" hidden="1" outlineLevel="1" x14ac:dyDescent="0.25">
      <c r="A171" s="47" t="s">
        <v>195</v>
      </c>
      <c r="B171" s="60"/>
      <c r="C171" s="60"/>
      <c r="D171" s="243" t="str">
        <f t="shared" ref="D171:BA171" ca="1" si="863">IFERROR(D169*D170,"NM")</f>
        <v>NM</v>
      </c>
      <c r="E171" s="243" t="str">
        <f t="shared" ca="1" si="863"/>
        <v>NM</v>
      </c>
      <c r="F171" s="243" t="str">
        <f t="shared" ca="1" si="863"/>
        <v>NM</v>
      </c>
      <c r="G171" s="243" t="str">
        <f t="shared" ca="1" si="863"/>
        <v>NM</v>
      </c>
      <c r="H171" s="243" t="str">
        <f t="shared" ca="1" si="863"/>
        <v>NM</v>
      </c>
      <c r="I171" s="243" t="str">
        <f t="shared" ca="1" si="863"/>
        <v>NM</v>
      </c>
      <c r="J171" s="243" t="str">
        <f t="shared" ca="1" si="863"/>
        <v>NM</v>
      </c>
      <c r="K171" s="243" t="str">
        <f t="shared" ca="1" si="863"/>
        <v>NM</v>
      </c>
      <c r="L171" s="243" t="str">
        <f t="shared" ca="1" si="863"/>
        <v>NM</v>
      </c>
      <c r="M171" s="243" t="str">
        <f t="shared" ca="1" si="863"/>
        <v>NM</v>
      </c>
      <c r="N171" s="243" t="str">
        <f t="shared" ca="1" si="863"/>
        <v>NM</v>
      </c>
      <c r="O171" s="243" t="str">
        <f t="shared" ca="1" si="863"/>
        <v>NM</v>
      </c>
      <c r="P171" s="243" t="str">
        <f t="shared" ca="1" si="863"/>
        <v>NM</v>
      </c>
      <c r="Q171" s="243" t="str">
        <f t="shared" ca="1" si="863"/>
        <v>NM</v>
      </c>
      <c r="R171" s="243" t="str">
        <f t="shared" ca="1" si="863"/>
        <v>NM</v>
      </c>
      <c r="S171" s="243" t="str">
        <f t="shared" ca="1" si="863"/>
        <v>NM</v>
      </c>
      <c r="T171" s="243" t="str">
        <f t="shared" ca="1" si="863"/>
        <v>NM</v>
      </c>
      <c r="U171" s="243" t="str">
        <f t="shared" ca="1" si="863"/>
        <v>NM</v>
      </c>
      <c r="V171" s="243" t="str">
        <f t="shared" ca="1" si="863"/>
        <v>NM</v>
      </c>
      <c r="W171" s="243" t="str">
        <f t="shared" ca="1" si="863"/>
        <v>NM</v>
      </c>
      <c r="X171" s="243" t="str">
        <f t="shared" ca="1" si="863"/>
        <v>NM</v>
      </c>
      <c r="Y171" s="243" t="str">
        <f t="shared" ca="1" si="863"/>
        <v>NM</v>
      </c>
      <c r="Z171" s="243" t="str">
        <f t="shared" ca="1" si="863"/>
        <v>NM</v>
      </c>
      <c r="AA171" s="243" t="str">
        <f t="shared" ca="1" si="863"/>
        <v>NM</v>
      </c>
      <c r="AB171" s="243" t="str">
        <f t="shared" ca="1" si="863"/>
        <v>NM</v>
      </c>
      <c r="AC171" s="243" t="str">
        <f t="shared" ca="1" si="863"/>
        <v>NM</v>
      </c>
      <c r="AD171" s="243" t="str">
        <f t="shared" ca="1" si="863"/>
        <v>NM</v>
      </c>
      <c r="AE171" s="243" t="str">
        <f t="shared" ca="1" si="863"/>
        <v>NM</v>
      </c>
      <c r="AF171" s="243" t="str">
        <f t="shared" ca="1" si="863"/>
        <v>NM</v>
      </c>
      <c r="AG171" s="243" t="str">
        <f t="shared" ca="1" si="863"/>
        <v>NM</v>
      </c>
      <c r="AH171" s="243" t="str">
        <f t="shared" ca="1" si="863"/>
        <v>NM</v>
      </c>
      <c r="AI171" s="243" t="str">
        <f t="shared" ca="1" si="863"/>
        <v>NM</v>
      </c>
      <c r="AJ171" s="243" t="str">
        <f t="shared" ca="1" si="863"/>
        <v>NM</v>
      </c>
      <c r="AK171" s="243" t="str">
        <f t="shared" ca="1" si="863"/>
        <v>NM</v>
      </c>
      <c r="AL171" s="243" t="str">
        <f t="shared" ca="1" si="863"/>
        <v>NM</v>
      </c>
      <c r="AM171" s="243" t="str">
        <f t="shared" ca="1" si="863"/>
        <v>NM</v>
      </c>
      <c r="AN171" s="243" t="str">
        <f t="shared" ca="1" si="863"/>
        <v>NM</v>
      </c>
      <c r="AO171" s="243" t="str">
        <f t="shared" ca="1" si="863"/>
        <v>NM</v>
      </c>
      <c r="AP171" s="243" t="str">
        <f t="shared" ca="1" si="863"/>
        <v>NM</v>
      </c>
      <c r="AQ171" s="243" t="str">
        <f t="shared" ca="1" si="863"/>
        <v>NM</v>
      </c>
      <c r="AR171" s="243" t="str">
        <f t="shared" ca="1" si="863"/>
        <v>NM</v>
      </c>
      <c r="AS171" s="243" t="str">
        <f t="shared" ca="1" si="863"/>
        <v>NM</v>
      </c>
      <c r="AT171" s="243" t="str">
        <f t="shared" ca="1" si="863"/>
        <v>NM</v>
      </c>
      <c r="AU171" s="243" t="str">
        <f t="shared" ca="1" si="863"/>
        <v>NM</v>
      </c>
      <c r="AV171" s="243" t="str">
        <f t="shared" ca="1" si="863"/>
        <v>NM</v>
      </c>
      <c r="AW171" s="243" t="str">
        <f t="shared" ca="1" si="863"/>
        <v>NM</v>
      </c>
      <c r="AX171" s="243" t="str">
        <f t="shared" ca="1" si="863"/>
        <v>NM</v>
      </c>
      <c r="AY171" s="243" t="str">
        <f t="shared" ca="1" si="863"/>
        <v>NM</v>
      </c>
      <c r="AZ171" s="243" t="str">
        <f t="shared" ca="1" si="863"/>
        <v>NM</v>
      </c>
      <c r="BA171" s="243" t="str">
        <f t="shared" ca="1" si="863"/>
        <v>NM</v>
      </c>
      <c r="BB171" s="243" t="str">
        <f t="shared" ref="BB171:BF171" ca="1" si="864">IFERROR(BB169*BB170,"NM")</f>
        <v>NM</v>
      </c>
      <c r="BC171" s="243" t="str">
        <f t="shared" ca="1" si="864"/>
        <v>NM</v>
      </c>
      <c r="BD171" s="243" t="str">
        <f t="shared" ca="1" si="864"/>
        <v>NM</v>
      </c>
      <c r="BE171" s="243" t="str">
        <f t="shared" ca="1" si="864"/>
        <v>NM</v>
      </c>
      <c r="BF171" s="243" t="str">
        <f t="shared" ca="1" si="864"/>
        <v>NM</v>
      </c>
      <c r="BG171" s="129"/>
      <c r="BH171" s="129"/>
      <c r="BI171" s="129"/>
      <c r="BJ171" s="129"/>
      <c r="BK171" s="129"/>
      <c r="BL171" s="129"/>
      <c r="BM171" s="129"/>
      <c r="BN171" s="129"/>
      <c r="BO171" s="129"/>
      <c r="BP171" s="129"/>
      <c r="BQ171" s="129"/>
      <c r="BR171" s="129"/>
      <c r="BS171" s="129"/>
      <c r="BT171" s="129"/>
      <c r="BU171" s="129"/>
      <c r="BV171" s="129"/>
    </row>
    <row r="172" spans="1:74" collapsed="1" x14ac:dyDescent="0.25">
      <c r="A172" s="21" t="s">
        <v>91</v>
      </c>
      <c r="B172" s="60"/>
      <c r="C172" s="60"/>
      <c r="D172" s="156">
        <f ca="1">IFERROR(365/D171,0)</f>
        <v>0</v>
      </c>
      <c r="E172" s="156">
        <f t="shared" ref="E172" ca="1" si="865">IFERROR(365/E171,0)</f>
        <v>0</v>
      </c>
      <c r="F172" s="156">
        <f t="shared" ref="F172" ca="1" si="866">IFERROR(365/F171,0)</f>
        <v>0</v>
      </c>
      <c r="G172" s="156">
        <f t="shared" ref="G172" ca="1" si="867">IFERROR(365/G171,0)</f>
        <v>0</v>
      </c>
      <c r="H172" s="156">
        <f t="shared" ref="H172" ca="1" si="868">IFERROR(365/H171,0)</f>
        <v>0</v>
      </c>
      <c r="I172" s="156">
        <f t="shared" ref="I172" ca="1" si="869">IFERROR(365/I171,0)</f>
        <v>0</v>
      </c>
      <c r="J172" s="156">
        <f t="shared" ref="J172" ca="1" si="870">IFERROR(365/J171,0)</f>
        <v>0</v>
      </c>
      <c r="K172" s="156">
        <f t="shared" ref="K172" ca="1" si="871">IFERROR(365/K171,0)</f>
        <v>0</v>
      </c>
      <c r="L172" s="156">
        <f t="shared" ref="L172" ca="1" si="872">IFERROR(365/L171,0)</f>
        <v>0</v>
      </c>
      <c r="M172" s="156">
        <f t="shared" ref="M172" ca="1" si="873">IFERROR(365/M171,0)</f>
        <v>0</v>
      </c>
      <c r="N172" s="156">
        <f t="shared" ref="N172" ca="1" si="874">IFERROR(365/N171,0)</f>
        <v>0</v>
      </c>
      <c r="O172" s="156">
        <f t="shared" ref="O172" ca="1" si="875">IFERROR(365/O171,0)</f>
        <v>0</v>
      </c>
      <c r="P172" s="156">
        <f t="shared" ref="P172" ca="1" si="876">IFERROR(365/P171,0)</f>
        <v>0</v>
      </c>
      <c r="Q172" s="156">
        <f t="shared" ref="Q172" ca="1" si="877">IFERROR(365/Q171,0)</f>
        <v>0</v>
      </c>
      <c r="R172" s="156">
        <f t="shared" ref="R172" ca="1" si="878">IFERROR(365/R171,0)</f>
        <v>0</v>
      </c>
      <c r="S172" s="156">
        <f t="shared" ref="S172" ca="1" si="879">IFERROR(365/S171,0)</f>
        <v>0</v>
      </c>
      <c r="T172" s="156">
        <f t="shared" ref="T172" ca="1" si="880">IFERROR(365/T171,0)</f>
        <v>0</v>
      </c>
      <c r="U172" s="156">
        <f t="shared" ref="U172" ca="1" si="881">IFERROR(365/U171,0)</f>
        <v>0</v>
      </c>
      <c r="V172" s="156">
        <f t="shared" ref="V172" ca="1" si="882">IFERROR(365/V171,0)</f>
        <v>0</v>
      </c>
      <c r="W172" s="156">
        <f t="shared" ref="W172" ca="1" si="883">IFERROR(365/W171,0)</f>
        <v>0</v>
      </c>
      <c r="X172" s="156">
        <f t="shared" ref="X172" ca="1" si="884">IFERROR(365/X171,0)</f>
        <v>0</v>
      </c>
      <c r="Y172" s="156">
        <f t="shared" ref="Y172" ca="1" si="885">IFERROR(365/Y171,0)</f>
        <v>0</v>
      </c>
      <c r="Z172" s="156">
        <f t="shared" ref="Z172" ca="1" si="886">IFERROR(365/Z171,0)</f>
        <v>0</v>
      </c>
      <c r="AA172" s="156">
        <f t="shared" ref="AA172" ca="1" si="887">IFERROR(365/AA171,0)</f>
        <v>0</v>
      </c>
      <c r="AB172" s="156">
        <f t="shared" ref="AB172" ca="1" si="888">IFERROR(365/AB171,0)</f>
        <v>0</v>
      </c>
      <c r="AC172" s="156">
        <f t="shared" ref="AC172" ca="1" si="889">IFERROR(365/AC171,0)</f>
        <v>0</v>
      </c>
      <c r="AD172" s="156">
        <f t="shared" ref="AD172" ca="1" si="890">IFERROR(365/AD171,0)</f>
        <v>0</v>
      </c>
      <c r="AE172" s="156">
        <f t="shared" ref="AE172" ca="1" si="891">IFERROR(365/AE171,0)</f>
        <v>0</v>
      </c>
      <c r="AF172" s="156">
        <f t="shared" ref="AF172" ca="1" si="892">IFERROR(365/AF171,0)</f>
        <v>0</v>
      </c>
      <c r="AG172" s="156">
        <f t="shared" ref="AG172" ca="1" si="893">IFERROR(365/AG171,0)</f>
        <v>0</v>
      </c>
      <c r="AH172" s="156">
        <f t="shared" ref="AH172" ca="1" si="894">IFERROR(365/AH171,0)</f>
        <v>0</v>
      </c>
      <c r="AI172" s="156">
        <f t="shared" ref="AI172" ca="1" si="895">IFERROR(365/AI171,0)</f>
        <v>0</v>
      </c>
      <c r="AJ172" s="156">
        <f t="shared" ref="AJ172" ca="1" si="896">IFERROR(365/AJ171,0)</f>
        <v>0</v>
      </c>
      <c r="AK172" s="156">
        <f t="shared" ref="AK172" ca="1" si="897">IFERROR(365/AK171,0)</f>
        <v>0</v>
      </c>
      <c r="AL172" s="156">
        <f t="shared" ref="AL172" ca="1" si="898">IFERROR(365/AL171,0)</f>
        <v>0</v>
      </c>
      <c r="AM172" s="156">
        <f t="shared" ref="AM172" ca="1" si="899">IFERROR(365/AM171,0)</f>
        <v>0</v>
      </c>
      <c r="AN172" s="156">
        <f t="shared" ref="AN172" ca="1" si="900">IFERROR(365/AN171,0)</f>
        <v>0</v>
      </c>
      <c r="AO172" s="156">
        <f t="shared" ref="AO172" ca="1" si="901">IFERROR(365/AO171,0)</f>
        <v>0</v>
      </c>
      <c r="AP172" s="156">
        <f t="shared" ref="AP172" ca="1" si="902">IFERROR(365/AP171,0)</f>
        <v>0</v>
      </c>
      <c r="AQ172" s="156">
        <f t="shared" ref="AQ172" ca="1" si="903">IFERROR(365/AQ171,0)</f>
        <v>0</v>
      </c>
      <c r="AR172" s="156">
        <f t="shared" ref="AR172" ca="1" si="904">IFERROR(365/AR171,0)</f>
        <v>0</v>
      </c>
      <c r="AS172" s="156">
        <f t="shared" ref="AS172" ca="1" si="905">IFERROR(365/AS171,0)</f>
        <v>0</v>
      </c>
      <c r="AT172" s="156">
        <f t="shared" ref="AT172" ca="1" si="906">IFERROR(365/AT171,0)</f>
        <v>0</v>
      </c>
      <c r="AU172" s="156">
        <f t="shared" ref="AU172" ca="1" si="907">IFERROR(365/AU171,0)</f>
        <v>0</v>
      </c>
      <c r="AV172" s="156">
        <f t="shared" ref="AV172" ca="1" si="908">IFERROR(365/AV171,0)</f>
        <v>0</v>
      </c>
      <c r="AW172" s="156">
        <f t="shared" ref="AW172" ca="1" si="909">IFERROR(365/AW171,0)</f>
        <v>0</v>
      </c>
      <c r="AX172" s="156">
        <f t="shared" ref="AX172" ca="1" si="910">IFERROR(365/AX171,0)</f>
        <v>0</v>
      </c>
      <c r="AY172" s="156">
        <f t="shared" ref="AY172" ca="1" si="911">IFERROR(365/AY171,0)</f>
        <v>0</v>
      </c>
      <c r="AZ172" s="156">
        <f t="shared" ref="AZ172" ca="1" si="912">IFERROR(365/AZ171,0)</f>
        <v>0</v>
      </c>
      <c r="BA172" s="156">
        <f t="shared" ref="BA172:BF172" ca="1" si="913">IFERROR(365/BA171,0)</f>
        <v>0</v>
      </c>
      <c r="BB172" s="156">
        <f t="shared" ca="1" si="913"/>
        <v>0</v>
      </c>
      <c r="BC172" s="156">
        <f t="shared" ca="1" si="913"/>
        <v>0</v>
      </c>
      <c r="BD172" s="156">
        <f t="shared" ca="1" si="913"/>
        <v>0</v>
      </c>
      <c r="BE172" s="156">
        <f t="shared" ca="1" si="913"/>
        <v>0</v>
      </c>
      <c r="BF172" s="156">
        <f t="shared" ca="1" si="913"/>
        <v>0</v>
      </c>
      <c r="BG172" s="130">
        <v>100</v>
      </c>
      <c r="BH172" s="130">
        <v>72</v>
      </c>
      <c r="BI172" s="130">
        <v>100</v>
      </c>
      <c r="BJ172" s="130">
        <v>100</v>
      </c>
      <c r="BK172" s="129"/>
      <c r="BL172" s="130">
        <v>100</v>
      </c>
      <c r="BM172" s="129"/>
      <c r="BN172" s="130">
        <v>100</v>
      </c>
      <c r="BO172" s="130">
        <v>72</v>
      </c>
      <c r="BP172" s="130">
        <v>100</v>
      </c>
      <c r="BQ172" s="130">
        <v>100</v>
      </c>
      <c r="BR172" s="129"/>
      <c r="BS172" s="130">
        <v>100</v>
      </c>
      <c r="BT172" s="129"/>
      <c r="BU172" s="130">
        <v>100</v>
      </c>
      <c r="BV172" s="130">
        <v>72</v>
      </c>
    </row>
    <row r="173" spans="1:74" s="152" customFormat="1" x14ac:dyDescent="0.25">
      <c r="A173" s="20" t="s">
        <v>196</v>
      </c>
      <c r="B173" s="52"/>
      <c r="C173" s="52"/>
      <c r="D173" s="148">
        <f t="shared" ref="D173:AI173" ca="1" si="914">IFERROR(D164+D168-D172,"NM")</f>
        <v>0</v>
      </c>
      <c r="E173" s="148">
        <f t="shared" ca="1" si="914"/>
        <v>0</v>
      </c>
      <c r="F173" s="148">
        <f t="shared" ca="1" si="914"/>
        <v>0</v>
      </c>
      <c r="G173" s="148">
        <f t="shared" ca="1" si="914"/>
        <v>0</v>
      </c>
      <c r="H173" s="148">
        <f t="shared" ca="1" si="914"/>
        <v>0</v>
      </c>
      <c r="I173" s="148">
        <f t="shared" ca="1" si="914"/>
        <v>0</v>
      </c>
      <c r="J173" s="148">
        <f t="shared" ca="1" si="914"/>
        <v>0</v>
      </c>
      <c r="K173" s="148">
        <f t="shared" ca="1" si="914"/>
        <v>0</v>
      </c>
      <c r="L173" s="148">
        <f t="shared" ca="1" si="914"/>
        <v>0</v>
      </c>
      <c r="M173" s="148">
        <f t="shared" ca="1" si="914"/>
        <v>0</v>
      </c>
      <c r="N173" s="148">
        <f t="shared" ca="1" si="914"/>
        <v>0</v>
      </c>
      <c r="O173" s="148">
        <f t="shared" ca="1" si="914"/>
        <v>0</v>
      </c>
      <c r="P173" s="148">
        <f t="shared" ca="1" si="914"/>
        <v>0</v>
      </c>
      <c r="Q173" s="148">
        <f t="shared" ca="1" si="914"/>
        <v>0</v>
      </c>
      <c r="R173" s="148">
        <f t="shared" ca="1" si="914"/>
        <v>0</v>
      </c>
      <c r="S173" s="148">
        <f t="shared" ca="1" si="914"/>
        <v>0</v>
      </c>
      <c r="T173" s="148">
        <f t="shared" ca="1" si="914"/>
        <v>0</v>
      </c>
      <c r="U173" s="148">
        <f t="shared" ca="1" si="914"/>
        <v>0</v>
      </c>
      <c r="V173" s="148">
        <f t="shared" ca="1" si="914"/>
        <v>0</v>
      </c>
      <c r="W173" s="148">
        <f t="shared" ca="1" si="914"/>
        <v>0</v>
      </c>
      <c r="X173" s="148">
        <f t="shared" ca="1" si="914"/>
        <v>0</v>
      </c>
      <c r="Y173" s="148">
        <f t="shared" ca="1" si="914"/>
        <v>0</v>
      </c>
      <c r="Z173" s="148">
        <f t="shared" ca="1" si="914"/>
        <v>0</v>
      </c>
      <c r="AA173" s="148">
        <f t="shared" ca="1" si="914"/>
        <v>0</v>
      </c>
      <c r="AB173" s="148">
        <f t="shared" ca="1" si="914"/>
        <v>0</v>
      </c>
      <c r="AC173" s="148">
        <f t="shared" ca="1" si="914"/>
        <v>0</v>
      </c>
      <c r="AD173" s="148">
        <f t="shared" ca="1" si="914"/>
        <v>0</v>
      </c>
      <c r="AE173" s="148">
        <f t="shared" ca="1" si="914"/>
        <v>0</v>
      </c>
      <c r="AF173" s="148">
        <f t="shared" ca="1" si="914"/>
        <v>0</v>
      </c>
      <c r="AG173" s="148">
        <f t="shared" ca="1" si="914"/>
        <v>0</v>
      </c>
      <c r="AH173" s="148">
        <f t="shared" ca="1" si="914"/>
        <v>0</v>
      </c>
      <c r="AI173" s="148">
        <f t="shared" ca="1" si="914"/>
        <v>0</v>
      </c>
      <c r="AJ173" s="148">
        <f t="shared" ref="AJ173:BA173" ca="1" si="915">IFERROR(AJ164+AJ168-AJ172,"NM")</f>
        <v>0</v>
      </c>
      <c r="AK173" s="148">
        <f t="shared" ca="1" si="915"/>
        <v>0</v>
      </c>
      <c r="AL173" s="148">
        <f t="shared" ca="1" si="915"/>
        <v>0</v>
      </c>
      <c r="AM173" s="148">
        <f t="shared" ca="1" si="915"/>
        <v>0</v>
      </c>
      <c r="AN173" s="148">
        <f t="shared" ca="1" si="915"/>
        <v>0</v>
      </c>
      <c r="AO173" s="148">
        <f t="shared" ca="1" si="915"/>
        <v>0</v>
      </c>
      <c r="AP173" s="148">
        <f t="shared" ca="1" si="915"/>
        <v>0</v>
      </c>
      <c r="AQ173" s="148">
        <f t="shared" ca="1" si="915"/>
        <v>0</v>
      </c>
      <c r="AR173" s="148">
        <f t="shared" ca="1" si="915"/>
        <v>0</v>
      </c>
      <c r="AS173" s="148">
        <f t="shared" ca="1" si="915"/>
        <v>0</v>
      </c>
      <c r="AT173" s="148">
        <f t="shared" ca="1" si="915"/>
        <v>0</v>
      </c>
      <c r="AU173" s="148">
        <f t="shared" ca="1" si="915"/>
        <v>0</v>
      </c>
      <c r="AV173" s="148">
        <f t="shared" ca="1" si="915"/>
        <v>0</v>
      </c>
      <c r="AW173" s="148">
        <f t="shared" ca="1" si="915"/>
        <v>0</v>
      </c>
      <c r="AX173" s="148">
        <f t="shared" ca="1" si="915"/>
        <v>0</v>
      </c>
      <c r="AY173" s="148">
        <f t="shared" ca="1" si="915"/>
        <v>0</v>
      </c>
      <c r="AZ173" s="148">
        <f t="shared" ca="1" si="915"/>
        <v>0</v>
      </c>
      <c r="BA173" s="148">
        <f t="shared" ca="1" si="915"/>
        <v>0</v>
      </c>
      <c r="BB173" s="148">
        <f t="shared" ref="BB173:BF173" ca="1" si="916">IFERROR(BB164+BB168-BB172,"NM")</f>
        <v>0</v>
      </c>
      <c r="BC173" s="148">
        <f t="shared" ca="1" si="916"/>
        <v>0</v>
      </c>
      <c r="BD173" s="148">
        <f t="shared" ca="1" si="916"/>
        <v>0</v>
      </c>
      <c r="BE173" s="148">
        <f t="shared" ca="1" si="916"/>
        <v>0</v>
      </c>
      <c r="BF173" s="148">
        <f t="shared" ca="1" si="916"/>
        <v>0</v>
      </c>
      <c r="BG173" s="148">
        <f ca="1">IFERROR(BG164+BG168-BG172,"NM")</f>
        <v>25</v>
      </c>
      <c r="BH173" s="148">
        <f ca="1">IFERROR(BH164+BH168-BH172,"NM")</f>
        <v>68</v>
      </c>
      <c r="BI173" s="148">
        <f ca="1">IFERROR(BI164+BI168-BI172,"NM")</f>
        <v>25</v>
      </c>
      <c r="BJ173" s="148">
        <f ca="1">IFERROR(BJ164+BJ168-BJ172,"NM")</f>
        <v>25</v>
      </c>
      <c r="BK173" s="129"/>
      <c r="BL173" s="148">
        <f ca="1">IFERROR(BL164+BL168-BL172,"NM")</f>
        <v>25</v>
      </c>
      <c r="BM173" s="129"/>
      <c r="BN173" s="148">
        <f ca="1">IFERROR(BN164+BN168-BN172,"NM")</f>
        <v>25</v>
      </c>
      <c r="BO173" s="148">
        <f ca="1">IFERROR(BO164+BO168-BO172,"NM")</f>
        <v>68</v>
      </c>
      <c r="BP173" s="148">
        <f ca="1">IFERROR(BP164+BP168-BP172,"NM")</f>
        <v>25</v>
      </c>
      <c r="BQ173" s="148">
        <f ca="1">IFERROR(BQ164+BQ168-BQ172,"NM")</f>
        <v>25</v>
      </c>
      <c r="BR173" s="129"/>
      <c r="BS173" s="148">
        <f ca="1">IFERROR(BS164+BS168-BS172,"NM")</f>
        <v>25</v>
      </c>
      <c r="BT173" s="129"/>
      <c r="BU173" s="148">
        <f ca="1">IFERROR(BU164+BU168-BU172,"NM")</f>
        <v>25</v>
      </c>
      <c r="BV173" s="148">
        <f ca="1">IFERROR(BV164+BV168-BV172,"NM")</f>
        <v>68</v>
      </c>
    </row>
    <row r="174" spans="1:74" x14ac:dyDescent="0.25">
      <c r="A174" s="21"/>
      <c r="B174" s="60"/>
      <c r="C174" s="60"/>
    </row>
    <row r="175" spans="1:74" x14ac:dyDescent="0.25">
      <c r="A175" s="21" t="s">
        <v>158</v>
      </c>
      <c r="B175" s="60"/>
      <c r="C175" s="60"/>
      <c r="D175" s="124">
        <f t="shared" ref="D175:AZ175" ca="1" si="917">IFERROR((-D146)/((365/D164)/D162),0)</f>
        <v>0</v>
      </c>
      <c r="E175" s="124">
        <f t="shared" ca="1" si="917"/>
        <v>0</v>
      </c>
      <c r="F175" s="124">
        <f t="shared" ca="1" si="917"/>
        <v>0</v>
      </c>
      <c r="G175" s="124">
        <f t="shared" ca="1" si="917"/>
        <v>0</v>
      </c>
      <c r="H175" s="124">
        <f t="shared" ca="1" si="917"/>
        <v>0</v>
      </c>
      <c r="I175" s="124">
        <f t="shared" ca="1" si="917"/>
        <v>0</v>
      </c>
      <c r="J175" s="124">
        <f t="shared" ca="1" si="917"/>
        <v>0</v>
      </c>
      <c r="K175" s="124">
        <f t="shared" ca="1" si="917"/>
        <v>0</v>
      </c>
      <c r="L175" s="124">
        <f t="shared" ca="1" si="917"/>
        <v>0</v>
      </c>
      <c r="M175" s="124">
        <f t="shared" ca="1" si="917"/>
        <v>0</v>
      </c>
      <c r="N175" s="124">
        <f t="shared" ca="1" si="917"/>
        <v>0</v>
      </c>
      <c r="O175" s="124">
        <f t="shared" ca="1" si="917"/>
        <v>0</v>
      </c>
      <c r="P175" s="124">
        <f t="shared" ca="1" si="917"/>
        <v>0</v>
      </c>
      <c r="Q175" s="124">
        <f t="shared" ca="1" si="917"/>
        <v>0</v>
      </c>
      <c r="R175" s="124">
        <f t="shared" ca="1" si="917"/>
        <v>0</v>
      </c>
      <c r="S175" s="124">
        <f t="shared" ca="1" si="917"/>
        <v>0</v>
      </c>
      <c r="T175" s="124">
        <f t="shared" ca="1" si="917"/>
        <v>0</v>
      </c>
      <c r="U175" s="124">
        <f t="shared" ca="1" si="917"/>
        <v>0</v>
      </c>
      <c r="V175" s="124">
        <f t="shared" ca="1" si="917"/>
        <v>0</v>
      </c>
      <c r="W175" s="124">
        <f t="shared" ca="1" si="917"/>
        <v>0</v>
      </c>
      <c r="X175" s="124">
        <f t="shared" ca="1" si="917"/>
        <v>0</v>
      </c>
      <c r="Y175" s="124">
        <f t="shared" ca="1" si="917"/>
        <v>0</v>
      </c>
      <c r="Z175" s="124">
        <f t="shared" ca="1" si="917"/>
        <v>0</v>
      </c>
      <c r="AA175" s="124">
        <f t="shared" ca="1" si="917"/>
        <v>0</v>
      </c>
      <c r="AB175" s="124">
        <f t="shared" ca="1" si="917"/>
        <v>0</v>
      </c>
      <c r="AC175" s="124">
        <f t="shared" ca="1" si="917"/>
        <v>0</v>
      </c>
      <c r="AD175" s="124">
        <f t="shared" ca="1" si="917"/>
        <v>0</v>
      </c>
      <c r="AE175" s="124">
        <f t="shared" ca="1" si="917"/>
        <v>0</v>
      </c>
      <c r="AF175" s="124">
        <f t="shared" ca="1" si="917"/>
        <v>0</v>
      </c>
      <c r="AG175" s="124">
        <f t="shared" ca="1" si="917"/>
        <v>0</v>
      </c>
      <c r="AH175" s="124">
        <f t="shared" ca="1" si="917"/>
        <v>0</v>
      </c>
      <c r="AI175" s="124">
        <f t="shared" ca="1" si="917"/>
        <v>0</v>
      </c>
      <c r="AJ175" s="124">
        <f t="shared" ca="1" si="917"/>
        <v>0</v>
      </c>
      <c r="AK175" s="124">
        <f t="shared" ca="1" si="917"/>
        <v>0</v>
      </c>
      <c r="AL175" s="124">
        <f t="shared" ca="1" si="917"/>
        <v>0</v>
      </c>
      <c r="AM175" s="124">
        <f t="shared" ca="1" si="917"/>
        <v>0</v>
      </c>
      <c r="AN175" s="124">
        <f t="shared" ca="1" si="917"/>
        <v>0</v>
      </c>
      <c r="AO175" s="124">
        <f t="shared" ca="1" si="917"/>
        <v>0</v>
      </c>
      <c r="AP175" s="124">
        <f t="shared" ca="1" si="917"/>
        <v>0</v>
      </c>
      <c r="AQ175" s="124">
        <f t="shared" ca="1" si="917"/>
        <v>0</v>
      </c>
      <c r="AR175" s="124">
        <f t="shared" ca="1" si="917"/>
        <v>0</v>
      </c>
      <c r="AS175" s="124">
        <f t="shared" ca="1" si="917"/>
        <v>0</v>
      </c>
      <c r="AT175" s="124">
        <f t="shared" ca="1" si="917"/>
        <v>0</v>
      </c>
      <c r="AU175" s="124">
        <f t="shared" ca="1" si="917"/>
        <v>0</v>
      </c>
      <c r="AV175" s="124">
        <f t="shared" ca="1" si="917"/>
        <v>0</v>
      </c>
      <c r="AW175" s="124">
        <f t="shared" ca="1" si="917"/>
        <v>0</v>
      </c>
      <c r="AX175" s="124">
        <f t="shared" ca="1" si="917"/>
        <v>0</v>
      </c>
      <c r="AY175" s="124">
        <f t="shared" ca="1" si="917"/>
        <v>0</v>
      </c>
      <c r="AZ175" s="124">
        <f t="shared" ca="1" si="917"/>
        <v>0</v>
      </c>
      <c r="BA175" s="124">
        <f ca="1">IFERROR((-BA146)/((365/BA164)/BA162),0)</f>
        <v>0</v>
      </c>
      <c r="BB175" s="124">
        <f t="shared" ref="BB175:BG175" ca="1" si="918">IFERROR((-BB146)/((365/BB164)/BB162),0)</f>
        <v>0</v>
      </c>
      <c r="BC175" s="124">
        <f t="shared" ca="1" si="918"/>
        <v>0</v>
      </c>
      <c r="BD175" s="124">
        <f t="shared" ca="1" si="918"/>
        <v>0</v>
      </c>
      <c r="BE175" s="124">
        <f t="shared" ca="1" si="918"/>
        <v>0</v>
      </c>
      <c r="BF175" s="124">
        <f t="shared" ca="1" si="918"/>
        <v>0</v>
      </c>
      <c r="BG175" s="124">
        <f t="shared" ca="1" si="918"/>
        <v>0</v>
      </c>
      <c r="BH175" s="124">
        <f t="shared" ref="BH175:BV175" ca="1" si="919">IFERROR((-BH146)/((365/BH164)/BH162),0)</f>
        <v>2082.1917808219177</v>
      </c>
      <c r="BI175" s="124">
        <f t="shared" ca="1" si="919"/>
        <v>0</v>
      </c>
      <c r="BJ175" s="124">
        <f t="shared" ca="1" si="919"/>
        <v>0</v>
      </c>
      <c r="BK175" s="124">
        <f t="shared" ca="1" si="919"/>
        <v>0</v>
      </c>
      <c r="BL175" s="124">
        <f t="shared" ca="1" si="919"/>
        <v>0</v>
      </c>
      <c r="BM175" s="124">
        <f t="shared" ca="1" si="919"/>
        <v>0</v>
      </c>
      <c r="BN175" s="124">
        <f t="shared" ca="1" si="919"/>
        <v>0</v>
      </c>
      <c r="BO175" s="124">
        <f t="shared" ca="1" si="919"/>
        <v>2093.1506849315069</v>
      </c>
      <c r="BP175" s="124">
        <f t="shared" ca="1" si="919"/>
        <v>0</v>
      </c>
      <c r="BQ175" s="124">
        <f t="shared" ca="1" si="919"/>
        <v>0</v>
      </c>
      <c r="BR175" s="124">
        <f t="shared" ca="1" si="919"/>
        <v>0</v>
      </c>
      <c r="BS175" s="124">
        <f t="shared" ca="1" si="919"/>
        <v>0</v>
      </c>
      <c r="BT175" s="124">
        <f t="shared" ca="1" si="919"/>
        <v>0</v>
      </c>
      <c r="BU175" s="124">
        <f t="shared" ca="1" si="919"/>
        <v>0</v>
      </c>
      <c r="BV175" s="124">
        <f t="shared" ca="1" si="919"/>
        <v>2071.2328767123286</v>
      </c>
    </row>
    <row r="176" spans="1:74" x14ac:dyDescent="0.25">
      <c r="A176" s="144" t="s">
        <v>394</v>
      </c>
      <c r="B176" s="60"/>
      <c r="C176" s="60"/>
      <c r="D176" s="124">
        <f ca="1">+'Balance sheet'!D4</f>
        <v>0</v>
      </c>
      <c r="E176" s="124">
        <f ca="1">+'Balance sheet'!E4</f>
        <v>0</v>
      </c>
      <c r="F176" s="124">
        <f ca="1">+'Balance sheet'!F4</f>
        <v>0</v>
      </c>
      <c r="G176" s="124">
        <f ca="1">+'Balance sheet'!G4</f>
        <v>0</v>
      </c>
      <c r="H176" s="124">
        <f ca="1">+'Balance sheet'!H4</f>
        <v>0</v>
      </c>
      <c r="I176" s="124">
        <f ca="1">+'Balance sheet'!I4</f>
        <v>0</v>
      </c>
      <c r="J176" s="124">
        <f ca="1">+'Balance sheet'!J4</f>
        <v>0</v>
      </c>
      <c r="K176" s="124">
        <f ca="1">+'Balance sheet'!K4</f>
        <v>0</v>
      </c>
      <c r="L176" s="124">
        <f ca="1">+'Balance sheet'!L4</f>
        <v>0</v>
      </c>
      <c r="M176" s="124">
        <f ca="1">+'Balance sheet'!M4</f>
        <v>0</v>
      </c>
      <c r="N176" s="124">
        <f ca="1">+'Balance sheet'!N4</f>
        <v>0</v>
      </c>
      <c r="O176" s="124">
        <f ca="1">+'Balance sheet'!O4</f>
        <v>0</v>
      </c>
      <c r="P176" s="124">
        <f ca="1">+'Balance sheet'!P4</f>
        <v>0</v>
      </c>
      <c r="Q176" s="124">
        <f ca="1">+'Balance sheet'!Q4</f>
        <v>0</v>
      </c>
      <c r="R176" s="124">
        <f ca="1">+'Balance sheet'!R4</f>
        <v>0</v>
      </c>
      <c r="S176" s="124">
        <f ca="1">+'Balance sheet'!S4</f>
        <v>0</v>
      </c>
      <c r="T176" s="124">
        <f ca="1">+'Balance sheet'!T4</f>
        <v>0</v>
      </c>
      <c r="U176" s="124">
        <f ca="1">+'Balance sheet'!U4</f>
        <v>0</v>
      </c>
      <c r="V176" s="124">
        <f ca="1">+'Balance sheet'!V4</f>
        <v>0</v>
      </c>
      <c r="W176" s="124">
        <f ca="1">+'Balance sheet'!W4</f>
        <v>0</v>
      </c>
      <c r="X176" s="124">
        <f ca="1">+'Balance sheet'!X4</f>
        <v>0</v>
      </c>
      <c r="Y176" s="124">
        <f ca="1">+'Balance sheet'!Y4</f>
        <v>0</v>
      </c>
      <c r="Z176" s="124">
        <f ca="1">+'Balance sheet'!Z4</f>
        <v>0</v>
      </c>
      <c r="AA176" s="124">
        <f ca="1">+'Balance sheet'!AA4</f>
        <v>0</v>
      </c>
      <c r="AB176" s="124">
        <f ca="1">+'Balance sheet'!AB4</f>
        <v>0</v>
      </c>
      <c r="AC176" s="124">
        <f ca="1">+'Balance sheet'!AC4</f>
        <v>0</v>
      </c>
      <c r="AD176" s="124">
        <f ca="1">+'Balance sheet'!AD4</f>
        <v>0</v>
      </c>
      <c r="AE176" s="124">
        <f ca="1">+'Balance sheet'!AE4</f>
        <v>0</v>
      </c>
      <c r="AF176" s="124">
        <f ca="1">+'Balance sheet'!AF4</f>
        <v>0</v>
      </c>
      <c r="AG176" s="124">
        <f ca="1">+'Balance sheet'!AG4</f>
        <v>0</v>
      </c>
      <c r="AH176" s="124">
        <f ca="1">+'Balance sheet'!AH4</f>
        <v>0</v>
      </c>
      <c r="AI176" s="124">
        <f ca="1">+'Balance sheet'!AI4</f>
        <v>0</v>
      </c>
      <c r="AJ176" s="124">
        <f ca="1">+'Balance sheet'!AJ4</f>
        <v>0</v>
      </c>
      <c r="AK176" s="124">
        <f ca="1">+'Balance sheet'!AK4</f>
        <v>0</v>
      </c>
      <c r="AL176" s="124">
        <f ca="1">+'Balance sheet'!AL4</f>
        <v>0</v>
      </c>
      <c r="AM176" s="124">
        <f ca="1">+'Balance sheet'!AM4</f>
        <v>0</v>
      </c>
      <c r="AN176" s="124">
        <f ca="1">+'Balance sheet'!AN4</f>
        <v>0</v>
      </c>
      <c r="AO176" s="124">
        <f ca="1">+'Balance sheet'!AO4</f>
        <v>0</v>
      </c>
      <c r="AP176" s="124">
        <f ca="1">+'Balance sheet'!AP4</f>
        <v>0</v>
      </c>
      <c r="AQ176" s="124">
        <f ca="1">+'Balance sheet'!AQ4</f>
        <v>0</v>
      </c>
      <c r="AR176" s="124">
        <f ca="1">+'Balance sheet'!AR4</f>
        <v>0</v>
      </c>
      <c r="AS176" s="124">
        <f ca="1">+'Balance sheet'!AS4</f>
        <v>0</v>
      </c>
      <c r="AT176" s="124">
        <f ca="1">+'Balance sheet'!AT4</f>
        <v>0</v>
      </c>
      <c r="AU176" s="124">
        <f ca="1">+'Balance sheet'!AU4</f>
        <v>0</v>
      </c>
      <c r="AV176" s="124">
        <f ca="1">+'Balance sheet'!AV4</f>
        <v>0</v>
      </c>
      <c r="AW176" s="124">
        <f ca="1">+'Balance sheet'!AW4</f>
        <v>0</v>
      </c>
      <c r="AX176" s="124">
        <f ca="1">+'Balance sheet'!AX4</f>
        <v>0</v>
      </c>
      <c r="AY176" s="124">
        <f ca="1">+'Balance sheet'!AY4</f>
        <v>0</v>
      </c>
      <c r="AZ176" s="124">
        <f ca="1">+'Balance sheet'!AZ4</f>
        <v>0</v>
      </c>
      <c r="BA176" s="124">
        <f ca="1">+'Balance sheet'!BA4</f>
        <v>0</v>
      </c>
      <c r="BB176" s="124">
        <f ca="1">+'Balance sheet'!BB4</f>
        <v>0</v>
      </c>
      <c r="BC176" s="124">
        <f ca="1">+'Balance sheet'!BC4</f>
        <v>0</v>
      </c>
      <c r="BD176" s="124">
        <f ca="1">+'Balance sheet'!BD4</f>
        <v>0</v>
      </c>
      <c r="BE176" s="124">
        <f ca="1">+'Balance sheet'!BE4</f>
        <v>0</v>
      </c>
      <c r="BF176" s="124">
        <f ca="1">+'Balance sheet'!BF4</f>
        <v>0</v>
      </c>
      <c r="BG176" s="129"/>
      <c r="BH176" s="129"/>
      <c r="BI176" s="129"/>
      <c r="BJ176" s="129"/>
      <c r="BK176" s="129"/>
      <c r="BL176" s="129"/>
      <c r="BM176" s="129"/>
      <c r="BN176" s="129"/>
      <c r="BO176" s="129"/>
      <c r="BP176" s="129"/>
      <c r="BQ176" s="129"/>
      <c r="BR176" s="129"/>
      <c r="BS176" s="129"/>
      <c r="BT176" s="129"/>
      <c r="BU176" s="129"/>
      <c r="BV176" s="129"/>
    </row>
    <row r="177" spans="1:74" x14ac:dyDescent="0.25">
      <c r="A177" s="21" t="s">
        <v>287</v>
      </c>
      <c r="B177" s="60"/>
      <c r="C177" s="60"/>
      <c r="D177" s="124">
        <f t="shared" ref="D177:AZ177" ca="1" si="920">IFERROR((D137/(365/D168))*D166,0)</f>
        <v>0</v>
      </c>
      <c r="E177" s="124">
        <f t="shared" ca="1" si="920"/>
        <v>0</v>
      </c>
      <c r="F177" s="124">
        <f t="shared" ca="1" si="920"/>
        <v>0</v>
      </c>
      <c r="G177" s="124">
        <f t="shared" ca="1" si="920"/>
        <v>0</v>
      </c>
      <c r="H177" s="124">
        <f t="shared" ca="1" si="920"/>
        <v>0</v>
      </c>
      <c r="I177" s="124">
        <f t="shared" ca="1" si="920"/>
        <v>0</v>
      </c>
      <c r="J177" s="124">
        <f t="shared" ca="1" si="920"/>
        <v>0</v>
      </c>
      <c r="K177" s="124">
        <f t="shared" ca="1" si="920"/>
        <v>0</v>
      </c>
      <c r="L177" s="124">
        <f t="shared" ca="1" si="920"/>
        <v>0</v>
      </c>
      <c r="M177" s="124">
        <f t="shared" ca="1" si="920"/>
        <v>0</v>
      </c>
      <c r="N177" s="124">
        <f t="shared" ca="1" si="920"/>
        <v>0</v>
      </c>
      <c r="O177" s="124">
        <f t="shared" ca="1" si="920"/>
        <v>0</v>
      </c>
      <c r="P177" s="124">
        <f t="shared" ca="1" si="920"/>
        <v>0</v>
      </c>
      <c r="Q177" s="124">
        <f t="shared" ca="1" si="920"/>
        <v>0</v>
      </c>
      <c r="R177" s="124">
        <f t="shared" ca="1" si="920"/>
        <v>0</v>
      </c>
      <c r="S177" s="124">
        <f t="shared" ca="1" si="920"/>
        <v>0</v>
      </c>
      <c r="T177" s="124">
        <f t="shared" ca="1" si="920"/>
        <v>0</v>
      </c>
      <c r="U177" s="124">
        <f t="shared" ca="1" si="920"/>
        <v>0</v>
      </c>
      <c r="V177" s="124">
        <f t="shared" ca="1" si="920"/>
        <v>0</v>
      </c>
      <c r="W177" s="124">
        <f t="shared" ca="1" si="920"/>
        <v>0</v>
      </c>
      <c r="X177" s="124">
        <f t="shared" ca="1" si="920"/>
        <v>0</v>
      </c>
      <c r="Y177" s="124">
        <f t="shared" ca="1" si="920"/>
        <v>0</v>
      </c>
      <c r="Z177" s="124">
        <f t="shared" ca="1" si="920"/>
        <v>0</v>
      </c>
      <c r="AA177" s="124">
        <f t="shared" ca="1" si="920"/>
        <v>0</v>
      </c>
      <c r="AB177" s="124">
        <f t="shared" ca="1" si="920"/>
        <v>0</v>
      </c>
      <c r="AC177" s="124">
        <f t="shared" ca="1" si="920"/>
        <v>0</v>
      </c>
      <c r="AD177" s="124">
        <f t="shared" ca="1" si="920"/>
        <v>0</v>
      </c>
      <c r="AE177" s="124">
        <f t="shared" ca="1" si="920"/>
        <v>0</v>
      </c>
      <c r="AF177" s="124">
        <f t="shared" ca="1" si="920"/>
        <v>0</v>
      </c>
      <c r="AG177" s="124">
        <f t="shared" ca="1" si="920"/>
        <v>0</v>
      </c>
      <c r="AH177" s="124">
        <f t="shared" ca="1" si="920"/>
        <v>0</v>
      </c>
      <c r="AI177" s="124">
        <f t="shared" ca="1" si="920"/>
        <v>0</v>
      </c>
      <c r="AJ177" s="124">
        <f t="shared" ca="1" si="920"/>
        <v>0</v>
      </c>
      <c r="AK177" s="124">
        <f t="shared" ca="1" si="920"/>
        <v>0</v>
      </c>
      <c r="AL177" s="124">
        <f t="shared" ca="1" si="920"/>
        <v>0</v>
      </c>
      <c r="AM177" s="124">
        <f t="shared" ca="1" si="920"/>
        <v>0</v>
      </c>
      <c r="AN177" s="124">
        <f t="shared" ca="1" si="920"/>
        <v>0</v>
      </c>
      <c r="AO177" s="124">
        <f t="shared" ca="1" si="920"/>
        <v>0</v>
      </c>
      <c r="AP177" s="124">
        <f t="shared" ca="1" si="920"/>
        <v>0</v>
      </c>
      <c r="AQ177" s="124">
        <f t="shared" ca="1" si="920"/>
        <v>0</v>
      </c>
      <c r="AR177" s="124">
        <f t="shared" ca="1" si="920"/>
        <v>0</v>
      </c>
      <c r="AS177" s="124">
        <f t="shared" ca="1" si="920"/>
        <v>0</v>
      </c>
      <c r="AT177" s="124">
        <f t="shared" ca="1" si="920"/>
        <v>0</v>
      </c>
      <c r="AU177" s="124">
        <f t="shared" ca="1" si="920"/>
        <v>0</v>
      </c>
      <c r="AV177" s="124">
        <f t="shared" ca="1" si="920"/>
        <v>0</v>
      </c>
      <c r="AW177" s="124">
        <f t="shared" ca="1" si="920"/>
        <v>0</v>
      </c>
      <c r="AX177" s="124">
        <f t="shared" ca="1" si="920"/>
        <v>0</v>
      </c>
      <c r="AY177" s="124">
        <f t="shared" ca="1" si="920"/>
        <v>0</v>
      </c>
      <c r="AZ177" s="124">
        <f t="shared" ca="1" si="920"/>
        <v>0</v>
      </c>
      <c r="BA177" s="124">
        <f ca="1">IFERROR((BA137/(365/BA168))*BA166,0)</f>
        <v>0</v>
      </c>
      <c r="BB177" s="124">
        <f t="shared" ref="BB177:BG177" ca="1" si="921">IFERROR((BB137/(365/BB168))*BB166,0)</f>
        <v>0</v>
      </c>
      <c r="BC177" s="124">
        <f t="shared" ca="1" si="921"/>
        <v>0</v>
      </c>
      <c r="BD177" s="124">
        <f t="shared" ca="1" si="921"/>
        <v>0</v>
      </c>
      <c r="BE177" s="124">
        <f t="shared" ca="1" si="921"/>
        <v>0</v>
      </c>
      <c r="BF177" s="124">
        <f t="shared" ca="1" si="921"/>
        <v>0</v>
      </c>
      <c r="BG177" s="124">
        <f t="shared" ca="1" si="921"/>
        <v>0</v>
      </c>
      <c r="BH177" s="124">
        <f t="shared" ref="BH177:BV177" ca="1" si="922">IFERROR((BH137/(365/BH168))*BH166,0)</f>
        <v>0</v>
      </c>
      <c r="BI177" s="124">
        <f t="shared" ca="1" si="922"/>
        <v>0</v>
      </c>
      <c r="BJ177" s="124">
        <f t="shared" ca="1" si="922"/>
        <v>0</v>
      </c>
      <c r="BK177" s="124">
        <f t="shared" ca="1" si="922"/>
        <v>0</v>
      </c>
      <c r="BL177" s="124">
        <f t="shared" ca="1" si="922"/>
        <v>0</v>
      </c>
      <c r="BM177" s="124">
        <f t="shared" ca="1" si="922"/>
        <v>0</v>
      </c>
      <c r="BN177" s="124">
        <f t="shared" ca="1" si="922"/>
        <v>0</v>
      </c>
      <c r="BO177" s="124">
        <f t="shared" ca="1" si="922"/>
        <v>0</v>
      </c>
      <c r="BP177" s="124">
        <f t="shared" ca="1" si="922"/>
        <v>0</v>
      </c>
      <c r="BQ177" s="124">
        <f t="shared" ca="1" si="922"/>
        <v>0</v>
      </c>
      <c r="BR177" s="124">
        <f t="shared" ca="1" si="922"/>
        <v>0</v>
      </c>
      <c r="BS177" s="124">
        <f t="shared" ca="1" si="922"/>
        <v>0</v>
      </c>
      <c r="BT177" s="124">
        <f t="shared" ca="1" si="922"/>
        <v>0</v>
      </c>
      <c r="BU177" s="124">
        <f t="shared" ca="1" si="922"/>
        <v>0</v>
      </c>
      <c r="BV177" s="124">
        <f t="shared" ca="1" si="922"/>
        <v>0</v>
      </c>
    </row>
    <row r="178" spans="1:74" x14ac:dyDescent="0.25">
      <c r="A178" s="144" t="s">
        <v>395</v>
      </c>
      <c r="B178" s="60"/>
      <c r="C178" s="60"/>
      <c r="D178" s="124">
        <f ca="1">+'Balance sheet'!D5</f>
        <v>0</v>
      </c>
      <c r="E178" s="124">
        <f ca="1">+'Balance sheet'!E5</f>
        <v>0</v>
      </c>
      <c r="F178" s="124">
        <f ca="1">+'Balance sheet'!F5</f>
        <v>0</v>
      </c>
      <c r="G178" s="124">
        <f ca="1">+'Balance sheet'!G5</f>
        <v>0</v>
      </c>
      <c r="H178" s="124">
        <f ca="1">+'Balance sheet'!H5</f>
        <v>0</v>
      </c>
      <c r="I178" s="124">
        <f ca="1">+'Balance sheet'!I5</f>
        <v>0</v>
      </c>
      <c r="J178" s="124">
        <f ca="1">+'Balance sheet'!J5</f>
        <v>0</v>
      </c>
      <c r="K178" s="124">
        <f ca="1">+'Balance sheet'!K5</f>
        <v>0</v>
      </c>
      <c r="L178" s="124">
        <f ca="1">+'Balance sheet'!L5</f>
        <v>0</v>
      </c>
      <c r="M178" s="124">
        <f ca="1">+'Balance sheet'!M5</f>
        <v>0</v>
      </c>
      <c r="N178" s="124">
        <f ca="1">+'Balance sheet'!N5</f>
        <v>0</v>
      </c>
      <c r="O178" s="124">
        <f ca="1">+'Balance sheet'!O5</f>
        <v>0</v>
      </c>
      <c r="P178" s="124">
        <f ca="1">+'Balance sheet'!P5</f>
        <v>0</v>
      </c>
      <c r="Q178" s="124">
        <f ca="1">+'Balance sheet'!Q5</f>
        <v>0</v>
      </c>
      <c r="R178" s="124">
        <f ca="1">+'Balance sheet'!R5</f>
        <v>0</v>
      </c>
      <c r="S178" s="124">
        <f ca="1">+'Balance sheet'!S5</f>
        <v>0</v>
      </c>
      <c r="T178" s="124">
        <f ca="1">+'Balance sheet'!T5</f>
        <v>0</v>
      </c>
      <c r="U178" s="124">
        <f ca="1">+'Balance sheet'!U5</f>
        <v>0</v>
      </c>
      <c r="V178" s="124">
        <f ca="1">+'Balance sheet'!V5</f>
        <v>0</v>
      </c>
      <c r="W178" s="124">
        <f ca="1">+'Balance sheet'!W5</f>
        <v>0</v>
      </c>
      <c r="X178" s="124">
        <f ca="1">+'Balance sheet'!X5</f>
        <v>0</v>
      </c>
      <c r="Y178" s="124">
        <f ca="1">+'Balance sheet'!Y5</f>
        <v>0</v>
      </c>
      <c r="Z178" s="124">
        <f ca="1">+'Balance sheet'!Z5</f>
        <v>0</v>
      </c>
      <c r="AA178" s="124">
        <f ca="1">+'Balance sheet'!AA5</f>
        <v>0</v>
      </c>
      <c r="AB178" s="124">
        <f ca="1">+'Balance sheet'!AB5</f>
        <v>0</v>
      </c>
      <c r="AC178" s="124">
        <f ca="1">+'Balance sheet'!AC5</f>
        <v>0</v>
      </c>
      <c r="AD178" s="124">
        <f ca="1">+'Balance sheet'!AD5</f>
        <v>0</v>
      </c>
      <c r="AE178" s="124">
        <f ca="1">+'Balance sheet'!AE5</f>
        <v>0</v>
      </c>
      <c r="AF178" s="124">
        <f ca="1">+'Balance sheet'!AF5</f>
        <v>0</v>
      </c>
      <c r="AG178" s="124">
        <f ca="1">+'Balance sheet'!AG5</f>
        <v>0</v>
      </c>
      <c r="AH178" s="124">
        <f ca="1">+'Balance sheet'!AH5</f>
        <v>0</v>
      </c>
      <c r="AI178" s="124">
        <f ca="1">+'Balance sheet'!AI5</f>
        <v>0</v>
      </c>
      <c r="AJ178" s="124">
        <f ca="1">+'Balance sheet'!AJ5</f>
        <v>0</v>
      </c>
      <c r="AK178" s="124">
        <f ca="1">+'Balance sheet'!AK5</f>
        <v>0</v>
      </c>
      <c r="AL178" s="124">
        <f ca="1">+'Balance sheet'!AL5</f>
        <v>0</v>
      </c>
      <c r="AM178" s="124">
        <f ca="1">+'Balance sheet'!AM5</f>
        <v>0</v>
      </c>
      <c r="AN178" s="124">
        <f ca="1">+'Balance sheet'!AN5</f>
        <v>0</v>
      </c>
      <c r="AO178" s="124">
        <f ca="1">+'Balance sheet'!AO5</f>
        <v>0</v>
      </c>
      <c r="AP178" s="124">
        <f ca="1">+'Balance sheet'!AP5</f>
        <v>0</v>
      </c>
      <c r="AQ178" s="124">
        <f ca="1">+'Balance sheet'!AQ5</f>
        <v>0</v>
      </c>
      <c r="AR178" s="124">
        <f ca="1">+'Balance sheet'!AR5</f>
        <v>0</v>
      </c>
      <c r="AS178" s="124">
        <f ca="1">+'Balance sheet'!AS5</f>
        <v>0</v>
      </c>
      <c r="AT178" s="124">
        <f ca="1">+'Balance sheet'!AT5</f>
        <v>0</v>
      </c>
      <c r="AU178" s="124">
        <f ca="1">+'Balance sheet'!AU5</f>
        <v>0</v>
      </c>
      <c r="AV178" s="124">
        <f ca="1">+'Balance sheet'!AV5</f>
        <v>0</v>
      </c>
      <c r="AW178" s="124">
        <f ca="1">+'Balance sheet'!AW5</f>
        <v>0</v>
      </c>
      <c r="AX178" s="124">
        <f ca="1">+'Balance sheet'!AX5</f>
        <v>0</v>
      </c>
      <c r="AY178" s="124">
        <f ca="1">+'Balance sheet'!AY5</f>
        <v>0</v>
      </c>
      <c r="AZ178" s="124">
        <f ca="1">+'Balance sheet'!AZ5</f>
        <v>0</v>
      </c>
      <c r="BA178" s="124">
        <f ca="1">+'Balance sheet'!BA5</f>
        <v>0</v>
      </c>
      <c r="BB178" s="124">
        <f ca="1">+'Balance sheet'!BB5</f>
        <v>0</v>
      </c>
      <c r="BC178" s="124">
        <f ca="1">+'Balance sheet'!BC5</f>
        <v>0</v>
      </c>
      <c r="BD178" s="124">
        <f ca="1">+'Balance sheet'!BD5</f>
        <v>0</v>
      </c>
      <c r="BE178" s="124">
        <f ca="1">+'Balance sheet'!BE5</f>
        <v>0</v>
      </c>
      <c r="BF178" s="124">
        <f ca="1">+'Balance sheet'!BF5</f>
        <v>0</v>
      </c>
      <c r="BG178" s="129"/>
      <c r="BH178" s="129"/>
      <c r="BI178" s="129"/>
      <c r="BJ178" s="129"/>
      <c r="BK178" s="129"/>
      <c r="BL178" s="129"/>
      <c r="BM178" s="129"/>
      <c r="BN178" s="129"/>
      <c r="BO178" s="129"/>
      <c r="BP178" s="129"/>
      <c r="BQ178" s="129"/>
      <c r="BR178" s="129"/>
      <c r="BS178" s="129"/>
      <c r="BT178" s="129"/>
      <c r="BU178" s="129"/>
      <c r="BV178" s="129"/>
    </row>
    <row r="179" spans="1:74" x14ac:dyDescent="0.25">
      <c r="A179" s="21" t="s">
        <v>288</v>
      </c>
      <c r="B179" s="60"/>
      <c r="C179" s="60"/>
      <c r="D179" s="124">
        <f t="shared" ref="D179:AZ179" ca="1" si="923">IFERROR((-D146)/((365/D172)/D170),0)</f>
        <v>0</v>
      </c>
      <c r="E179" s="124">
        <f t="shared" ca="1" si="923"/>
        <v>0</v>
      </c>
      <c r="F179" s="124">
        <f t="shared" ca="1" si="923"/>
        <v>0</v>
      </c>
      <c r="G179" s="124">
        <f t="shared" ca="1" si="923"/>
        <v>0</v>
      </c>
      <c r="H179" s="124">
        <f t="shared" ca="1" si="923"/>
        <v>0</v>
      </c>
      <c r="I179" s="124">
        <f t="shared" ca="1" si="923"/>
        <v>0</v>
      </c>
      <c r="J179" s="124">
        <f t="shared" ca="1" si="923"/>
        <v>0</v>
      </c>
      <c r="K179" s="124">
        <f t="shared" ca="1" si="923"/>
        <v>0</v>
      </c>
      <c r="L179" s="124">
        <f t="shared" ca="1" si="923"/>
        <v>0</v>
      </c>
      <c r="M179" s="124">
        <f t="shared" ca="1" si="923"/>
        <v>0</v>
      </c>
      <c r="N179" s="124">
        <f t="shared" ca="1" si="923"/>
        <v>0</v>
      </c>
      <c r="O179" s="124">
        <f t="shared" ca="1" si="923"/>
        <v>0</v>
      </c>
      <c r="P179" s="124">
        <f t="shared" ca="1" si="923"/>
        <v>0</v>
      </c>
      <c r="Q179" s="124">
        <f t="shared" ca="1" si="923"/>
        <v>0</v>
      </c>
      <c r="R179" s="124">
        <f t="shared" ca="1" si="923"/>
        <v>0</v>
      </c>
      <c r="S179" s="124">
        <f t="shared" ca="1" si="923"/>
        <v>0</v>
      </c>
      <c r="T179" s="124">
        <f t="shared" ca="1" si="923"/>
        <v>0</v>
      </c>
      <c r="U179" s="124">
        <f t="shared" ca="1" si="923"/>
        <v>0</v>
      </c>
      <c r="V179" s="124">
        <f t="shared" ca="1" si="923"/>
        <v>0</v>
      </c>
      <c r="W179" s="124">
        <f t="shared" ca="1" si="923"/>
        <v>0</v>
      </c>
      <c r="X179" s="124">
        <f t="shared" ca="1" si="923"/>
        <v>0</v>
      </c>
      <c r="Y179" s="124">
        <f t="shared" ca="1" si="923"/>
        <v>0</v>
      </c>
      <c r="Z179" s="124">
        <f t="shared" ca="1" si="923"/>
        <v>0</v>
      </c>
      <c r="AA179" s="124">
        <f t="shared" ca="1" si="923"/>
        <v>0</v>
      </c>
      <c r="AB179" s="124">
        <f t="shared" ca="1" si="923"/>
        <v>0</v>
      </c>
      <c r="AC179" s="124">
        <f t="shared" ca="1" si="923"/>
        <v>0</v>
      </c>
      <c r="AD179" s="124">
        <f t="shared" ca="1" si="923"/>
        <v>0</v>
      </c>
      <c r="AE179" s="124">
        <f t="shared" ca="1" si="923"/>
        <v>0</v>
      </c>
      <c r="AF179" s="124">
        <f t="shared" ca="1" si="923"/>
        <v>0</v>
      </c>
      <c r="AG179" s="124">
        <f t="shared" ca="1" si="923"/>
        <v>0</v>
      </c>
      <c r="AH179" s="124">
        <f t="shared" ca="1" si="923"/>
        <v>0</v>
      </c>
      <c r="AI179" s="124">
        <f t="shared" ca="1" si="923"/>
        <v>0</v>
      </c>
      <c r="AJ179" s="124">
        <f t="shared" ca="1" si="923"/>
        <v>0</v>
      </c>
      <c r="AK179" s="124">
        <f t="shared" ca="1" si="923"/>
        <v>0</v>
      </c>
      <c r="AL179" s="124">
        <f t="shared" ca="1" si="923"/>
        <v>0</v>
      </c>
      <c r="AM179" s="124">
        <f t="shared" ca="1" si="923"/>
        <v>0</v>
      </c>
      <c r="AN179" s="124">
        <f t="shared" ca="1" si="923"/>
        <v>0</v>
      </c>
      <c r="AO179" s="124">
        <f t="shared" ca="1" si="923"/>
        <v>0</v>
      </c>
      <c r="AP179" s="124">
        <f t="shared" ca="1" si="923"/>
        <v>0</v>
      </c>
      <c r="AQ179" s="124">
        <f t="shared" ca="1" si="923"/>
        <v>0</v>
      </c>
      <c r="AR179" s="124">
        <f t="shared" ca="1" si="923"/>
        <v>0</v>
      </c>
      <c r="AS179" s="124">
        <f t="shared" ca="1" si="923"/>
        <v>0</v>
      </c>
      <c r="AT179" s="124">
        <f t="shared" ca="1" si="923"/>
        <v>0</v>
      </c>
      <c r="AU179" s="124">
        <f t="shared" ca="1" si="923"/>
        <v>0</v>
      </c>
      <c r="AV179" s="124">
        <f t="shared" ca="1" si="923"/>
        <v>0</v>
      </c>
      <c r="AW179" s="124">
        <f t="shared" ca="1" si="923"/>
        <v>0</v>
      </c>
      <c r="AX179" s="124">
        <f t="shared" ca="1" si="923"/>
        <v>0</v>
      </c>
      <c r="AY179" s="124">
        <f t="shared" ca="1" si="923"/>
        <v>0</v>
      </c>
      <c r="AZ179" s="124">
        <f t="shared" ca="1" si="923"/>
        <v>0</v>
      </c>
      <c r="BA179" s="124">
        <f ca="1">IFERROR((-BA146)/((365/BA172)/BA170),0)</f>
        <v>0</v>
      </c>
      <c r="BB179" s="124">
        <f t="shared" ref="BB179:BG179" ca="1" si="924">IFERROR((-BB146)/((365/BB172)/BB170),0)</f>
        <v>0</v>
      </c>
      <c r="BC179" s="124">
        <f t="shared" ca="1" si="924"/>
        <v>0</v>
      </c>
      <c r="BD179" s="124">
        <f t="shared" ca="1" si="924"/>
        <v>0</v>
      </c>
      <c r="BE179" s="124">
        <f t="shared" ca="1" si="924"/>
        <v>0</v>
      </c>
      <c r="BF179" s="124">
        <f t="shared" ca="1" si="924"/>
        <v>0</v>
      </c>
      <c r="BG179" s="124">
        <f t="shared" ca="1" si="924"/>
        <v>0</v>
      </c>
      <c r="BH179" s="124">
        <f t="shared" ref="BH179:BV179" ca="1" si="925">IFERROR((-BH146)/((365/BH172)/BH170),0)</f>
        <v>1873.972602739726</v>
      </c>
      <c r="BI179" s="124">
        <f t="shared" ca="1" si="925"/>
        <v>0</v>
      </c>
      <c r="BJ179" s="124">
        <f t="shared" ca="1" si="925"/>
        <v>0</v>
      </c>
      <c r="BK179" s="124">
        <f t="shared" ca="1" si="925"/>
        <v>0</v>
      </c>
      <c r="BL179" s="124">
        <f t="shared" ca="1" si="925"/>
        <v>0</v>
      </c>
      <c r="BM179" s="124">
        <f t="shared" ca="1" si="925"/>
        <v>0</v>
      </c>
      <c r="BN179" s="124">
        <f t="shared" ca="1" si="925"/>
        <v>0</v>
      </c>
      <c r="BO179" s="124">
        <f t="shared" ca="1" si="925"/>
        <v>1883.8356164383561</v>
      </c>
      <c r="BP179" s="124">
        <f t="shared" ca="1" si="925"/>
        <v>0</v>
      </c>
      <c r="BQ179" s="124">
        <f t="shared" ca="1" si="925"/>
        <v>0</v>
      </c>
      <c r="BR179" s="124">
        <f t="shared" ca="1" si="925"/>
        <v>0</v>
      </c>
      <c r="BS179" s="124">
        <f t="shared" ca="1" si="925"/>
        <v>0</v>
      </c>
      <c r="BT179" s="124">
        <f t="shared" ca="1" si="925"/>
        <v>0</v>
      </c>
      <c r="BU179" s="124">
        <f t="shared" ca="1" si="925"/>
        <v>0</v>
      </c>
      <c r="BV179" s="124">
        <f t="shared" ca="1" si="925"/>
        <v>1864.1095890410959</v>
      </c>
    </row>
    <row r="180" spans="1:74" x14ac:dyDescent="0.25">
      <c r="A180" s="144" t="s">
        <v>396</v>
      </c>
      <c r="B180" s="60"/>
      <c r="C180" s="60"/>
      <c r="D180" s="124">
        <f ca="1">+'Balance sheet'!D40</f>
        <v>0</v>
      </c>
      <c r="E180" s="124">
        <f ca="1">+'Balance sheet'!E40</f>
        <v>0</v>
      </c>
      <c r="F180" s="124">
        <f ca="1">+'Balance sheet'!F40</f>
        <v>0</v>
      </c>
      <c r="G180" s="124">
        <f ca="1">+'Balance sheet'!G40</f>
        <v>0</v>
      </c>
      <c r="H180" s="124">
        <f ca="1">+'Balance sheet'!H40</f>
        <v>0</v>
      </c>
      <c r="I180" s="124">
        <f ca="1">+'Balance sheet'!I40</f>
        <v>0</v>
      </c>
      <c r="J180" s="124">
        <f ca="1">+'Balance sheet'!J40</f>
        <v>0</v>
      </c>
      <c r="K180" s="124">
        <f ca="1">+'Balance sheet'!K40</f>
        <v>0</v>
      </c>
      <c r="L180" s="124">
        <f ca="1">+'Balance sheet'!L40</f>
        <v>0</v>
      </c>
      <c r="M180" s="124">
        <f ca="1">+'Balance sheet'!M40</f>
        <v>0</v>
      </c>
      <c r="N180" s="124">
        <f ca="1">+'Balance sheet'!N40</f>
        <v>0</v>
      </c>
      <c r="O180" s="124">
        <f ca="1">+'Balance sheet'!O40</f>
        <v>0</v>
      </c>
      <c r="P180" s="124">
        <f ca="1">+'Balance sheet'!P40</f>
        <v>0</v>
      </c>
      <c r="Q180" s="124">
        <f ca="1">+'Balance sheet'!Q40</f>
        <v>0</v>
      </c>
      <c r="R180" s="124">
        <f ca="1">+'Balance sheet'!R40</f>
        <v>0</v>
      </c>
      <c r="S180" s="124">
        <f ca="1">+'Balance sheet'!S40</f>
        <v>0</v>
      </c>
      <c r="T180" s="124">
        <f ca="1">+'Balance sheet'!T40</f>
        <v>0</v>
      </c>
      <c r="U180" s="124">
        <f ca="1">+'Balance sheet'!U40</f>
        <v>0</v>
      </c>
      <c r="V180" s="124">
        <f ca="1">+'Balance sheet'!V40</f>
        <v>0</v>
      </c>
      <c r="W180" s="124">
        <f ca="1">+'Balance sheet'!W40</f>
        <v>0</v>
      </c>
      <c r="X180" s="124">
        <f ca="1">+'Balance sheet'!X40</f>
        <v>0</v>
      </c>
      <c r="Y180" s="124">
        <f ca="1">+'Balance sheet'!Y40</f>
        <v>0</v>
      </c>
      <c r="Z180" s="124">
        <f ca="1">+'Balance sheet'!Z40</f>
        <v>0</v>
      </c>
      <c r="AA180" s="124">
        <f ca="1">+'Balance sheet'!AA40</f>
        <v>0</v>
      </c>
      <c r="AB180" s="124">
        <f ca="1">+'Balance sheet'!AB40</f>
        <v>0</v>
      </c>
      <c r="AC180" s="124">
        <f ca="1">+'Balance sheet'!AC40</f>
        <v>0</v>
      </c>
      <c r="AD180" s="124">
        <f ca="1">+'Balance sheet'!AD40</f>
        <v>0</v>
      </c>
      <c r="AE180" s="124">
        <f ca="1">+'Balance sheet'!AE40</f>
        <v>0</v>
      </c>
      <c r="AF180" s="124">
        <f ca="1">+'Balance sheet'!AF40</f>
        <v>0</v>
      </c>
      <c r="AG180" s="124">
        <f ca="1">+'Balance sheet'!AG40</f>
        <v>0</v>
      </c>
      <c r="AH180" s="124">
        <f ca="1">+'Balance sheet'!AH40</f>
        <v>0</v>
      </c>
      <c r="AI180" s="124">
        <f ca="1">+'Balance sheet'!AI40</f>
        <v>0</v>
      </c>
      <c r="AJ180" s="124">
        <f ca="1">+'Balance sheet'!AJ40</f>
        <v>0</v>
      </c>
      <c r="AK180" s="124">
        <f ca="1">+'Balance sheet'!AK40</f>
        <v>0</v>
      </c>
      <c r="AL180" s="124">
        <f ca="1">+'Balance sheet'!AL40</f>
        <v>0</v>
      </c>
      <c r="AM180" s="124">
        <f ca="1">+'Balance sheet'!AM40</f>
        <v>0</v>
      </c>
      <c r="AN180" s="124">
        <f ca="1">+'Balance sheet'!AN40</f>
        <v>0</v>
      </c>
      <c r="AO180" s="124">
        <f ca="1">+'Balance sheet'!AO40</f>
        <v>0</v>
      </c>
      <c r="AP180" s="124">
        <f ca="1">+'Balance sheet'!AP40</f>
        <v>0</v>
      </c>
      <c r="AQ180" s="124">
        <f ca="1">+'Balance sheet'!AQ40</f>
        <v>0</v>
      </c>
      <c r="AR180" s="124">
        <f ca="1">+'Balance sheet'!AR40</f>
        <v>0</v>
      </c>
      <c r="AS180" s="124">
        <f ca="1">+'Balance sheet'!AS40</f>
        <v>0</v>
      </c>
      <c r="AT180" s="124">
        <f ca="1">+'Balance sheet'!AT40</f>
        <v>0</v>
      </c>
      <c r="AU180" s="124">
        <f ca="1">+'Balance sheet'!AU40</f>
        <v>0</v>
      </c>
      <c r="AV180" s="124">
        <f ca="1">+'Balance sheet'!AV40</f>
        <v>0</v>
      </c>
      <c r="AW180" s="124">
        <f ca="1">+'Balance sheet'!AW40</f>
        <v>0</v>
      </c>
      <c r="AX180" s="124">
        <f ca="1">+'Balance sheet'!AX40</f>
        <v>0</v>
      </c>
      <c r="AY180" s="124">
        <f ca="1">+'Balance sheet'!AY40</f>
        <v>0</v>
      </c>
      <c r="AZ180" s="124">
        <f ca="1">+'Balance sheet'!AZ40</f>
        <v>0</v>
      </c>
      <c r="BA180" s="124">
        <f ca="1">+'Balance sheet'!BA40</f>
        <v>0</v>
      </c>
      <c r="BB180" s="124">
        <f ca="1">+'Balance sheet'!BB40</f>
        <v>0</v>
      </c>
      <c r="BC180" s="124">
        <f ca="1">+'Balance sheet'!BC40</f>
        <v>0</v>
      </c>
      <c r="BD180" s="124">
        <f ca="1">+'Balance sheet'!BD40</f>
        <v>0</v>
      </c>
      <c r="BE180" s="124">
        <f ca="1">+'Balance sheet'!BE40</f>
        <v>0</v>
      </c>
      <c r="BF180" s="124">
        <f ca="1">+'Balance sheet'!BF40</f>
        <v>0</v>
      </c>
      <c r="BG180" s="129"/>
      <c r="BH180" s="129"/>
      <c r="BI180" s="129"/>
      <c r="BJ180" s="129"/>
      <c r="BK180" s="129"/>
      <c r="BL180" s="129"/>
      <c r="BM180" s="129"/>
      <c r="BN180" s="129"/>
      <c r="BO180" s="129"/>
      <c r="BP180" s="129"/>
      <c r="BQ180" s="129"/>
      <c r="BR180" s="129"/>
      <c r="BS180" s="129"/>
      <c r="BT180" s="129"/>
      <c r="BU180" s="129"/>
      <c r="BV180" s="129"/>
    </row>
    <row r="181" spans="1:74" x14ac:dyDescent="0.25">
      <c r="A181" s="21" t="s">
        <v>289</v>
      </c>
      <c r="B181" s="60"/>
      <c r="C181" s="60"/>
      <c r="D181" s="124">
        <f ca="1">IFERROR(D175+D177-D179,"NM")</f>
        <v>0</v>
      </c>
      <c r="E181" s="124">
        <f t="shared" ref="E181:J181" ca="1" si="926">IFERROR(E175+E177-E179,"NM")</f>
        <v>0</v>
      </c>
      <c r="F181" s="124">
        <f t="shared" ca="1" si="926"/>
        <v>0</v>
      </c>
      <c r="G181" s="124">
        <f t="shared" ca="1" si="926"/>
        <v>0</v>
      </c>
      <c r="H181" s="124">
        <f t="shared" ca="1" si="926"/>
        <v>0</v>
      </c>
      <c r="I181" s="124">
        <f t="shared" ca="1" si="926"/>
        <v>0</v>
      </c>
      <c r="J181" s="124">
        <f t="shared" ca="1" si="926"/>
        <v>0</v>
      </c>
      <c r="K181" s="124">
        <f ca="1">IFERROR(K175+K177-K179,"NM")</f>
        <v>0</v>
      </c>
      <c r="L181" s="124">
        <f t="shared" ref="L181:AT181" ca="1" si="927">IFERROR(L175+L177-L179,"NM")</f>
        <v>0</v>
      </c>
      <c r="M181" s="124">
        <f t="shared" ca="1" si="927"/>
        <v>0</v>
      </c>
      <c r="N181" s="124">
        <f t="shared" ca="1" si="927"/>
        <v>0</v>
      </c>
      <c r="O181" s="124">
        <f t="shared" ca="1" si="927"/>
        <v>0</v>
      </c>
      <c r="P181" s="124">
        <f t="shared" ca="1" si="927"/>
        <v>0</v>
      </c>
      <c r="Q181" s="124">
        <f t="shared" ca="1" si="927"/>
        <v>0</v>
      </c>
      <c r="R181" s="124">
        <f t="shared" ca="1" si="927"/>
        <v>0</v>
      </c>
      <c r="S181" s="124">
        <f t="shared" ca="1" si="927"/>
        <v>0</v>
      </c>
      <c r="T181" s="124">
        <f t="shared" ca="1" si="927"/>
        <v>0</v>
      </c>
      <c r="U181" s="124">
        <f t="shared" ca="1" si="927"/>
        <v>0</v>
      </c>
      <c r="V181" s="124">
        <f t="shared" ca="1" si="927"/>
        <v>0</v>
      </c>
      <c r="W181" s="124">
        <f t="shared" ca="1" si="927"/>
        <v>0</v>
      </c>
      <c r="X181" s="124">
        <f t="shared" ca="1" si="927"/>
        <v>0</v>
      </c>
      <c r="Y181" s="124">
        <f t="shared" ca="1" si="927"/>
        <v>0</v>
      </c>
      <c r="Z181" s="124">
        <f t="shared" ca="1" si="927"/>
        <v>0</v>
      </c>
      <c r="AA181" s="124">
        <f t="shared" ca="1" si="927"/>
        <v>0</v>
      </c>
      <c r="AB181" s="124">
        <f t="shared" ca="1" si="927"/>
        <v>0</v>
      </c>
      <c r="AC181" s="124">
        <f t="shared" ca="1" si="927"/>
        <v>0</v>
      </c>
      <c r="AD181" s="124">
        <f t="shared" ca="1" si="927"/>
        <v>0</v>
      </c>
      <c r="AE181" s="124">
        <f t="shared" ca="1" si="927"/>
        <v>0</v>
      </c>
      <c r="AF181" s="124">
        <f t="shared" ca="1" si="927"/>
        <v>0</v>
      </c>
      <c r="AG181" s="124">
        <f t="shared" ca="1" si="927"/>
        <v>0</v>
      </c>
      <c r="AH181" s="124">
        <f t="shared" ca="1" si="927"/>
        <v>0</v>
      </c>
      <c r="AI181" s="124">
        <f t="shared" ca="1" si="927"/>
        <v>0</v>
      </c>
      <c r="AJ181" s="124">
        <f t="shared" ca="1" si="927"/>
        <v>0</v>
      </c>
      <c r="AK181" s="124">
        <f t="shared" ca="1" si="927"/>
        <v>0</v>
      </c>
      <c r="AL181" s="124">
        <f t="shared" ca="1" si="927"/>
        <v>0</v>
      </c>
      <c r="AM181" s="124">
        <f t="shared" ca="1" si="927"/>
        <v>0</v>
      </c>
      <c r="AN181" s="124">
        <f t="shared" ca="1" si="927"/>
        <v>0</v>
      </c>
      <c r="AO181" s="124">
        <f t="shared" ca="1" si="927"/>
        <v>0</v>
      </c>
      <c r="AP181" s="124">
        <f t="shared" ca="1" si="927"/>
        <v>0</v>
      </c>
      <c r="AQ181" s="124">
        <f t="shared" ca="1" si="927"/>
        <v>0</v>
      </c>
      <c r="AR181" s="124">
        <f t="shared" ca="1" si="927"/>
        <v>0</v>
      </c>
      <c r="AS181" s="124">
        <f t="shared" ca="1" si="927"/>
        <v>0</v>
      </c>
      <c r="AT181" s="124">
        <f t="shared" ca="1" si="927"/>
        <v>0</v>
      </c>
      <c r="AU181" s="124">
        <f t="shared" ref="AU181" ca="1" si="928">IFERROR(AU175+AU177-AU179,"NM")</f>
        <v>0</v>
      </c>
      <c r="AV181" s="124">
        <f t="shared" ref="AV181" ca="1" si="929">IFERROR(AV175+AV177-AV179,"NM")</f>
        <v>0</v>
      </c>
      <c r="AW181" s="124">
        <f t="shared" ref="AW181" ca="1" si="930">IFERROR(AW175+AW177-AW179,"NM")</f>
        <v>0</v>
      </c>
      <c r="AX181" s="124">
        <f t="shared" ref="AX181" ca="1" si="931">IFERROR(AX175+AX177-AX179,"NM")</f>
        <v>0</v>
      </c>
      <c r="AY181" s="124">
        <f t="shared" ref="AY181" ca="1" si="932">IFERROR(AY175+AY177-AY179,"NM")</f>
        <v>0</v>
      </c>
      <c r="AZ181" s="124">
        <f t="shared" ref="AZ181" ca="1" si="933">IFERROR(AZ175+AZ177-AZ179,"NM")</f>
        <v>0</v>
      </c>
      <c r="BA181" s="124">
        <f t="shared" ref="BA181:BG181" ca="1" si="934">IFERROR(BA175+BA177-BA179,"NM")</f>
        <v>0</v>
      </c>
      <c r="BB181" s="124">
        <f t="shared" ca="1" si="934"/>
        <v>0</v>
      </c>
      <c r="BC181" s="124">
        <f t="shared" ca="1" si="934"/>
        <v>0</v>
      </c>
      <c r="BD181" s="124">
        <f t="shared" ca="1" si="934"/>
        <v>0</v>
      </c>
      <c r="BE181" s="124">
        <f t="shared" ca="1" si="934"/>
        <v>0</v>
      </c>
      <c r="BF181" s="124">
        <f t="shared" ca="1" si="934"/>
        <v>0</v>
      </c>
      <c r="BG181" s="124">
        <f t="shared" ca="1" si="934"/>
        <v>0</v>
      </c>
      <c r="BH181" s="124">
        <f t="shared" ref="BH181" ca="1" si="935">IFERROR(BH175+BH177-BH179,"NM")</f>
        <v>208.21917808219177</v>
      </c>
      <c r="BI181" s="124">
        <f t="shared" ref="BI181" ca="1" si="936">IFERROR(BI175+BI177-BI179,"NM")</f>
        <v>0</v>
      </c>
      <c r="BJ181" s="124">
        <f t="shared" ref="BJ181" ca="1" si="937">IFERROR(BJ175+BJ177-BJ179,"NM")</f>
        <v>0</v>
      </c>
      <c r="BK181" s="124">
        <f t="shared" ref="BK181:BL181" ca="1" si="938">IFERROR(BK175+BK177-BK179,"NM")</f>
        <v>0</v>
      </c>
      <c r="BL181" s="124">
        <f t="shared" ca="1" si="938"/>
        <v>0</v>
      </c>
      <c r="BM181" s="124">
        <f ca="1">+BL181</f>
        <v>0</v>
      </c>
      <c r="BN181" s="124">
        <f t="shared" ref="BN181:BS181" ca="1" si="939">IFERROR(BN175+BN177-BN179,"NM")</f>
        <v>0</v>
      </c>
      <c r="BO181" s="124">
        <f t="shared" ca="1" si="939"/>
        <v>209.31506849315087</v>
      </c>
      <c r="BP181" s="124">
        <f t="shared" ca="1" si="939"/>
        <v>0</v>
      </c>
      <c r="BQ181" s="124">
        <f t="shared" ca="1" si="939"/>
        <v>0</v>
      </c>
      <c r="BR181" s="124">
        <f t="shared" ca="1" si="939"/>
        <v>0</v>
      </c>
      <c r="BS181" s="124">
        <f t="shared" ca="1" si="939"/>
        <v>0</v>
      </c>
      <c r="BT181" s="124">
        <f ca="1">+BS181</f>
        <v>0</v>
      </c>
      <c r="BU181" s="124">
        <f t="shared" ref="BU181:BV181" ca="1" si="940">IFERROR(BU175+BU177-BU179,"NM")</f>
        <v>0</v>
      </c>
      <c r="BV181" s="124">
        <f t="shared" ca="1" si="940"/>
        <v>207.12328767123267</v>
      </c>
    </row>
    <row r="182" spans="1:74" x14ac:dyDescent="0.25">
      <c r="A182" s="21" t="s">
        <v>390</v>
      </c>
      <c r="B182" s="60"/>
      <c r="C182" s="60"/>
      <c r="D182" s="124" t="str">
        <f ca="1">IFERROR(-(D181-#REF!),"NM")</f>
        <v>NM</v>
      </c>
      <c r="E182" s="124" t="str">
        <f ca="1">IFERROR(-(E181-#REF!),"NM")</f>
        <v>NM</v>
      </c>
      <c r="F182" s="124" t="str">
        <f ca="1">IFERROR(-(F181-#REF!),"NM")</f>
        <v>NM</v>
      </c>
      <c r="G182" s="124" t="str">
        <f ca="1">IFERROR(-(G181-#REF!),"NM")</f>
        <v>NM</v>
      </c>
      <c r="H182" s="124" t="str">
        <f t="shared" ref="H182:J182" ca="1" si="941">IFERROR(-(H181-A181),"NM")</f>
        <v>NM</v>
      </c>
      <c r="I182" s="124">
        <f t="shared" ca="1" si="941"/>
        <v>0</v>
      </c>
      <c r="J182" s="124">
        <f t="shared" ca="1" si="941"/>
        <v>0</v>
      </c>
      <c r="K182" s="124">
        <f ca="1">IFERROR(-(K181-D181),"NM")</f>
        <v>0</v>
      </c>
      <c r="L182" s="124">
        <f t="shared" ref="L182:AT182" ca="1" si="942">IFERROR(-(L181-E181),"NM")</f>
        <v>0</v>
      </c>
      <c r="M182" s="124">
        <f t="shared" ca="1" si="942"/>
        <v>0</v>
      </c>
      <c r="N182" s="124">
        <f t="shared" ca="1" si="942"/>
        <v>0</v>
      </c>
      <c r="O182" s="124">
        <f t="shared" ca="1" si="942"/>
        <v>0</v>
      </c>
      <c r="P182" s="124">
        <f t="shared" ca="1" si="942"/>
        <v>0</v>
      </c>
      <c r="Q182" s="124">
        <f t="shared" ca="1" si="942"/>
        <v>0</v>
      </c>
      <c r="R182" s="124">
        <f t="shared" ca="1" si="942"/>
        <v>0</v>
      </c>
      <c r="S182" s="124">
        <f t="shared" ca="1" si="942"/>
        <v>0</v>
      </c>
      <c r="T182" s="124">
        <f t="shared" ca="1" si="942"/>
        <v>0</v>
      </c>
      <c r="U182" s="124">
        <f t="shared" ca="1" si="942"/>
        <v>0</v>
      </c>
      <c r="V182" s="124">
        <f t="shared" ca="1" si="942"/>
        <v>0</v>
      </c>
      <c r="W182" s="124">
        <f t="shared" ca="1" si="942"/>
        <v>0</v>
      </c>
      <c r="X182" s="124">
        <f t="shared" ca="1" si="942"/>
        <v>0</v>
      </c>
      <c r="Y182" s="124">
        <f t="shared" ca="1" si="942"/>
        <v>0</v>
      </c>
      <c r="Z182" s="124">
        <f t="shared" ca="1" si="942"/>
        <v>0</v>
      </c>
      <c r="AA182" s="124">
        <f t="shared" ca="1" si="942"/>
        <v>0</v>
      </c>
      <c r="AB182" s="124">
        <f t="shared" ca="1" si="942"/>
        <v>0</v>
      </c>
      <c r="AC182" s="124">
        <f t="shared" ca="1" si="942"/>
        <v>0</v>
      </c>
      <c r="AD182" s="124">
        <f t="shared" ca="1" si="942"/>
        <v>0</v>
      </c>
      <c r="AE182" s="124">
        <f t="shared" ca="1" si="942"/>
        <v>0</v>
      </c>
      <c r="AF182" s="124">
        <f t="shared" ca="1" si="942"/>
        <v>0</v>
      </c>
      <c r="AG182" s="124">
        <f t="shared" ca="1" si="942"/>
        <v>0</v>
      </c>
      <c r="AH182" s="124">
        <f t="shared" ca="1" si="942"/>
        <v>0</v>
      </c>
      <c r="AI182" s="124">
        <f t="shared" ca="1" si="942"/>
        <v>0</v>
      </c>
      <c r="AJ182" s="124">
        <f t="shared" ca="1" si="942"/>
        <v>0</v>
      </c>
      <c r="AK182" s="124">
        <f t="shared" ca="1" si="942"/>
        <v>0</v>
      </c>
      <c r="AL182" s="124">
        <f t="shared" ca="1" si="942"/>
        <v>0</v>
      </c>
      <c r="AM182" s="124">
        <f t="shared" ca="1" si="942"/>
        <v>0</v>
      </c>
      <c r="AN182" s="124">
        <f t="shared" ca="1" si="942"/>
        <v>0</v>
      </c>
      <c r="AO182" s="124">
        <f t="shared" ca="1" si="942"/>
        <v>0</v>
      </c>
      <c r="AP182" s="124">
        <f t="shared" ca="1" si="942"/>
        <v>0</v>
      </c>
      <c r="AQ182" s="124">
        <f t="shared" ca="1" si="942"/>
        <v>0</v>
      </c>
      <c r="AR182" s="124">
        <f t="shared" ca="1" si="942"/>
        <v>0</v>
      </c>
      <c r="AS182" s="124">
        <f t="shared" ca="1" si="942"/>
        <v>0</v>
      </c>
      <c r="AT182" s="124">
        <f t="shared" ca="1" si="942"/>
        <v>0</v>
      </c>
      <c r="AU182" s="124">
        <f t="shared" ref="AU182" ca="1" si="943">IFERROR(-(AU181-AN181),"NM")</f>
        <v>0</v>
      </c>
      <c r="AV182" s="124">
        <f t="shared" ref="AV182" ca="1" si="944">IFERROR(-(AV181-AO181),"NM")</f>
        <v>0</v>
      </c>
      <c r="AW182" s="124">
        <f t="shared" ref="AW182" ca="1" si="945">IFERROR(-(AW181-AP181),"NM")</f>
        <v>0</v>
      </c>
      <c r="AX182" s="124">
        <f t="shared" ref="AX182" ca="1" si="946">IFERROR(-(AX181-AQ181),"NM")</f>
        <v>0</v>
      </c>
      <c r="AY182" s="124">
        <f t="shared" ref="AY182" ca="1" si="947">IFERROR(-(AY181-AR181),"NM")</f>
        <v>0</v>
      </c>
      <c r="AZ182" s="124">
        <f t="shared" ref="AZ182" ca="1" si="948">IFERROR(-(AZ181-AS181),"NM")</f>
        <v>0</v>
      </c>
      <c r="BA182" s="124">
        <f t="shared" ref="BA182" ca="1" si="949">IFERROR(-(BA181-AT181),"NM")</f>
        <v>0</v>
      </c>
      <c r="BB182" s="124">
        <f t="shared" ref="BB182" ca="1" si="950">IFERROR(-(BB181-AU181),"NM")</f>
        <v>0</v>
      </c>
      <c r="BC182" s="124">
        <f t="shared" ref="BC182" ca="1" si="951">IFERROR(-(BC181-AV181),"NM")</f>
        <v>0</v>
      </c>
      <c r="BD182" s="124">
        <f t="shared" ref="BD182" ca="1" si="952">IFERROR(-(BD181-AW181),"NM")</f>
        <v>0</v>
      </c>
      <c r="BE182" s="124">
        <f t="shared" ref="BE182" ca="1" si="953">IFERROR(-(BE181-AX181),"NM")</f>
        <v>0</v>
      </c>
      <c r="BF182" s="124">
        <f t="shared" ref="BF182:BG182" ca="1" si="954">IFERROR(-(BF181-AY181),"NM")</f>
        <v>0</v>
      </c>
      <c r="BG182" s="124">
        <f t="shared" ca="1" si="954"/>
        <v>0</v>
      </c>
      <c r="BH182" s="124">
        <f t="shared" ref="BH182" ca="1" si="955">IFERROR(-(BH181-BA181),"NM")</f>
        <v>-208.21917808219177</v>
      </c>
      <c r="BI182" s="124">
        <f t="shared" ref="BI182" ca="1" si="956">IFERROR(-(BI181-BB181),"NM")</f>
        <v>0</v>
      </c>
      <c r="BJ182" s="124">
        <f t="shared" ref="BJ182" ca="1" si="957">IFERROR(-(BJ181-BC181),"NM")</f>
        <v>0</v>
      </c>
      <c r="BK182" s="124">
        <f t="shared" ref="BK182" ca="1" si="958">IFERROR(-(BK181-BD181),"NM")</f>
        <v>0</v>
      </c>
      <c r="BL182" s="124">
        <f t="shared" ref="BL182" ca="1" si="959">IFERROR(-(BL181-BE181),"NM")</f>
        <v>0</v>
      </c>
      <c r="BM182" s="124">
        <f ca="1">IFERROR(-(BM181-BF181),"NM")</f>
        <v>0</v>
      </c>
      <c r="BN182" s="124">
        <f t="shared" ref="BN182" ca="1" si="960">IFERROR(-(BN181-BG181),"NM")</f>
        <v>0</v>
      </c>
      <c r="BO182" s="124">
        <f t="shared" ref="BO182" ca="1" si="961">IFERROR(-(BO181-BH181),"NM")</f>
        <v>-1.0958904109591003</v>
      </c>
      <c r="BP182" s="124">
        <f t="shared" ref="BP182" ca="1" si="962">IFERROR(-(BP181-BI181),"NM")</f>
        <v>0</v>
      </c>
      <c r="BQ182" s="124">
        <f t="shared" ref="BQ182" ca="1" si="963">IFERROR(-(BQ181-BJ181),"NM")</f>
        <v>0</v>
      </c>
      <c r="BR182" s="124">
        <f t="shared" ref="BR182" ca="1" si="964">IFERROR(-(BR181-BK181),"NM")</f>
        <v>0</v>
      </c>
      <c r="BS182" s="124">
        <f t="shared" ref="BS182" ca="1" si="965">IFERROR(-(BS181-BL181),"NM")</f>
        <v>0</v>
      </c>
      <c r="BT182" s="124">
        <f ca="1">IFERROR(-(BT181-BM181),"NM")</f>
        <v>0</v>
      </c>
      <c r="BU182" s="124">
        <f t="shared" ref="BU182" ca="1" si="966">IFERROR(-(BU181-BN181),"NM")</f>
        <v>0</v>
      </c>
      <c r="BV182" s="124">
        <f t="shared" ref="BV182" ca="1" si="967">IFERROR(-(BV181-BO181),"NM")</f>
        <v>2.1917808219182007</v>
      </c>
    </row>
    <row r="183" spans="1:74" x14ac:dyDescent="0.25">
      <c r="A183" s="21" t="s">
        <v>391</v>
      </c>
      <c r="B183" s="60"/>
      <c r="C183" s="60"/>
      <c r="D183" s="124" t="str">
        <f ca="1">IFERROR(-(D182-#REF!),"NM")</f>
        <v>NM</v>
      </c>
      <c r="E183" s="124">
        <f ca="1">IFERROR(-(E181-D181),"NM")</f>
        <v>0</v>
      </c>
      <c r="F183" s="124">
        <f ca="1">IFERROR(-(F181-E181),"NM")</f>
        <v>0</v>
      </c>
      <c r="G183" s="124">
        <f ca="1">IFERROR(-(G181-D181),"NM")</f>
        <v>0</v>
      </c>
      <c r="H183" s="124">
        <f ca="1">IFERROR(-(H181-G181),"NM")</f>
        <v>0</v>
      </c>
      <c r="I183" s="124">
        <f ca="1">IFERROR(-(I181-D181),"NM")</f>
        <v>0</v>
      </c>
      <c r="J183" s="124">
        <f ca="1">IFERROR(-(J181-I181),"NM")</f>
        <v>0</v>
      </c>
      <c r="K183" s="124">
        <f ca="1">IFERROR(-(K181-D181),"NM")</f>
        <v>0</v>
      </c>
      <c r="L183" s="124">
        <f ca="1">IFERROR(-(L181-K181),"NM")</f>
        <v>0</v>
      </c>
      <c r="M183" s="124">
        <f ca="1">IFERROR(-(M181-L181),"NM")</f>
        <v>0</v>
      </c>
      <c r="N183" s="124">
        <f ca="1">IFERROR(-(N181-K181),"NM")</f>
        <v>0</v>
      </c>
      <c r="O183" s="124">
        <f ca="1">IFERROR(-(O181-N181),"NM")</f>
        <v>0</v>
      </c>
      <c r="P183" s="124">
        <f ca="1">IFERROR(-(P181-K181),"NM")</f>
        <v>0</v>
      </c>
      <c r="Q183" s="124">
        <f ca="1">IFERROR(-(Q181-P181),"NM")</f>
        <v>0</v>
      </c>
      <c r="R183" s="124">
        <f ca="1">IFERROR(-(R181-K181),"NM")</f>
        <v>0</v>
      </c>
      <c r="S183" s="124">
        <f ca="1">IFERROR(-(S181-R181),"NM")</f>
        <v>0</v>
      </c>
      <c r="T183" s="124">
        <f ca="1">IFERROR(-(T181-S181),"NM")</f>
        <v>0</v>
      </c>
      <c r="U183" s="124">
        <f ca="1">IFERROR(-(U181-R181),"NM")</f>
        <v>0</v>
      </c>
      <c r="V183" s="124">
        <f ca="1">IFERROR(-(V181-U181),"NM")</f>
        <v>0</v>
      </c>
      <c r="W183" s="124">
        <f ca="1">IFERROR(-(W181-R181),"NM")</f>
        <v>0</v>
      </c>
      <c r="X183" s="124">
        <f ca="1">IFERROR(-(X181-W181),"NM")</f>
        <v>0</v>
      </c>
      <c r="Y183" s="124">
        <f ca="1">IFERROR(-(Y181-R181),"NM")</f>
        <v>0</v>
      </c>
      <c r="Z183" s="124">
        <f ca="1">IFERROR(-(Z181-Y181),"NM")</f>
        <v>0</v>
      </c>
      <c r="AA183" s="124">
        <f ca="1">IFERROR(-(AA181-Z181),"NM")</f>
        <v>0</v>
      </c>
      <c r="AB183" s="124">
        <f ca="1">IFERROR(-(AB181-Y181),"NM")</f>
        <v>0</v>
      </c>
      <c r="AC183" s="124">
        <f ca="1">IFERROR(-(AC181-AB181),"NM")</f>
        <v>0</v>
      </c>
      <c r="AD183" s="124">
        <f ca="1">IFERROR(-(AD181-Y181),"NM")</f>
        <v>0</v>
      </c>
      <c r="AE183" s="124">
        <f ca="1">IFERROR(-(AE181-AD181),"NM")</f>
        <v>0</v>
      </c>
      <c r="AF183" s="124">
        <f ca="1">IFERROR(-(AF181-Y181),"NM")</f>
        <v>0</v>
      </c>
      <c r="AG183" s="124">
        <f ca="1">IFERROR(-(AG181-AF181),"NM")</f>
        <v>0</v>
      </c>
      <c r="AH183" s="124">
        <f ca="1">IFERROR(-(AH181-AG181),"NM")</f>
        <v>0</v>
      </c>
      <c r="AI183" s="124">
        <f ca="1">IFERROR(-(AI181-AF181),"NM")</f>
        <v>0</v>
      </c>
      <c r="AJ183" s="124">
        <f ca="1">IFERROR(-(AJ181-AI181),"NM")</f>
        <v>0</v>
      </c>
      <c r="AK183" s="124">
        <f ca="1">IFERROR(-(AK181-AF181),"NM")</f>
        <v>0</v>
      </c>
      <c r="AL183" s="124">
        <f ca="1">IFERROR(-(AL181-AK181),"NM")</f>
        <v>0</v>
      </c>
      <c r="AM183" s="124">
        <f ca="1">IFERROR(-(AM181-AF181),"NM")</f>
        <v>0</v>
      </c>
      <c r="AN183" s="124">
        <f ca="1">IFERROR(-(AN181-AM181),"NM")</f>
        <v>0</v>
      </c>
      <c r="AO183" s="124">
        <f ca="1">IFERROR(-(AO181-AN181),"NM")</f>
        <v>0</v>
      </c>
      <c r="AP183" s="124">
        <f ca="1">IFERROR(-(AP181-AM181),"NM")</f>
        <v>0</v>
      </c>
      <c r="AQ183" s="124">
        <f ca="1">IFERROR(-(AQ181-AP181),"NM")</f>
        <v>0</v>
      </c>
      <c r="AR183" s="124">
        <f ca="1">IFERROR(-(AR181-AM181),"NM")</f>
        <v>0</v>
      </c>
      <c r="AS183" s="124">
        <f ca="1">IFERROR(-(AS181-AR181),"NM")</f>
        <v>0</v>
      </c>
      <c r="AT183" s="124">
        <f ca="1">IFERROR(-(AT181-AM181),"NM")</f>
        <v>0</v>
      </c>
      <c r="AU183" s="124">
        <f ca="1">IFERROR(-(AU181-AT181),"NM")</f>
        <v>0</v>
      </c>
      <c r="AV183" s="124">
        <f ca="1">IFERROR(-(AV181-AU181),"NM")</f>
        <v>0</v>
      </c>
      <c r="AW183" s="124">
        <f ca="1">IFERROR(-(AW181-AT181),"NM")</f>
        <v>0</v>
      </c>
      <c r="AX183" s="124">
        <f ca="1">IFERROR(-(AX181-AW181),"NM")</f>
        <v>0</v>
      </c>
      <c r="AY183" s="124">
        <f ca="1">IFERROR(-(AY181-AT181),"NM")</f>
        <v>0</v>
      </c>
      <c r="AZ183" s="124">
        <f ca="1">IFERROR(-(AZ181-AY181),"NM")</f>
        <v>0</v>
      </c>
      <c r="BA183" s="124">
        <f ca="1">IFERROR(-(BA181-AT181),"NM")</f>
        <v>0</v>
      </c>
      <c r="BB183" s="124">
        <f ca="1">IFERROR(-(BB181-BA181),"NM")</f>
        <v>0</v>
      </c>
      <c r="BC183" s="124">
        <f ca="1">IFERROR(-(BC181-BB181),"NM")</f>
        <v>0</v>
      </c>
      <c r="BD183" s="124">
        <f ca="1">IFERROR(-(BD181-BA181),"NM")</f>
        <v>0</v>
      </c>
      <c r="BE183" s="124">
        <f ca="1">IFERROR(-(BE181-BD181),"NM")</f>
        <v>0</v>
      </c>
      <c r="BF183" s="124">
        <f ca="1">IFERROR(-(BF181-BA181),"NM")</f>
        <v>0</v>
      </c>
      <c r="BG183" s="124">
        <f ca="1">IFERROR(-(BG181-BF181),"NM")</f>
        <v>0</v>
      </c>
      <c r="BH183" s="124">
        <f ca="1">IFERROR(-(BH181-BA181),"NM")</f>
        <v>-208.21917808219177</v>
      </c>
      <c r="BI183" s="124">
        <f ca="1">IFERROR(-(BI181-BH181),"NM")</f>
        <v>208.21917808219177</v>
      </c>
      <c r="BJ183" s="124">
        <f ca="1">IFERROR(-(BJ181-BI181),"NM")</f>
        <v>0</v>
      </c>
      <c r="BK183" s="124">
        <f ca="1">IFERROR(-(BK181-BH181),"NM")</f>
        <v>208.21917808219177</v>
      </c>
      <c r="BL183" s="124">
        <f ca="1">IFERROR(-(BL181-BK181),"NM")</f>
        <v>0</v>
      </c>
      <c r="BM183" s="124">
        <f ca="1">IFERROR(-(BM181-BH181),"NM")</f>
        <v>208.21917808219177</v>
      </c>
      <c r="BN183" s="124">
        <f ca="1">IFERROR(-(BN181-BM181),"NM")</f>
        <v>0</v>
      </c>
      <c r="BO183" s="124">
        <f ca="1">IFERROR(-(BO181-BH181),"NM")</f>
        <v>-1.0958904109591003</v>
      </c>
      <c r="BP183" s="124">
        <f ca="1">IFERROR(-(BP181-BO181),"NM")</f>
        <v>209.31506849315087</v>
      </c>
      <c r="BQ183" s="124">
        <f ca="1">IFERROR(-(BQ181-BP181),"NM")</f>
        <v>0</v>
      </c>
      <c r="BR183" s="124">
        <f ca="1">IFERROR(-(BR181-BO181),"NM")</f>
        <v>209.31506849315087</v>
      </c>
      <c r="BS183" s="124">
        <f ca="1">IFERROR(-(BS181-BR181),"NM")</f>
        <v>0</v>
      </c>
      <c r="BT183" s="124">
        <f ca="1">IFERROR(-(BT181-BO181),"NM")</f>
        <v>209.31506849315087</v>
      </c>
      <c r="BU183" s="124">
        <f ca="1">IFERROR(-(BU181-BT181),"NM")</f>
        <v>0</v>
      </c>
      <c r="BV183" s="124">
        <f ca="1">IFERROR(-(BV181-BO181),"NM")</f>
        <v>2.1917808219182007</v>
      </c>
    </row>
    <row r="184" spans="1:74" x14ac:dyDescent="0.25">
      <c r="A184" s="21"/>
      <c r="B184" s="60"/>
      <c r="C184" s="60"/>
    </row>
    <row r="185" spans="1:74" x14ac:dyDescent="0.25">
      <c r="A185" s="66" t="s">
        <v>290</v>
      </c>
      <c r="B185" s="122"/>
      <c r="C185" s="127" t="str">
        <f ca="1">Case_Name</f>
        <v>Base</v>
      </c>
      <c r="E185" s="123"/>
      <c r="F185" s="123"/>
      <c r="G185" s="123"/>
      <c r="H185" s="123"/>
      <c r="I185" s="123"/>
      <c r="J185" s="123"/>
      <c r="K185" s="123"/>
      <c r="L185" s="123"/>
      <c r="M185" s="123"/>
      <c r="N185" s="123"/>
      <c r="O185" s="123"/>
      <c r="P185" s="123"/>
      <c r="Q185" s="123"/>
      <c r="R185" s="123"/>
      <c r="S185" s="123"/>
      <c r="T185" s="123"/>
      <c r="U185" s="123"/>
      <c r="V185" s="123"/>
      <c r="W185" s="123"/>
      <c r="X185" s="123"/>
      <c r="Y185" s="123"/>
      <c r="Z185" s="123"/>
      <c r="AA185" s="123"/>
      <c r="AB185" s="123"/>
      <c r="AC185" s="123"/>
      <c r="AD185" s="123"/>
      <c r="AE185" s="123"/>
      <c r="AF185" s="123"/>
      <c r="AG185" s="123"/>
      <c r="AH185" s="123"/>
      <c r="AI185" s="123"/>
      <c r="AJ185" s="123"/>
      <c r="AK185" s="123"/>
      <c r="AL185" s="123"/>
      <c r="AM185" s="123"/>
      <c r="AN185" s="123"/>
      <c r="AO185" s="123"/>
      <c r="AP185" s="123"/>
      <c r="AQ185" s="123"/>
      <c r="AR185" s="123"/>
      <c r="AS185" s="123"/>
      <c r="AT185" s="123"/>
      <c r="AU185" s="123"/>
      <c r="AV185" s="123"/>
      <c r="AW185" s="123"/>
      <c r="AX185" s="123"/>
      <c r="AY185" s="123"/>
      <c r="AZ185" s="123"/>
      <c r="BA185" s="123"/>
      <c r="BB185" s="123"/>
      <c r="BC185" s="123"/>
      <c r="BD185" s="123"/>
      <c r="BE185" s="123"/>
      <c r="BF185" s="123"/>
      <c r="BG185" s="123"/>
      <c r="BH185" s="123"/>
      <c r="BI185" s="123"/>
      <c r="BJ185" s="123"/>
      <c r="BK185" s="123"/>
      <c r="BL185" s="123"/>
      <c r="BM185" s="123"/>
      <c r="BN185" s="123"/>
      <c r="BO185" s="123"/>
      <c r="BP185" s="123"/>
      <c r="BQ185" s="123"/>
      <c r="BR185" s="123"/>
      <c r="BS185" s="123"/>
      <c r="BT185" s="123"/>
      <c r="BU185" s="123"/>
      <c r="BV185" s="123"/>
    </row>
    <row r="186" spans="1:74" ht="15.75" thickBot="1" x14ac:dyDescent="0.3">
      <c r="A186" s="77" t="s">
        <v>206</v>
      </c>
      <c r="B186" s="77"/>
      <c r="C186" s="77"/>
      <c r="D186" s="77" t="str">
        <f t="shared" ref="D186:AI186" ca="1" si="968">+D9</f>
        <v>2010A</v>
      </c>
      <c r="E186" s="77" t="str">
        <f t="shared" ca="1" si="968"/>
        <v>1Q</v>
      </c>
      <c r="F186" s="77" t="str">
        <f t="shared" ca="1" si="968"/>
        <v>2Q</v>
      </c>
      <c r="G186" s="77" t="str">
        <f t="shared" ca="1" si="968"/>
        <v>1H</v>
      </c>
      <c r="H186" s="77" t="str">
        <f t="shared" ca="1" si="968"/>
        <v>3Q</v>
      </c>
      <c r="I186" s="77" t="str">
        <f t="shared" ca="1" si="968"/>
        <v>9M</v>
      </c>
      <c r="J186" s="77" t="str">
        <f t="shared" ca="1" si="968"/>
        <v>4Q</v>
      </c>
      <c r="K186" s="77" t="str">
        <f t="shared" ca="1" si="968"/>
        <v>2011A</v>
      </c>
      <c r="L186" s="77" t="str">
        <f t="shared" ca="1" si="968"/>
        <v>1Q</v>
      </c>
      <c r="M186" s="77" t="str">
        <f t="shared" ca="1" si="968"/>
        <v>2Q</v>
      </c>
      <c r="N186" s="77" t="str">
        <f t="shared" ca="1" si="968"/>
        <v>1H</v>
      </c>
      <c r="O186" s="77" t="str">
        <f t="shared" ca="1" si="968"/>
        <v>3Q</v>
      </c>
      <c r="P186" s="77" t="str">
        <f t="shared" ca="1" si="968"/>
        <v>9M</v>
      </c>
      <c r="Q186" s="77" t="str">
        <f t="shared" ca="1" si="968"/>
        <v>4Q</v>
      </c>
      <c r="R186" s="77" t="str">
        <f t="shared" ca="1" si="968"/>
        <v>2012A</v>
      </c>
      <c r="S186" s="77" t="str">
        <f t="shared" ca="1" si="968"/>
        <v>1Q</v>
      </c>
      <c r="T186" s="77" t="str">
        <f t="shared" ca="1" si="968"/>
        <v>2Q</v>
      </c>
      <c r="U186" s="77" t="str">
        <f t="shared" ca="1" si="968"/>
        <v>1H</v>
      </c>
      <c r="V186" s="77" t="str">
        <f t="shared" ca="1" si="968"/>
        <v>3Q</v>
      </c>
      <c r="W186" s="77" t="str">
        <f t="shared" ca="1" si="968"/>
        <v>9M</v>
      </c>
      <c r="X186" s="77" t="str">
        <f t="shared" ca="1" si="968"/>
        <v>4Q</v>
      </c>
      <c r="Y186" s="77" t="str">
        <f t="shared" ca="1" si="968"/>
        <v>2013A</v>
      </c>
      <c r="Z186" s="77" t="str">
        <f t="shared" ca="1" si="968"/>
        <v>1Q</v>
      </c>
      <c r="AA186" s="77" t="str">
        <f t="shared" ca="1" si="968"/>
        <v>2Q</v>
      </c>
      <c r="AB186" s="77" t="str">
        <f t="shared" ca="1" si="968"/>
        <v>1H</v>
      </c>
      <c r="AC186" s="77" t="str">
        <f t="shared" ca="1" si="968"/>
        <v>3Q</v>
      </c>
      <c r="AD186" s="77" t="str">
        <f t="shared" ca="1" si="968"/>
        <v>9M</v>
      </c>
      <c r="AE186" s="77" t="str">
        <f t="shared" ca="1" si="968"/>
        <v>4Q</v>
      </c>
      <c r="AF186" s="77" t="str">
        <f t="shared" ca="1" si="968"/>
        <v>2014A</v>
      </c>
      <c r="AG186" s="77" t="str">
        <f t="shared" ca="1" si="968"/>
        <v>1Q</v>
      </c>
      <c r="AH186" s="77" t="str">
        <f t="shared" ca="1" si="968"/>
        <v>2Q</v>
      </c>
      <c r="AI186" s="77" t="str">
        <f t="shared" ca="1" si="968"/>
        <v>1H</v>
      </c>
      <c r="AJ186" s="77" t="str">
        <f t="shared" ref="AJ186:BO186" ca="1" si="969">+AJ9</f>
        <v>3Q</v>
      </c>
      <c r="AK186" s="77" t="str">
        <f t="shared" ca="1" si="969"/>
        <v>9M</v>
      </c>
      <c r="AL186" s="77" t="str">
        <f t="shared" ca="1" si="969"/>
        <v>4Q</v>
      </c>
      <c r="AM186" s="77" t="str">
        <f t="shared" ca="1" si="969"/>
        <v>2015A</v>
      </c>
      <c r="AN186" s="77" t="str">
        <f t="shared" ca="1" si="969"/>
        <v>1Q</v>
      </c>
      <c r="AO186" s="77" t="str">
        <f t="shared" ca="1" si="969"/>
        <v>2Q</v>
      </c>
      <c r="AP186" s="77" t="str">
        <f t="shared" ca="1" si="969"/>
        <v>1H</v>
      </c>
      <c r="AQ186" s="77" t="str">
        <f t="shared" ca="1" si="969"/>
        <v>3Q</v>
      </c>
      <c r="AR186" s="77" t="str">
        <f t="shared" ca="1" si="969"/>
        <v>9M</v>
      </c>
      <c r="AS186" s="77" t="str">
        <f t="shared" ca="1" si="969"/>
        <v>4Q</v>
      </c>
      <c r="AT186" s="77" t="str">
        <f t="shared" ca="1" si="969"/>
        <v>2016A</v>
      </c>
      <c r="AU186" s="77" t="str">
        <f t="shared" ca="1" si="969"/>
        <v>1Q</v>
      </c>
      <c r="AV186" s="77" t="str">
        <f t="shared" ca="1" si="969"/>
        <v>2Q</v>
      </c>
      <c r="AW186" s="77" t="str">
        <f t="shared" ca="1" si="969"/>
        <v>1H</v>
      </c>
      <c r="AX186" s="77" t="str">
        <f t="shared" ca="1" si="969"/>
        <v>3Q</v>
      </c>
      <c r="AY186" s="77" t="str">
        <f t="shared" ca="1" si="969"/>
        <v>9M</v>
      </c>
      <c r="AZ186" s="77" t="str">
        <f t="shared" ca="1" si="969"/>
        <v>4Q</v>
      </c>
      <c r="BA186" s="77" t="str">
        <f t="shared" ca="1" si="969"/>
        <v>2017A</v>
      </c>
      <c r="BB186" s="77" t="str">
        <f t="shared" ref="BB186:BG186" ca="1" si="970">+BB9</f>
        <v>1QA</v>
      </c>
      <c r="BC186" s="77" t="str">
        <f t="shared" ca="1" si="970"/>
        <v>2QA</v>
      </c>
      <c r="BD186" s="77" t="str">
        <f t="shared" ca="1" si="970"/>
        <v>1HA</v>
      </c>
      <c r="BE186" s="77" t="str">
        <f t="shared" ca="1" si="970"/>
        <v>3QE</v>
      </c>
      <c r="BF186" s="77" t="str">
        <f t="shared" ca="1" si="970"/>
        <v>9ME</v>
      </c>
      <c r="BG186" s="77" t="str">
        <f t="shared" ca="1" si="970"/>
        <v>4QE</v>
      </c>
      <c r="BH186" s="77" t="str">
        <f t="shared" ca="1" si="969"/>
        <v>2018E</v>
      </c>
      <c r="BI186" s="77" t="str">
        <f t="shared" ca="1" si="969"/>
        <v>1Q</v>
      </c>
      <c r="BJ186" s="77" t="str">
        <f t="shared" ca="1" si="969"/>
        <v>2Q</v>
      </c>
      <c r="BK186" s="77" t="str">
        <f t="shared" ca="1" si="969"/>
        <v>1H</v>
      </c>
      <c r="BL186" s="77" t="str">
        <f t="shared" ca="1" si="969"/>
        <v>3Q</v>
      </c>
      <c r="BM186" s="77" t="str">
        <f t="shared" ca="1" si="969"/>
        <v>9M</v>
      </c>
      <c r="BN186" s="77" t="str">
        <f t="shared" ca="1" si="969"/>
        <v>4Q</v>
      </c>
      <c r="BO186" s="77" t="str">
        <f t="shared" ca="1" si="969"/>
        <v>2019E</v>
      </c>
      <c r="BP186" s="77" t="str">
        <f t="shared" ref="BP186:BV186" ca="1" si="971">+BP9</f>
        <v>1Q</v>
      </c>
      <c r="BQ186" s="77" t="str">
        <f t="shared" ca="1" si="971"/>
        <v>2Q</v>
      </c>
      <c r="BR186" s="77" t="str">
        <f t="shared" ca="1" si="971"/>
        <v>1H</v>
      </c>
      <c r="BS186" s="77" t="str">
        <f t="shared" ca="1" si="971"/>
        <v>3Q</v>
      </c>
      <c r="BT186" s="77" t="str">
        <f t="shared" ca="1" si="971"/>
        <v>9M</v>
      </c>
      <c r="BU186" s="77" t="str">
        <f t="shared" ca="1" si="971"/>
        <v>4Q</v>
      </c>
      <c r="BV186" s="77" t="str">
        <f t="shared" ca="1" si="971"/>
        <v>2020E</v>
      </c>
    </row>
    <row r="187" spans="1:74" x14ac:dyDescent="0.25">
      <c r="A187" s="21" t="s">
        <v>51</v>
      </c>
      <c r="B187" s="60"/>
      <c r="C187" s="60"/>
      <c r="D187" s="158">
        <f ca="1">+IFERROR(Cashflow!D33,"NM")</f>
        <v>0</v>
      </c>
      <c r="E187" s="158">
        <f ca="1">+IFERROR(Cashflow!E33,"NM")</f>
        <v>0</v>
      </c>
      <c r="F187" s="158">
        <f ca="1">+IFERROR(Cashflow!F33,"NM")</f>
        <v>0</v>
      </c>
      <c r="G187" s="158">
        <f ca="1">+IFERROR(Cashflow!G33,"NM")</f>
        <v>0</v>
      </c>
      <c r="H187" s="158">
        <f ca="1">+IFERROR(Cashflow!H33,"NM")</f>
        <v>0</v>
      </c>
      <c r="I187" s="158">
        <f ca="1">+IFERROR(Cashflow!I33,"NM")</f>
        <v>0</v>
      </c>
      <c r="J187" s="158">
        <f ca="1">+IFERROR(Cashflow!J33,"NM")</f>
        <v>0</v>
      </c>
      <c r="K187" s="158">
        <f ca="1">+IFERROR(Cashflow!K33,"NM")</f>
        <v>0</v>
      </c>
      <c r="L187" s="158">
        <f ca="1">+IFERROR(Cashflow!L33,"NM")</f>
        <v>0</v>
      </c>
      <c r="M187" s="158">
        <f ca="1">+IFERROR(Cashflow!M33,"NM")</f>
        <v>0</v>
      </c>
      <c r="N187" s="158">
        <f ca="1">+IFERROR(Cashflow!N33,"NM")</f>
        <v>0</v>
      </c>
      <c r="O187" s="158">
        <f ca="1">+IFERROR(Cashflow!O33,"NM")</f>
        <v>0</v>
      </c>
      <c r="P187" s="158">
        <f ca="1">+IFERROR(Cashflow!P33,"NM")</f>
        <v>0</v>
      </c>
      <c r="Q187" s="158">
        <f ca="1">+IFERROR(Cashflow!Q33,"NM")</f>
        <v>0</v>
      </c>
      <c r="R187" s="158">
        <f ca="1">+IFERROR(Cashflow!R33,"NM")</f>
        <v>0</v>
      </c>
      <c r="S187" s="158">
        <f ca="1">+IFERROR(Cashflow!S33,"NM")</f>
        <v>0</v>
      </c>
      <c r="T187" s="158">
        <f ca="1">+IFERROR(Cashflow!T33,"NM")</f>
        <v>0</v>
      </c>
      <c r="U187" s="158">
        <f ca="1">+IFERROR(Cashflow!U33,"NM")</f>
        <v>0</v>
      </c>
      <c r="V187" s="158">
        <f ca="1">+IFERROR(Cashflow!V33,"NM")</f>
        <v>0</v>
      </c>
      <c r="W187" s="158">
        <f ca="1">+IFERROR(Cashflow!W33,"NM")</f>
        <v>0</v>
      </c>
      <c r="X187" s="158">
        <f ca="1">+IFERROR(Cashflow!X33,"NM")</f>
        <v>0</v>
      </c>
      <c r="Y187" s="158">
        <f ca="1">+IFERROR(Cashflow!Y33,"NM")</f>
        <v>0</v>
      </c>
      <c r="Z187" s="158">
        <f ca="1">+IFERROR(Cashflow!Z33,"NM")</f>
        <v>0</v>
      </c>
      <c r="AA187" s="158">
        <f ca="1">+IFERROR(Cashflow!AA33,"NM")</f>
        <v>0</v>
      </c>
      <c r="AB187" s="158">
        <f ca="1">+IFERROR(Cashflow!AB33,"NM")</f>
        <v>0</v>
      </c>
      <c r="AC187" s="158">
        <f ca="1">+IFERROR(Cashflow!AC33,"NM")</f>
        <v>0</v>
      </c>
      <c r="AD187" s="158">
        <f ca="1">+IFERROR(Cashflow!AD33,"NM")</f>
        <v>0</v>
      </c>
      <c r="AE187" s="158">
        <f ca="1">+IFERROR(Cashflow!AE33,"NM")</f>
        <v>0</v>
      </c>
      <c r="AF187" s="158">
        <f ca="1">+IFERROR(Cashflow!AF33,"NM")</f>
        <v>0</v>
      </c>
      <c r="AG187" s="158">
        <f ca="1">+IFERROR(Cashflow!AG33,"NM")</f>
        <v>0</v>
      </c>
      <c r="AH187" s="158" t="str">
        <f ca="1">+IFERROR(Cashflow!#REF!,"NM")</f>
        <v>NM</v>
      </c>
      <c r="AI187" s="158">
        <f ca="1">+IFERROR(Cashflow!AH33,"NM")</f>
        <v>0</v>
      </c>
      <c r="AJ187" s="158">
        <f ca="1">+IFERROR(Cashflow!AI33,"NM")</f>
        <v>0</v>
      </c>
      <c r="AK187" s="158">
        <f ca="1">+IFERROR(Cashflow!AK33,"NM")</f>
        <v>0</v>
      </c>
      <c r="AL187" s="158">
        <f ca="1">+IFERROR(Cashflow!AK33,"NM")</f>
        <v>0</v>
      </c>
      <c r="AM187" s="158">
        <f ca="1">+IFERROR(Cashflow!AM33,"NM")</f>
        <v>0</v>
      </c>
      <c r="AN187" s="158">
        <f ca="1">+IFERROR(Cashflow!AN33,"NM")</f>
        <v>0</v>
      </c>
      <c r="AO187" s="158">
        <f ca="1">+IFERROR(Cashflow!AO33,"NM")</f>
        <v>0</v>
      </c>
      <c r="AP187" s="158">
        <f ca="1">+IFERROR(Cashflow!AP33,"NM")</f>
        <v>0</v>
      </c>
      <c r="AQ187" s="158">
        <f ca="1">+IFERROR(Cashflow!AQ33,"NM")</f>
        <v>0</v>
      </c>
      <c r="AR187" s="158">
        <f ca="1">+IFERROR(Cashflow!AR33,"NM")</f>
        <v>0</v>
      </c>
      <c r="AS187" s="158">
        <f ca="1">+IFERROR(Cashflow!AS33,"NM")</f>
        <v>0</v>
      </c>
      <c r="AT187" s="158">
        <f ca="1">+IFERROR(Cashflow!AT33,"NM")</f>
        <v>0</v>
      </c>
      <c r="AU187" s="158">
        <f ca="1">+IFERROR(Cashflow!AU33,"NM")</f>
        <v>0</v>
      </c>
      <c r="AV187" s="158">
        <f ca="1">+IFERROR(Cashflow!AV33,"NM")</f>
        <v>0</v>
      </c>
      <c r="AW187" s="158">
        <f ca="1">+IFERROR(Cashflow!AW33,"NM")</f>
        <v>0</v>
      </c>
      <c r="AX187" s="158">
        <f ca="1">+IFERROR(Cashflow!AX33,"NM")</f>
        <v>0</v>
      </c>
      <c r="AY187" s="158">
        <f ca="1">+IFERROR(Cashflow!AY33,"NM")</f>
        <v>0</v>
      </c>
      <c r="AZ187" s="158">
        <f ca="1">+IFERROR(Cashflow!AZ33,"NM")</f>
        <v>0</v>
      </c>
      <c r="BA187" s="158">
        <f ca="1">+IFERROR(Cashflow!BA33,"NM")</f>
        <v>0</v>
      </c>
      <c r="BB187" s="158">
        <f ca="1">+IFERROR(Cashflow!BB33,"NM")</f>
        <v>0</v>
      </c>
      <c r="BC187" s="158">
        <f ca="1">+IFERROR(Cashflow!BC33,"NM")</f>
        <v>0</v>
      </c>
      <c r="BD187" s="158">
        <f ca="1">+IFERROR(Cashflow!BD33,"NM")</f>
        <v>0</v>
      </c>
      <c r="BE187" s="158">
        <f ca="1">+IFERROR(Cashflow!BE33,"NM")</f>
        <v>0</v>
      </c>
      <c r="BF187" s="158">
        <f ca="1">+IFERROR(Cashflow!BF33,"NM")</f>
        <v>0</v>
      </c>
      <c r="BG187" s="157">
        <v>-90</v>
      </c>
      <c r="BH187" s="157">
        <v>-360</v>
      </c>
      <c r="BI187" s="157">
        <v>-90</v>
      </c>
      <c r="BJ187" s="157">
        <v>-90</v>
      </c>
      <c r="BK187" s="124">
        <f ca="1">+BI187+BJ187</f>
        <v>-180</v>
      </c>
      <c r="BL187" s="157">
        <v>-90</v>
      </c>
      <c r="BM187" s="124">
        <f ca="1">+BK187+BL187</f>
        <v>-270</v>
      </c>
      <c r="BN187" s="157">
        <v>-90</v>
      </c>
      <c r="BO187" s="157">
        <v>-360</v>
      </c>
      <c r="BP187" s="157">
        <v>-90</v>
      </c>
      <c r="BQ187" s="157">
        <v>-90</v>
      </c>
      <c r="BR187" s="124">
        <f ca="1">+BP187+BQ187</f>
        <v>-180</v>
      </c>
      <c r="BS187" s="157">
        <v>-90</v>
      </c>
      <c r="BT187" s="124">
        <f ca="1">+BR187+BS187</f>
        <v>-270</v>
      </c>
      <c r="BU187" s="157">
        <v>-90</v>
      </c>
      <c r="BV187" s="157">
        <v>-360</v>
      </c>
    </row>
    <row r="188" spans="1:74" x14ac:dyDescent="0.25">
      <c r="A188" s="21" t="s">
        <v>291</v>
      </c>
      <c r="B188" s="60"/>
      <c r="C188" s="60"/>
      <c r="D188" s="145" t="str">
        <f t="shared" ref="D188:AI188" ca="1" si="972">+IFERROR(-D187/D137,"-")</f>
        <v>-</v>
      </c>
      <c r="E188" s="145" t="str">
        <f t="shared" ca="1" si="972"/>
        <v>-</v>
      </c>
      <c r="F188" s="145" t="str">
        <f t="shared" ca="1" si="972"/>
        <v>-</v>
      </c>
      <c r="G188" s="145" t="str">
        <f t="shared" ca="1" si="972"/>
        <v>-</v>
      </c>
      <c r="H188" s="145" t="str">
        <f t="shared" ca="1" si="972"/>
        <v>-</v>
      </c>
      <c r="I188" s="145" t="str">
        <f t="shared" ca="1" si="972"/>
        <v>-</v>
      </c>
      <c r="J188" s="145" t="str">
        <f t="shared" ca="1" si="972"/>
        <v>-</v>
      </c>
      <c r="K188" s="145" t="str">
        <f t="shared" ca="1" si="972"/>
        <v>-</v>
      </c>
      <c r="L188" s="145" t="str">
        <f t="shared" ca="1" si="972"/>
        <v>-</v>
      </c>
      <c r="M188" s="145" t="str">
        <f t="shared" ca="1" si="972"/>
        <v>-</v>
      </c>
      <c r="N188" s="145" t="str">
        <f t="shared" ca="1" si="972"/>
        <v>-</v>
      </c>
      <c r="O188" s="145" t="str">
        <f t="shared" ca="1" si="972"/>
        <v>-</v>
      </c>
      <c r="P188" s="145" t="str">
        <f t="shared" ca="1" si="972"/>
        <v>-</v>
      </c>
      <c r="Q188" s="145" t="str">
        <f t="shared" ca="1" si="972"/>
        <v>-</v>
      </c>
      <c r="R188" s="145" t="str">
        <f t="shared" ca="1" si="972"/>
        <v>-</v>
      </c>
      <c r="S188" s="145" t="str">
        <f t="shared" ca="1" si="972"/>
        <v>-</v>
      </c>
      <c r="T188" s="145" t="str">
        <f t="shared" ca="1" si="972"/>
        <v>-</v>
      </c>
      <c r="U188" s="145" t="str">
        <f t="shared" ca="1" si="972"/>
        <v>-</v>
      </c>
      <c r="V188" s="145" t="str">
        <f t="shared" ca="1" si="972"/>
        <v>-</v>
      </c>
      <c r="W188" s="145" t="str">
        <f t="shared" ca="1" si="972"/>
        <v>-</v>
      </c>
      <c r="X188" s="145" t="str">
        <f t="shared" ca="1" si="972"/>
        <v>-</v>
      </c>
      <c r="Y188" s="145" t="str">
        <f t="shared" ca="1" si="972"/>
        <v>-</v>
      </c>
      <c r="Z188" s="145" t="str">
        <f t="shared" ca="1" si="972"/>
        <v>-</v>
      </c>
      <c r="AA188" s="145" t="str">
        <f t="shared" ca="1" si="972"/>
        <v>-</v>
      </c>
      <c r="AB188" s="145" t="str">
        <f t="shared" ca="1" si="972"/>
        <v>-</v>
      </c>
      <c r="AC188" s="145" t="str">
        <f t="shared" ca="1" si="972"/>
        <v>-</v>
      </c>
      <c r="AD188" s="145" t="str">
        <f t="shared" ca="1" si="972"/>
        <v>-</v>
      </c>
      <c r="AE188" s="145" t="str">
        <f t="shared" ca="1" si="972"/>
        <v>-</v>
      </c>
      <c r="AF188" s="145" t="str">
        <f t="shared" ca="1" si="972"/>
        <v>-</v>
      </c>
      <c r="AG188" s="145" t="str">
        <f t="shared" ca="1" si="972"/>
        <v>-</v>
      </c>
      <c r="AH188" s="145" t="str">
        <f t="shared" ca="1" si="972"/>
        <v>-</v>
      </c>
      <c r="AI188" s="145" t="str">
        <f t="shared" ca="1" si="972"/>
        <v>-</v>
      </c>
      <c r="AJ188" s="145" t="str">
        <f t="shared" ref="AJ188:BO188" ca="1" si="973">+IFERROR(-AJ187/AJ137,"-")</f>
        <v>-</v>
      </c>
      <c r="AK188" s="145" t="str">
        <f t="shared" ca="1" si="973"/>
        <v>-</v>
      </c>
      <c r="AL188" s="145" t="str">
        <f t="shared" ca="1" si="973"/>
        <v>-</v>
      </c>
      <c r="AM188" s="145" t="str">
        <f t="shared" ca="1" si="973"/>
        <v>-</v>
      </c>
      <c r="AN188" s="145" t="str">
        <f t="shared" ca="1" si="973"/>
        <v>-</v>
      </c>
      <c r="AO188" s="145" t="str">
        <f t="shared" ca="1" si="973"/>
        <v>-</v>
      </c>
      <c r="AP188" s="145" t="str">
        <f t="shared" ca="1" si="973"/>
        <v>-</v>
      </c>
      <c r="AQ188" s="145" t="str">
        <f t="shared" ca="1" si="973"/>
        <v>-</v>
      </c>
      <c r="AR188" s="145" t="str">
        <f t="shared" ca="1" si="973"/>
        <v>-</v>
      </c>
      <c r="AS188" s="145" t="str">
        <f t="shared" ca="1" si="973"/>
        <v>-</v>
      </c>
      <c r="AT188" s="145" t="str">
        <f t="shared" ca="1" si="973"/>
        <v>-</v>
      </c>
      <c r="AU188" s="145" t="str">
        <f t="shared" ca="1" si="973"/>
        <v>-</v>
      </c>
      <c r="AV188" s="145" t="str">
        <f t="shared" ca="1" si="973"/>
        <v>-</v>
      </c>
      <c r="AW188" s="145" t="str">
        <f t="shared" ca="1" si="973"/>
        <v>-</v>
      </c>
      <c r="AX188" s="145" t="str">
        <f t="shared" ca="1" si="973"/>
        <v>-</v>
      </c>
      <c r="AY188" s="145" t="str">
        <f t="shared" ca="1" si="973"/>
        <v>-</v>
      </c>
      <c r="AZ188" s="145" t="str">
        <f t="shared" ca="1" si="973"/>
        <v>-</v>
      </c>
      <c r="BA188" s="145" t="str">
        <f t="shared" ca="1" si="973"/>
        <v>-</v>
      </c>
      <c r="BB188" s="145" t="str">
        <f t="shared" ref="BB188" ca="1" si="974">+IFERROR(-BB187/BB137,"-")</f>
        <v>-</v>
      </c>
      <c r="BC188" s="145" t="str">
        <f t="shared" ref="BC188" ca="1" si="975">+IFERROR(-BC187/BC137,"-")</f>
        <v>-</v>
      </c>
      <c r="BD188" s="145" t="str">
        <f t="shared" ref="BD188" ca="1" si="976">+IFERROR(-BD187/BD137,"-")</f>
        <v>-</v>
      </c>
      <c r="BE188" s="145" t="str">
        <f t="shared" ref="BE188" ca="1" si="977">+IFERROR(-BE187/BE137,"-")</f>
        <v>-</v>
      </c>
      <c r="BF188" s="145" t="str">
        <f t="shared" ref="BF188" ca="1" si="978">+IFERROR(-BF187/BF137,"-")</f>
        <v>-</v>
      </c>
      <c r="BG188" s="145" t="str">
        <f t="shared" ca="1" si="973"/>
        <v>-</v>
      </c>
      <c r="BH188" s="145" t="str">
        <f t="shared" ca="1" si="973"/>
        <v>-</v>
      </c>
      <c r="BI188" s="145" t="str">
        <f t="shared" ca="1" si="973"/>
        <v>-</v>
      </c>
      <c r="BJ188" s="145" t="str">
        <f t="shared" ca="1" si="973"/>
        <v>-</v>
      </c>
      <c r="BK188" s="145" t="str">
        <f t="shared" ca="1" si="973"/>
        <v>-</v>
      </c>
      <c r="BL188" s="145" t="str">
        <f t="shared" ca="1" si="973"/>
        <v>-</v>
      </c>
      <c r="BM188" s="145" t="str">
        <f t="shared" ca="1" si="973"/>
        <v>-</v>
      </c>
      <c r="BN188" s="145" t="str">
        <f t="shared" ca="1" si="973"/>
        <v>-</v>
      </c>
      <c r="BO188" s="145" t="str">
        <f t="shared" ca="1" si="973"/>
        <v>-</v>
      </c>
      <c r="BP188" s="145" t="str">
        <f t="shared" ref="BP188:BV188" ca="1" si="979">+IFERROR(-BP187/BP137,"-")</f>
        <v>-</v>
      </c>
      <c r="BQ188" s="145" t="str">
        <f t="shared" ca="1" si="979"/>
        <v>-</v>
      </c>
      <c r="BR188" s="145" t="str">
        <f t="shared" ca="1" si="979"/>
        <v>-</v>
      </c>
      <c r="BS188" s="145" t="str">
        <f t="shared" ca="1" si="979"/>
        <v>-</v>
      </c>
      <c r="BT188" s="145" t="str">
        <f t="shared" ca="1" si="979"/>
        <v>-</v>
      </c>
      <c r="BU188" s="145" t="str">
        <f t="shared" ca="1" si="979"/>
        <v>-</v>
      </c>
      <c r="BV188" s="145" t="str">
        <f t="shared" ca="1" si="979"/>
        <v>-</v>
      </c>
    </row>
    <row r="189" spans="1:74" x14ac:dyDescent="0.25">
      <c r="A189" s="21"/>
      <c r="B189" s="60"/>
      <c r="C189" s="60"/>
    </row>
    <row r="190" spans="1:74" x14ac:dyDescent="0.25">
      <c r="A190" s="66" t="s">
        <v>292</v>
      </c>
      <c r="B190" s="122"/>
      <c r="C190" s="127" t="str">
        <f ca="1">Case_Name</f>
        <v>Base</v>
      </c>
      <c r="E190" s="123"/>
      <c r="F190" s="123"/>
      <c r="G190" s="123"/>
      <c r="H190" s="123"/>
      <c r="I190" s="123"/>
      <c r="J190" s="123"/>
      <c r="K190" s="123"/>
      <c r="L190" s="123"/>
      <c r="M190" s="123"/>
      <c r="N190" s="123"/>
      <c r="O190" s="123"/>
      <c r="P190" s="123"/>
      <c r="Q190" s="123"/>
      <c r="R190" s="123"/>
      <c r="S190" s="123"/>
      <c r="T190" s="123"/>
      <c r="U190" s="123"/>
      <c r="V190" s="123"/>
      <c r="W190" s="123"/>
      <c r="X190" s="123"/>
      <c r="Y190" s="123"/>
      <c r="Z190" s="123"/>
      <c r="AA190" s="123"/>
      <c r="AB190" s="123"/>
      <c r="AC190" s="123"/>
      <c r="AD190" s="123"/>
      <c r="AE190" s="123"/>
      <c r="AF190" s="123"/>
      <c r="AG190" s="123"/>
      <c r="AH190" s="123"/>
      <c r="AI190" s="123"/>
      <c r="AJ190" s="123"/>
      <c r="AK190" s="123"/>
      <c r="AL190" s="123"/>
      <c r="AM190" s="123"/>
      <c r="AN190" s="123"/>
      <c r="AO190" s="123"/>
      <c r="AP190" s="123"/>
      <c r="AQ190" s="123"/>
      <c r="AR190" s="123"/>
      <c r="AS190" s="123"/>
      <c r="AT190" s="123"/>
      <c r="AU190" s="123"/>
      <c r="AV190" s="123"/>
      <c r="AW190" s="123"/>
      <c r="AX190" s="123"/>
      <c r="AY190" s="123"/>
      <c r="AZ190" s="123"/>
      <c r="BA190" s="123"/>
      <c r="BB190" s="123"/>
      <c r="BC190" s="123"/>
      <c r="BD190" s="123"/>
      <c r="BE190" s="123"/>
      <c r="BF190" s="123"/>
      <c r="BG190" s="123"/>
      <c r="BH190" s="123"/>
      <c r="BI190" s="123"/>
      <c r="BJ190" s="123"/>
      <c r="BK190" s="123"/>
      <c r="BL190" s="123"/>
      <c r="BM190" s="123"/>
      <c r="BN190" s="123"/>
      <c r="BO190" s="123"/>
      <c r="BP190" s="123"/>
      <c r="BQ190" s="123"/>
      <c r="BR190" s="123"/>
      <c r="BS190" s="123"/>
      <c r="BT190" s="123"/>
      <c r="BU190" s="123"/>
      <c r="BV190" s="123"/>
    </row>
    <row r="191" spans="1:74" ht="15.75" thickBot="1" x14ac:dyDescent="0.3">
      <c r="A191" s="77" t="s">
        <v>206</v>
      </c>
      <c r="B191" s="77"/>
      <c r="C191" s="77"/>
      <c r="D191" s="77" t="str">
        <f t="shared" ref="D191:AI191" ca="1" si="980">+D9</f>
        <v>2010A</v>
      </c>
      <c r="E191" s="77" t="str">
        <f t="shared" ca="1" si="980"/>
        <v>1Q</v>
      </c>
      <c r="F191" s="77" t="str">
        <f t="shared" ca="1" si="980"/>
        <v>2Q</v>
      </c>
      <c r="G191" s="77" t="str">
        <f t="shared" ca="1" si="980"/>
        <v>1H</v>
      </c>
      <c r="H191" s="77" t="str">
        <f t="shared" ca="1" si="980"/>
        <v>3Q</v>
      </c>
      <c r="I191" s="77" t="str">
        <f t="shared" ca="1" si="980"/>
        <v>9M</v>
      </c>
      <c r="J191" s="77" t="str">
        <f t="shared" ca="1" si="980"/>
        <v>4Q</v>
      </c>
      <c r="K191" s="77" t="str">
        <f t="shared" ca="1" si="980"/>
        <v>2011A</v>
      </c>
      <c r="L191" s="77" t="str">
        <f t="shared" ca="1" si="980"/>
        <v>1Q</v>
      </c>
      <c r="M191" s="77" t="str">
        <f t="shared" ca="1" si="980"/>
        <v>2Q</v>
      </c>
      <c r="N191" s="77" t="str">
        <f t="shared" ca="1" si="980"/>
        <v>1H</v>
      </c>
      <c r="O191" s="77" t="str">
        <f t="shared" ca="1" si="980"/>
        <v>3Q</v>
      </c>
      <c r="P191" s="77" t="str">
        <f t="shared" ca="1" si="980"/>
        <v>9M</v>
      </c>
      <c r="Q191" s="77" t="str">
        <f t="shared" ca="1" si="980"/>
        <v>4Q</v>
      </c>
      <c r="R191" s="77" t="str">
        <f t="shared" ca="1" si="980"/>
        <v>2012A</v>
      </c>
      <c r="S191" s="77" t="str">
        <f t="shared" ca="1" si="980"/>
        <v>1Q</v>
      </c>
      <c r="T191" s="77" t="str">
        <f t="shared" ca="1" si="980"/>
        <v>2Q</v>
      </c>
      <c r="U191" s="77" t="str">
        <f t="shared" ca="1" si="980"/>
        <v>1H</v>
      </c>
      <c r="V191" s="77" t="str">
        <f t="shared" ca="1" si="980"/>
        <v>3Q</v>
      </c>
      <c r="W191" s="77" t="str">
        <f t="shared" ca="1" si="980"/>
        <v>9M</v>
      </c>
      <c r="X191" s="77" t="str">
        <f t="shared" ca="1" si="980"/>
        <v>4Q</v>
      </c>
      <c r="Y191" s="77" t="str">
        <f t="shared" ca="1" si="980"/>
        <v>2013A</v>
      </c>
      <c r="Z191" s="77" t="str">
        <f t="shared" ca="1" si="980"/>
        <v>1Q</v>
      </c>
      <c r="AA191" s="77" t="str">
        <f t="shared" ca="1" si="980"/>
        <v>2Q</v>
      </c>
      <c r="AB191" s="77" t="str">
        <f t="shared" ca="1" si="980"/>
        <v>1H</v>
      </c>
      <c r="AC191" s="77" t="str">
        <f t="shared" ca="1" si="980"/>
        <v>3Q</v>
      </c>
      <c r="AD191" s="77" t="str">
        <f t="shared" ca="1" si="980"/>
        <v>9M</v>
      </c>
      <c r="AE191" s="77" t="str">
        <f t="shared" ca="1" si="980"/>
        <v>4Q</v>
      </c>
      <c r="AF191" s="77" t="str">
        <f t="shared" ca="1" si="980"/>
        <v>2014A</v>
      </c>
      <c r="AG191" s="77" t="str">
        <f t="shared" ca="1" si="980"/>
        <v>1Q</v>
      </c>
      <c r="AH191" s="77" t="str">
        <f t="shared" ca="1" si="980"/>
        <v>2Q</v>
      </c>
      <c r="AI191" s="77" t="str">
        <f t="shared" ca="1" si="980"/>
        <v>1H</v>
      </c>
      <c r="AJ191" s="77" t="str">
        <f t="shared" ref="AJ191:BO191" ca="1" si="981">+AJ9</f>
        <v>3Q</v>
      </c>
      <c r="AK191" s="77" t="str">
        <f t="shared" ca="1" si="981"/>
        <v>9M</v>
      </c>
      <c r="AL191" s="77" t="str">
        <f t="shared" ca="1" si="981"/>
        <v>4Q</v>
      </c>
      <c r="AM191" s="77" t="str">
        <f t="shared" ca="1" si="981"/>
        <v>2015A</v>
      </c>
      <c r="AN191" s="77" t="str">
        <f t="shared" ca="1" si="981"/>
        <v>1Q</v>
      </c>
      <c r="AO191" s="77" t="str">
        <f t="shared" ca="1" si="981"/>
        <v>2Q</v>
      </c>
      <c r="AP191" s="77" t="str">
        <f t="shared" ca="1" si="981"/>
        <v>1H</v>
      </c>
      <c r="AQ191" s="77" t="str">
        <f t="shared" ca="1" si="981"/>
        <v>3Q</v>
      </c>
      <c r="AR191" s="77" t="str">
        <f t="shared" ca="1" si="981"/>
        <v>9M</v>
      </c>
      <c r="AS191" s="77" t="str">
        <f t="shared" ca="1" si="981"/>
        <v>4Q</v>
      </c>
      <c r="AT191" s="77" t="str">
        <f t="shared" ca="1" si="981"/>
        <v>2016A</v>
      </c>
      <c r="AU191" s="77" t="str">
        <f t="shared" ca="1" si="981"/>
        <v>1Q</v>
      </c>
      <c r="AV191" s="77" t="str">
        <f t="shared" ca="1" si="981"/>
        <v>2Q</v>
      </c>
      <c r="AW191" s="77" t="str">
        <f t="shared" ca="1" si="981"/>
        <v>1H</v>
      </c>
      <c r="AX191" s="77" t="str">
        <f t="shared" ca="1" si="981"/>
        <v>3Q</v>
      </c>
      <c r="AY191" s="77" t="str">
        <f t="shared" ca="1" si="981"/>
        <v>9M</v>
      </c>
      <c r="AZ191" s="77" t="str">
        <f t="shared" ca="1" si="981"/>
        <v>4Q</v>
      </c>
      <c r="BA191" s="77" t="str">
        <f t="shared" ca="1" si="981"/>
        <v>2017A</v>
      </c>
      <c r="BB191" s="77" t="str">
        <f t="shared" ref="BB191:BG191" ca="1" si="982">+BB9</f>
        <v>1QA</v>
      </c>
      <c r="BC191" s="77" t="str">
        <f t="shared" ca="1" si="982"/>
        <v>2QA</v>
      </c>
      <c r="BD191" s="77" t="str">
        <f t="shared" ca="1" si="982"/>
        <v>1HA</v>
      </c>
      <c r="BE191" s="77" t="str">
        <f t="shared" ca="1" si="982"/>
        <v>3QE</v>
      </c>
      <c r="BF191" s="77" t="str">
        <f t="shared" ca="1" si="982"/>
        <v>9ME</v>
      </c>
      <c r="BG191" s="77" t="str">
        <f t="shared" ca="1" si="982"/>
        <v>4QE</v>
      </c>
      <c r="BH191" s="77" t="str">
        <f t="shared" ca="1" si="981"/>
        <v>2018E</v>
      </c>
      <c r="BI191" s="77" t="str">
        <f t="shared" ca="1" si="981"/>
        <v>1Q</v>
      </c>
      <c r="BJ191" s="77" t="str">
        <f t="shared" ca="1" si="981"/>
        <v>2Q</v>
      </c>
      <c r="BK191" s="77" t="str">
        <f t="shared" ca="1" si="981"/>
        <v>1H</v>
      </c>
      <c r="BL191" s="77" t="str">
        <f t="shared" ca="1" si="981"/>
        <v>3Q</v>
      </c>
      <c r="BM191" s="77" t="str">
        <f t="shared" ca="1" si="981"/>
        <v>9M</v>
      </c>
      <c r="BN191" s="77" t="str">
        <f t="shared" ca="1" si="981"/>
        <v>4Q</v>
      </c>
      <c r="BO191" s="77" t="str">
        <f t="shared" ca="1" si="981"/>
        <v>2019E</v>
      </c>
      <c r="BP191" s="77" t="str">
        <f t="shared" ref="BP191:BV191" ca="1" si="983">+BP9</f>
        <v>1Q</v>
      </c>
      <c r="BQ191" s="77" t="str">
        <f t="shared" ca="1" si="983"/>
        <v>2Q</v>
      </c>
      <c r="BR191" s="77" t="str">
        <f t="shared" ca="1" si="983"/>
        <v>1H</v>
      </c>
      <c r="BS191" s="77" t="str">
        <f t="shared" ca="1" si="983"/>
        <v>3Q</v>
      </c>
      <c r="BT191" s="77" t="str">
        <f t="shared" ca="1" si="983"/>
        <v>9M</v>
      </c>
      <c r="BU191" s="77" t="str">
        <f t="shared" ca="1" si="983"/>
        <v>4Q</v>
      </c>
      <c r="BV191" s="77" t="str">
        <f t="shared" ca="1" si="983"/>
        <v>2020E</v>
      </c>
    </row>
    <row r="192" spans="1:74" x14ac:dyDescent="0.25">
      <c r="A192" s="21" t="s">
        <v>293</v>
      </c>
      <c r="B192" s="60"/>
      <c r="C192" s="60"/>
      <c r="D192" s="128">
        <f ca="1">+IFERROR(SUM('Balance sheet'!D70:D72),"-")</f>
        <v>0</v>
      </c>
      <c r="E192" s="128">
        <f ca="1">+IFERROR(SUM('Balance sheet'!E70:E72),"-")</f>
        <v>0</v>
      </c>
      <c r="F192" s="128">
        <f ca="1">+IFERROR(SUM('Balance sheet'!F70:F72),"-")</f>
        <v>0</v>
      </c>
      <c r="G192" s="128">
        <f ca="1">+IFERROR(SUM('Balance sheet'!G70:G72),"-")</f>
        <v>0</v>
      </c>
      <c r="H192" s="128">
        <f ca="1">+IFERROR(SUM('Balance sheet'!H70:H72),"-")</f>
        <v>0</v>
      </c>
      <c r="I192" s="128">
        <f ca="1">+IFERROR(SUM('Balance sheet'!I70:I72),"-")</f>
        <v>0</v>
      </c>
      <c r="J192" s="128">
        <f ca="1">+IFERROR(SUM('Balance sheet'!J70:J72),"-")</f>
        <v>0</v>
      </c>
      <c r="K192" s="128">
        <f ca="1">+IFERROR(SUM('Balance sheet'!K70:K72),"-")</f>
        <v>0</v>
      </c>
      <c r="L192" s="128">
        <f ca="1">+IFERROR(SUM('Balance sheet'!L70:L72),"-")</f>
        <v>0</v>
      </c>
      <c r="M192" s="128">
        <f ca="1">+IFERROR(SUM('Balance sheet'!M70:M72),"-")</f>
        <v>0</v>
      </c>
      <c r="N192" s="128">
        <f ca="1">+IFERROR(SUM('Balance sheet'!N70:N72),"-")</f>
        <v>0</v>
      </c>
      <c r="O192" s="128">
        <f ca="1">+IFERROR(SUM('Balance sheet'!O70:O72),"-")</f>
        <v>0</v>
      </c>
      <c r="P192" s="128">
        <f ca="1">+IFERROR(SUM('Balance sheet'!P70:P72),"-")</f>
        <v>0</v>
      </c>
      <c r="Q192" s="128">
        <f ca="1">+IFERROR(SUM('Balance sheet'!Q70:Q72),"-")</f>
        <v>0</v>
      </c>
      <c r="R192" s="128">
        <f ca="1">+IFERROR(SUM('Balance sheet'!R70:R72),"-")</f>
        <v>0</v>
      </c>
      <c r="S192" s="128">
        <f ca="1">+IFERROR(SUM('Balance sheet'!S70:S72),"-")</f>
        <v>0</v>
      </c>
      <c r="T192" s="128">
        <f ca="1">+IFERROR(SUM('Balance sheet'!T70:T72),"-")</f>
        <v>0</v>
      </c>
      <c r="U192" s="128">
        <f ca="1">+IFERROR(SUM('Balance sheet'!U70:U72),"-")</f>
        <v>0</v>
      </c>
      <c r="V192" s="128">
        <f ca="1">+IFERROR(SUM('Balance sheet'!V70:V72),"-")</f>
        <v>0</v>
      </c>
      <c r="W192" s="128">
        <f ca="1">+IFERROR(SUM('Balance sheet'!W70:W72),"-")</f>
        <v>0</v>
      </c>
      <c r="X192" s="128">
        <f ca="1">+IFERROR(SUM('Balance sheet'!X70:X72),"-")</f>
        <v>0</v>
      </c>
      <c r="Y192" s="128">
        <f ca="1">+IFERROR(SUM('Balance sheet'!Y70:Y72),"-")</f>
        <v>0</v>
      </c>
      <c r="Z192" s="128">
        <f ca="1">+IFERROR(SUM('Balance sheet'!Z70:Z72),"-")</f>
        <v>0</v>
      </c>
      <c r="AA192" s="128">
        <f ca="1">+IFERROR(SUM('Balance sheet'!AA70:AA72),"-")</f>
        <v>0</v>
      </c>
      <c r="AB192" s="128">
        <f ca="1">+IFERROR(SUM('Balance sheet'!AB70:AB72),"-")</f>
        <v>0</v>
      </c>
      <c r="AC192" s="128">
        <f ca="1">+IFERROR(SUM('Balance sheet'!AC70:AC72),"-")</f>
        <v>0</v>
      </c>
      <c r="AD192" s="128">
        <f ca="1">+IFERROR(SUM('Balance sheet'!AD70:AD72),"-")</f>
        <v>0</v>
      </c>
      <c r="AE192" s="128">
        <f ca="1">+IFERROR(SUM('Balance sheet'!AE70:AE72),"-")</f>
        <v>0</v>
      </c>
      <c r="AF192" s="128">
        <f ca="1">+IFERROR(SUM('Balance sheet'!AF70:AF72),"-")</f>
        <v>0</v>
      </c>
      <c r="AG192" s="128">
        <f ca="1">+IFERROR(SUM('Balance sheet'!AG70:AG72),"-")</f>
        <v>0</v>
      </c>
      <c r="AH192" s="128">
        <f ca="1">+IFERROR(SUM('Balance sheet'!AH70:AH72),"-")</f>
        <v>0</v>
      </c>
      <c r="AI192" s="128">
        <f ca="1">+IFERROR(SUM('Balance sheet'!AI70:AI72),"-")</f>
        <v>0</v>
      </c>
      <c r="AJ192" s="128">
        <f ca="1">+IFERROR(SUM('Balance sheet'!AJ70:AJ72),"-")</f>
        <v>0</v>
      </c>
      <c r="AK192" s="128">
        <f ca="1">+IFERROR(SUM('Balance sheet'!AK70:AK72),"-")</f>
        <v>0</v>
      </c>
      <c r="AL192" s="128">
        <f ca="1">+IFERROR(SUM('Balance sheet'!AL70:AL72),"-")</f>
        <v>0</v>
      </c>
      <c r="AM192" s="128">
        <f ca="1">+IFERROR(SUM('Balance sheet'!AM70:AM72),"-")</f>
        <v>0</v>
      </c>
      <c r="AN192" s="128">
        <f ca="1">+IFERROR(SUM('Balance sheet'!AN70:AN72),"-")</f>
        <v>0</v>
      </c>
      <c r="AO192" s="128">
        <f ca="1">+IFERROR(SUM('Balance sheet'!AO70:AO72),"-")</f>
        <v>0</v>
      </c>
      <c r="AP192" s="128">
        <f ca="1">+IFERROR(SUM('Balance sheet'!AP70:AP72),"-")</f>
        <v>0</v>
      </c>
      <c r="AQ192" s="128">
        <f ca="1">+IFERROR(SUM('Balance sheet'!AQ70:AQ72),"-")</f>
        <v>0</v>
      </c>
      <c r="AR192" s="128">
        <f ca="1">+IFERROR(SUM('Balance sheet'!AR70:AR72),"-")</f>
        <v>0</v>
      </c>
      <c r="AS192" s="128">
        <f ca="1">+IFERROR(SUM('Balance sheet'!AS70:AS72),"-")</f>
        <v>0</v>
      </c>
      <c r="AT192" s="128">
        <f ca="1">+IFERROR(SUM('Balance sheet'!AT70:AT72),"-")</f>
        <v>0</v>
      </c>
      <c r="AU192" s="128">
        <f ca="1">+IFERROR(SUM('Balance sheet'!AU70:AU72),"-")</f>
        <v>0</v>
      </c>
      <c r="AV192" s="128">
        <f ca="1">+IFERROR(SUM('Balance sheet'!AV70:AV72),"-")</f>
        <v>0</v>
      </c>
      <c r="AW192" s="128">
        <f ca="1">+IFERROR(SUM('Balance sheet'!AW70:AW72),"-")</f>
        <v>0</v>
      </c>
      <c r="AX192" s="128">
        <f ca="1">+IFERROR(SUM('Balance sheet'!AX70:AX72),"-")</f>
        <v>0</v>
      </c>
      <c r="AY192" s="128">
        <f ca="1">+IFERROR(SUM('Balance sheet'!AY70:AY72),"-")</f>
        <v>0</v>
      </c>
      <c r="AZ192" s="128">
        <f ca="1">+IFERROR(SUM('Balance sheet'!AZ70:AZ72),"-")</f>
        <v>0</v>
      </c>
      <c r="BA192" s="128">
        <f ca="1">+IFERROR(SUM('Balance sheet'!BA70:BA72),"-")</f>
        <v>0</v>
      </c>
      <c r="BB192" s="128">
        <f ca="1">+IFERROR(SUM('Balance sheet'!BB70:BB72),"-")</f>
        <v>0</v>
      </c>
      <c r="BC192" s="128">
        <f ca="1">+IFERROR(SUM('Balance sheet'!BC70:BC72),"-")</f>
        <v>0</v>
      </c>
      <c r="BD192" s="128">
        <f ca="1">+IFERROR(SUM('Balance sheet'!BD70:BD72),"-")</f>
        <v>0</v>
      </c>
      <c r="BE192" s="128">
        <f ca="1">+IFERROR(SUM('Balance sheet'!BE70:BE72),"-")</f>
        <v>0</v>
      </c>
      <c r="BF192" s="128">
        <f ca="1">+IFERROR(SUM('Balance sheet'!BF70:BF72),"-")</f>
        <v>0</v>
      </c>
      <c r="BG192" s="143">
        <f t="shared" ref="BG192" ca="1" si="984">+IFERROR(BG40,"-")</f>
        <v>90</v>
      </c>
      <c r="BH192" s="143">
        <f t="shared" ref="BH192:BV192" ca="1" si="985">+IFERROR(BH40,"-")</f>
        <v>468.21917808219177</v>
      </c>
      <c r="BI192" s="143">
        <f t="shared" ca="1" si="985"/>
        <v>359.36438356164388</v>
      </c>
      <c r="BJ192" s="143">
        <f t="shared" ca="1" si="985"/>
        <v>456.55167123287674</v>
      </c>
      <c r="BK192" s="143">
        <f t="shared" ca="1" si="985"/>
        <v>444.88416438356171</v>
      </c>
      <c r="BL192" s="143">
        <f t="shared" ca="1" si="985"/>
        <v>543.78184767123298</v>
      </c>
      <c r="BM192" s="143">
        <f t="shared" ca="1" si="985"/>
        <v>555.44935452054801</v>
      </c>
      <c r="BN192" s="143">
        <f t="shared" ca="1" si="985"/>
        <v>656.55834161095902</v>
      </c>
      <c r="BO192" s="143">
        <f t="shared" ca="1" si="985"/>
        <v>765.87341010410978</v>
      </c>
      <c r="BP192" s="143">
        <f t="shared" ca="1" si="985"/>
        <v>661.87580981304109</v>
      </c>
      <c r="BQ192" s="143">
        <f t="shared" ca="1" si="985"/>
        <v>765.11332600930189</v>
      </c>
      <c r="BR192" s="143">
        <f t="shared" ca="1" si="985"/>
        <v>764.35324191449399</v>
      </c>
      <c r="BS192" s="143">
        <f t="shared" ca="1" si="985"/>
        <v>869.64030675278389</v>
      </c>
      <c r="BT192" s="143">
        <f t="shared" ca="1" si="985"/>
        <v>870.40039084759178</v>
      </c>
      <c r="BU192" s="143">
        <f t="shared" ca="1" si="985"/>
        <v>977.80839866454357</v>
      </c>
      <c r="BV192" s="143">
        <f t="shared" ca="1" si="985"/>
        <v>1084.9316863357762</v>
      </c>
    </row>
    <row r="193" spans="1:74" x14ac:dyDescent="0.25">
      <c r="A193" s="21" t="s">
        <v>294</v>
      </c>
      <c r="B193" s="60"/>
      <c r="C193" s="60"/>
      <c r="D193" s="128">
        <f ca="1">+IFERROR('P&amp;L'!D64,"-")</f>
        <v>0</v>
      </c>
      <c r="E193" s="128">
        <f ca="1">+IFERROR('P&amp;L'!E64,"-")</f>
        <v>0</v>
      </c>
      <c r="F193" s="128">
        <f ca="1">+IFERROR('P&amp;L'!F64,"-")</f>
        <v>0</v>
      </c>
      <c r="G193" s="128">
        <f ca="1">+IFERROR('P&amp;L'!G64,"-")</f>
        <v>0</v>
      </c>
      <c r="H193" s="128">
        <f ca="1">+IFERROR('P&amp;L'!H64,"-")</f>
        <v>0</v>
      </c>
      <c r="I193" s="128">
        <f ca="1">+IFERROR('P&amp;L'!I64,"-")</f>
        <v>0</v>
      </c>
      <c r="J193" s="128">
        <f ca="1">+IFERROR('P&amp;L'!J64,"-")</f>
        <v>0</v>
      </c>
      <c r="K193" s="128">
        <f ca="1">+IFERROR('P&amp;L'!K64,"-")</f>
        <v>0</v>
      </c>
      <c r="L193" s="128">
        <f ca="1">+IFERROR('P&amp;L'!L64,"-")</f>
        <v>0</v>
      </c>
      <c r="M193" s="128">
        <f ca="1">+IFERROR('P&amp;L'!M64,"-")</f>
        <v>0</v>
      </c>
      <c r="N193" s="128">
        <f ca="1">+IFERROR('P&amp;L'!N64,"-")</f>
        <v>0</v>
      </c>
      <c r="O193" s="128">
        <f ca="1">+IFERROR('P&amp;L'!O64,"-")</f>
        <v>0</v>
      </c>
      <c r="P193" s="128">
        <f ca="1">+IFERROR('P&amp;L'!P64,"-")</f>
        <v>0</v>
      </c>
      <c r="Q193" s="128">
        <f ca="1">+IFERROR('P&amp;L'!Q64,"-")</f>
        <v>0</v>
      </c>
      <c r="R193" s="128">
        <f ca="1">+IFERROR('P&amp;L'!R64,"-")</f>
        <v>0</v>
      </c>
      <c r="S193" s="128">
        <f ca="1">+IFERROR('P&amp;L'!S64,"-")</f>
        <v>0</v>
      </c>
      <c r="T193" s="128">
        <f ca="1">+IFERROR('P&amp;L'!T64,"-")</f>
        <v>0</v>
      </c>
      <c r="U193" s="128">
        <f ca="1">+IFERROR('P&amp;L'!U64,"-")</f>
        <v>0</v>
      </c>
      <c r="V193" s="128">
        <f ca="1">+IFERROR('P&amp;L'!V64,"-")</f>
        <v>0</v>
      </c>
      <c r="W193" s="128">
        <f ca="1">+IFERROR('P&amp;L'!W64,"-")</f>
        <v>0</v>
      </c>
      <c r="X193" s="128">
        <f ca="1">+IFERROR('P&amp;L'!X64,"-")</f>
        <v>0</v>
      </c>
      <c r="Y193" s="128">
        <f ca="1">+IFERROR('P&amp;L'!Y64,"-")</f>
        <v>0</v>
      </c>
      <c r="Z193" s="128">
        <f ca="1">+IFERROR('P&amp;L'!Z64,"-")</f>
        <v>0</v>
      </c>
      <c r="AA193" s="128">
        <f ca="1">+IFERROR('P&amp;L'!AA64,"-")</f>
        <v>0</v>
      </c>
      <c r="AB193" s="128">
        <f ca="1">+IFERROR('P&amp;L'!AB64,"-")</f>
        <v>0</v>
      </c>
      <c r="AC193" s="128">
        <f ca="1">+IFERROR('P&amp;L'!AC64,"-")</f>
        <v>0</v>
      </c>
      <c r="AD193" s="128">
        <f ca="1">+IFERROR('P&amp;L'!AD64,"-")</f>
        <v>0</v>
      </c>
      <c r="AE193" s="128">
        <f ca="1">+IFERROR('P&amp;L'!AE64,"-")</f>
        <v>0</v>
      </c>
      <c r="AF193" s="128">
        <f ca="1">+IFERROR('P&amp;L'!AF64,"-")</f>
        <v>0</v>
      </c>
      <c r="AG193" s="128">
        <f ca="1">+IFERROR('P&amp;L'!AG64,"-")</f>
        <v>0</v>
      </c>
      <c r="AH193" s="128">
        <f ca="1">+IFERROR('P&amp;L'!AH64,"-")</f>
        <v>0</v>
      </c>
      <c r="AI193" s="128">
        <f ca="1">+IFERROR('P&amp;L'!AI64,"-")</f>
        <v>0</v>
      </c>
      <c r="AJ193" s="128">
        <f ca="1">+IFERROR('P&amp;L'!AJ64,"-")</f>
        <v>0</v>
      </c>
      <c r="AK193" s="128">
        <f ca="1">+IFERROR('P&amp;L'!AK64,"-")</f>
        <v>0</v>
      </c>
      <c r="AL193" s="128">
        <f ca="1">+IFERROR('P&amp;L'!AL64,"-")</f>
        <v>0</v>
      </c>
      <c r="AM193" s="128">
        <f ca="1">+IFERROR('P&amp;L'!AM64,"-")</f>
        <v>0</v>
      </c>
      <c r="AN193" s="128">
        <f ca="1">+IFERROR('P&amp;L'!AN64,"-")</f>
        <v>0</v>
      </c>
      <c r="AO193" s="128">
        <f ca="1">+IFERROR('P&amp;L'!AO64,"-")</f>
        <v>0</v>
      </c>
      <c r="AP193" s="128">
        <f ca="1">+IFERROR('P&amp;L'!AP64,"-")</f>
        <v>0</v>
      </c>
      <c r="AQ193" s="128">
        <f ca="1">+IFERROR('P&amp;L'!AQ64,"-")</f>
        <v>0</v>
      </c>
      <c r="AR193" s="128">
        <f ca="1">+IFERROR('P&amp;L'!AR64,"-")</f>
        <v>0</v>
      </c>
      <c r="AS193" s="128">
        <f ca="1">+IFERROR('P&amp;L'!AS64,"-")</f>
        <v>0</v>
      </c>
      <c r="AT193" s="128">
        <f ca="1">+IFERROR('P&amp;L'!AT64,"-")</f>
        <v>0</v>
      </c>
      <c r="AU193" s="128">
        <f ca="1">+IFERROR('P&amp;L'!AU64,"-")</f>
        <v>0</v>
      </c>
      <c r="AV193" s="128">
        <f ca="1">+IFERROR('P&amp;L'!AV64,"-")</f>
        <v>0</v>
      </c>
      <c r="AW193" s="128">
        <f ca="1">+IFERROR('P&amp;L'!AW64,"-")</f>
        <v>0</v>
      </c>
      <c r="AX193" s="128">
        <f ca="1">+IFERROR('P&amp;L'!AX64,"-")</f>
        <v>0</v>
      </c>
      <c r="AY193" s="128">
        <f ca="1">+IFERROR('P&amp;L'!AY64,"-")</f>
        <v>0</v>
      </c>
      <c r="AZ193" s="128">
        <f ca="1">+IFERROR('P&amp;L'!AZ64,"-")</f>
        <v>0</v>
      </c>
      <c r="BA193" s="128">
        <f ca="1">+IFERROR('P&amp;L'!BA64,"-")</f>
        <v>0</v>
      </c>
      <c r="BB193" s="128">
        <f ca="1">+IFERROR('P&amp;L'!BB64,"-")</f>
        <v>0</v>
      </c>
      <c r="BC193" s="128">
        <f ca="1">+IFERROR('P&amp;L'!BC64,"-")</f>
        <v>0</v>
      </c>
      <c r="BD193" s="128">
        <f ca="1">+IFERROR('P&amp;L'!BD64,"-")</f>
        <v>0</v>
      </c>
      <c r="BE193" s="128">
        <f ca="1">+IFERROR('P&amp;L'!BE64,"-")</f>
        <v>0</v>
      </c>
      <c r="BF193" s="128">
        <f ca="1">+IFERROR('P&amp;L'!BF64,"-")</f>
        <v>0</v>
      </c>
      <c r="BG193" s="143">
        <f ca="1">IFERROR(BG194/4,"-")</f>
        <v>0</v>
      </c>
      <c r="BH193" s="143">
        <f ca="1">+BF193+BG193</f>
        <v>0</v>
      </c>
      <c r="BI193" s="143">
        <f ca="1">IFERROR(BI194/4,"-")</f>
        <v>-9.3643835616438356</v>
      </c>
      <c r="BJ193" s="143">
        <f ca="1">IFERROR(BJ194/4,"-")</f>
        <v>-7.1872876712328777</v>
      </c>
      <c r="BK193" s="143">
        <f ca="1">+BI193+BJ193</f>
        <v>-16.551671232876714</v>
      </c>
      <c r="BL193" s="143">
        <f ca="1">IFERROR(BL194/4,"-")</f>
        <v>-8.8976832876712351</v>
      </c>
      <c r="BM193" s="143">
        <f ca="1">+BK193+BL193</f>
        <v>-25.449354520547949</v>
      </c>
      <c r="BN193" s="143">
        <f ca="1">IFERROR(BN194/4,"-")</f>
        <v>-11.108987090410961</v>
      </c>
      <c r="BO193" s="143">
        <f ca="1">+BM193+BN193</f>
        <v>-36.558341610958912</v>
      </c>
      <c r="BP193" s="143">
        <f ca="1">IFERROR(BP194/4,"-")</f>
        <v>-15.317468202082196</v>
      </c>
      <c r="BQ193" s="143">
        <f ca="1">IFERROR(BQ194/4,"-")</f>
        <v>-13.237516196260822</v>
      </c>
      <c r="BR193" s="143">
        <f ca="1">+BP193+BQ193</f>
        <v>-28.554984398343016</v>
      </c>
      <c r="BS193" s="143">
        <f ca="1">IFERROR(BS194/4,"-")</f>
        <v>-15.287064838289879</v>
      </c>
      <c r="BT193" s="143">
        <f ca="1">+BR193+BS193</f>
        <v>-43.842049236632896</v>
      </c>
      <c r="BU193" s="143">
        <f ca="1">IFERROR(BU194/4,"-")</f>
        <v>-17.408007816951837</v>
      </c>
      <c r="BV193" s="143">
        <f ca="1">+BT193+BU193</f>
        <v>-61.250057053584733</v>
      </c>
    </row>
    <row r="194" spans="1:74" x14ac:dyDescent="0.25">
      <c r="A194" s="144" t="s">
        <v>379</v>
      </c>
      <c r="B194" s="60"/>
      <c r="C194" s="60"/>
      <c r="D194" s="128">
        <f ca="1">IFERROR(+D193,"-")</f>
        <v>0</v>
      </c>
      <c r="E194" s="128">
        <f ca="1">IFERROR(E193*4,"-")</f>
        <v>0</v>
      </c>
      <c r="F194" s="128">
        <f ca="1">IFERROR(F193*4,"-")</f>
        <v>0</v>
      </c>
      <c r="G194" s="128">
        <f ca="1">IFERROR(G193*2,"-")</f>
        <v>0</v>
      </c>
      <c r="H194" s="128">
        <f ca="1">+IFERROR(H193*4,"-")</f>
        <v>0</v>
      </c>
      <c r="I194" s="128">
        <f ca="1">+IFERROR(I193*4/3,"-")</f>
        <v>0</v>
      </c>
      <c r="J194" s="128">
        <f ca="1">+IFERROR(J193*4,"-")</f>
        <v>0</v>
      </c>
      <c r="K194" s="128">
        <f ca="1">IFERROR(+K193,"-")</f>
        <v>0</v>
      </c>
      <c r="L194" s="128">
        <f ca="1">IFERROR(L193*4,"-")</f>
        <v>0</v>
      </c>
      <c r="M194" s="128">
        <f ca="1">IFERROR(M193*4,"-")</f>
        <v>0</v>
      </c>
      <c r="N194" s="128">
        <f ca="1">IFERROR(N193*2,"-")</f>
        <v>0</v>
      </c>
      <c r="O194" s="128">
        <f ca="1">+IFERROR(O193*4,"-")</f>
        <v>0</v>
      </c>
      <c r="P194" s="128">
        <f ca="1">+IFERROR(P193*4/3,"-")</f>
        <v>0</v>
      </c>
      <c r="Q194" s="128">
        <f ca="1">+IFERROR(Q193*4,"-")</f>
        <v>0</v>
      </c>
      <c r="R194" s="128">
        <f ca="1">IFERROR(+R193,"-")</f>
        <v>0</v>
      </c>
      <c r="S194" s="128">
        <f ca="1">IFERROR(S193*4,"-")</f>
        <v>0</v>
      </c>
      <c r="T194" s="128">
        <f ca="1">IFERROR(T193*4,"-")</f>
        <v>0</v>
      </c>
      <c r="U194" s="128">
        <f ca="1">IFERROR(U193*2,"-")</f>
        <v>0</v>
      </c>
      <c r="V194" s="128">
        <f ca="1">+IFERROR(V193*4,"-")</f>
        <v>0</v>
      </c>
      <c r="W194" s="128">
        <f ca="1">+IFERROR(W193*4/3,"-")</f>
        <v>0</v>
      </c>
      <c r="X194" s="128">
        <f ca="1">+IFERROR(X193*4,"-")</f>
        <v>0</v>
      </c>
      <c r="Y194" s="128">
        <f ca="1">IFERROR(+Y193,"-")</f>
        <v>0</v>
      </c>
      <c r="Z194" s="128">
        <f ca="1">IFERROR(Z193*4,"-")</f>
        <v>0</v>
      </c>
      <c r="AA194" s="128">
        <f ca="1">IFERROR(AA193*4,"-")</f>
        <v>0</v>
      </c>
      <c r="AB194" s="128">
        <f ca="1">IFERROR(AB193*2,"-")</f>
        <v>0</v>
      </c>
      <c r="AC194" s="128">
        <f ca="1">+IFERROR(AC193*4,"-")</f>
        <v>0</v>
      </c>
      <c r="AD194" s="128">
        <f ca="1">+IFERROR(AD193*4/3,"-")</f>
        <v>0</v>
      </c>
      <c r="AE194" s="128">
        <f ca="1">+IFERROR(AE193*4,"-")</f>
        <v>0</v>
      </c>
      <c r="AF194" s="128">
        <f ca="1">IFERROR(+AF193,"-")</f>
        <v>0</v>
      </c>
      <c r="AG194" s="128">
        <f ca="1">IFERROR(AG193*4,"-")</f>
        <v>0</v>
      </c>
      <c r="AH194" s="128">
        <f ca="1">IFERROR(AH193*4,"-")</f>
        <v>0</v>
      </c>
      <c r="AI194" s="128">
        <f ca="1">IFERROR(AI193*2,"-")</f>
        <v>0</v>
      </c>
      <c r="AJ194" s="128">
        <f ca="1">+IFERROR(AJ193*4,"-")</f>
        <v>0</v>
      </c>
      <c r="AK194" s="128">
        <f ca="1">+IFERROR(AK193*4/3,"-")</f>
        <v>0</v>
      </c>
      <c r="AL194" s="128">
        <f ca="1">+IFERROR(AL193*4,"-")</f>
        <v>0</v>
      </c>
      <c r="AM194" s="128">
        <f ca="1">IFERROR(+AM193,"-")</f>
        <v>0</v>
      </c>
      <c r="AN194" s="128">
        <f ca="1">IFERROR(AN193*4,"-")</f>
        <v>0</v>
      </c>
      <c r="AO194" s="128">
        <f ca="1">IFERROR(AO193*4,"-")</f>
        <v>0</v>
      </c>
      <c r="AP194" s="128">
        <f ca="1">IFERROR(AP193*2,"-")</f>
        <v>0</v>
      </c>
      <c r="AQ194" s="128">
        <f ca="1">+IFERROR(AQ193*4,"-")</f>
        <v>0</v>
      </c>
      <c r="AR194" s="128">
        <f ca="1">+IFERROR(AR193*4/3,"-")</f>
        <v>0</v>
      </c>
      <c r="AS194" s="128">
        <f ca="1">+IFERROR(AS193*4,"-")</f>
        <v>0</v>
      </c>
      <c r="AT194" s="128">
        <f ca="1">IFERROR(+AT193,"-")</f>
        <v>0</v>
      </c>
      <c r="AU194" s="128">
        <f ca="1">IFERROR(AU193*4,"-")</f>
        <v>0</v>
      </c>
      <c r="AV194" s="128">
        <f ca="1">IFERROR(AV193*4,"-")</f>
        <v>0</v>
      </c>
      <c r="AW194" s="128">
        <f ca="1">IFERROR(AW193*2,"-")</f>
        <v>0</v>
      </c>
      <c r="AX194" s="128">
        <f ca="1">+IFERROR(AX193*4,"-")</f>
        <v>0</v>
      </c>
      <c r="AY194" s="128">
        <f ca="1">+IFERROR(AY193*4/3,"-")</f>
        <v>0</v>
      </c>
      <c r="AZ194" s="128">
        <f ca="1">+IFERROR(AZ193*4,"-")</f>
        <v>0</v>
      </c>
      <c r="BA194" s="128">
        <f ca="1">IFERROR(+BA193,"-")</f>
        <v>0</v>
      </c>
      <c r="BB194" s="128">
        <f ca="1">IFERROR(BB193*4,"-")</f>
        <v>0</v>
      </c>
      <c r="BC194" s="128">
        <f ca="1">IFERROR(BC193*4,"-")</f>
        <v>0</v>
      </c>
      <c r="BD194" s="128">
        <f ca="1">IFERROR(BD193*2,"-")</f>
        <v>0</v>
      </c>
      <c r="BE194" s="128">
        <f ca="1">+IFERROR(BE193*4,"-")</f>
        <v>0</v>
      </c>
      <c r="BF194" s="128">
        <f ca="1">+IFERROR(BF193*4/3,"-")</f>
        <v>0</v>
      </c>
      <c r="BG194" s="143">
        <f ca="1">+IFERROR(-BF192*BG195,"-")</f>
        <v>0</v>
      </c>
      <c r="BH194" s="143">
        <f ca="1">+BH193</f>
        <v>0</v>
      </c>
      <c r="BI194" s="143">
        <f ca="1">+IFERROR(-BH192*BI195,"-")</f>
        <v>-37.457534246575342</v>
      </c>
      <c r="BJ194" s="143">
        <f ca="1">+IFERROR(-BI192*BJ195,"-")</f>
        <v>-28.749150684931511</v>
      </c>
      <c r="BK194" s="143">
        <f ca="1">+BK193+BD193</f>
        <v>-16.551671232876714</v>
      </c>
      <c r="BL194" s="143">
        <f ca="1">+IFERROR(-BK192*BL195,"-")</f>
        <v>-35.59073315068494</v>
      </c>
      <c r="BM194" s="143">
        <f ca="1">+BM193+BG193</f>
        <v>-25.449354520547949</v>
      </c>
      <c r="BN194" s="143">
        <f ca="1">+IFERROR(-BM192*BN195,"-")</f>
        <v>-44.435948361643845</v>
      </c>
      <c r="BO194" s="143">
        <f ca="1">+BO193</f>
        <v>-36.558341610958912</v>
      </c>
      <c r="BP194" s="143">
        <f ca="1">+IFERROR(-BO192*BP195,"-")</f>
        <v>-61.269872808328785</v>
      </c>
      <c r="BQ194" s="143">
        <f ca="1">+IFERROR(-BP192*BQ195,"-")</f>
        <v>-52.950064785043288</v>
      </c>
      <c r="BR194" s="143">
        <f ca="1">+BR193+BK193</f>
        <v>-45.106655631219731</v>
      </c>
      <c r="BS194" s="143">
        <f ca="1">+IFERROR(-BR192*BS195,"-")</f>
        <v>-61.148259353159517</v>
      </c>
      <c r="BT194" s="143">
        <f ca="1">+BT193+BN193</f>
        <v>-54.951036327043859</v>
      </c>
      <c r="BU194" s="143">
        <f ca="1">+IFERROR(-BT192*BU195,"-")</f>
        <v>-69.632031267807349</v>
      </c>
      <c r="BV194" s="143">
        <f ca="1">+BV193</f>
        <v>-61.250057053584733</v>
      </c>
    </row>
    <row r="195" spans="1:74" x14ac:dyDescent="0.25">
      <c r="A195" s="21" t="s">
        <v>295</v>
      </c>
      <c r="B195" s="60"/>
      <c r="C195" s="60"/>
      <c r="D195" s="145" t="str">
        <f t="shared" ref="D195:AI195" ca="1" si="986">IFERROR(+-D194/D192,"-")</f>
        <v>-</v>
      </c>
      <c r="E195" s="145" t="str">
        <f t="shared" ca="1" si="986"/>
        <v>-</v>
      </c>
      <c r="F195" s="145" t="str">
        <f t="shared" ca="1" si="986"/>
        <v>-</v>
      </c>
      <c r="G195" s="145" t="str">
        <f t="shared" ca="1" si="986"/>
        <v>-</v>
      </c>
      <c r="H195" s="145" t="str">
        <f t="shared" ca="1" si="986"/>
        <v>-</v>
      </c>
      <c r="I195" s="145" t="str">
        <f t="shared" ca="1" si="986"/>
        <v>-</v>
      </c>
      <c r="J195" s="145" t="str">
        <f t="shared" ca="1" si="986"/>
        <v>-</v>
      </c>
      <c r="K195" s="145" t="str">
        <f t="shared" ca="1" si="986"/>
        <v>-</v>
      </c>
      <c r="L195" s="145" t="str">
        <f t="shared" ca="1" si="986"/>
        <v>-</v>
      </c>
      <c r="M195" s="145" t="str">
        <f t="shared" ca="1" si="986"/>
        <v>-</v>
      </c>
      <c r="N195" s="145" t="str">
        <f t="shared" ca="1" si="986"/>
        <v>-</v>
      </c>
      <c r="O195" s="145" t="str">
        <f t="shared" ca="1" si="986"/>
        <v>-</v>
      </c>
      <c r="P195" s="145" t="str">
        <f t="shared" ca="1" si="986"/>
        <v>-</v>
      </c>
      <c r="Q195" s="145" t="str">
        <f t="shared" ca="1" si="986"/>
        <v>-</v>
      </c>
      <c r="R195" s="145" t="str">
        <f t="shared" ca="1" si="986"/>
        <v>-</v>
      </c>
      <c r="S195" s="145" t="str">
        <f t="shared" ca="1" si="986"/>
        <v>-</v>
      </c>
      <c r="T195" s="145" t="str">
        <f t="shared" ca="1" si="986"/>
        <v>-</v>
      </c>
      <c r="U195" s="145" t="str">
        <f t="shared" ca="1" si="986"/>
        <v>-</v>
      </c>
      <c r="V195" s="145" t="str">
        <f t="shared" ca="1" si="986"/>
        <v>-</v>
      </c>
      <c r="W195" s="145" t="str">
        <f t="shared" ca="1" si="986"/>
        <v>-</v>
      </c>
      <c r="X195" s="145" t="str">
        <f t="shared" ca="1" si="986"/>
        <v>-</v>
      </c>
      <c r="Y195" s="145" t="str">
        <f t="shared" ca="1" si="986"/>
        <v>-</v>
      </c>
      <c r="Z195" s="145" t="str">
        <f t="shared" ca="1" si="986"/>
        <v>-</v>
      </c>
      <c r="AA195" s="145" t="str">
        <f t="shared" ca="1" si="986"/>
        <v>-</v>
      </c>
      <c r="AB195" s="145" t="str">
        <f t="shared" ca="1" si="986"/>
        <v>-</v>
      </c>
      <c r="AC195" s="145" t="str">
        <f t="shared" ca="1" si="986"/>
        <v>-</v>
      </c>
      <c r="AD195" s="145" t="str">
        <f t="shared" ca="1" si="986"/>
        <v>-</v>
      </c>
      <c r="AE195" s="145" t="str">
        <f t="shared" ca="1" si="986"/>
        <v>-</v>
      </c>
      <c r="AF195" s="145" t="str">
        <f t="shared" ca="1" si="986"/>
        <v>-</v>
      </c>
      <c r="AG195" s="145" t="str">
        <f t="shared" ca="1" si="986"/>
        <v>-</v>
      </c>
      <c r="AH195" s="145" t="str">
        <f t="shared" ca="1" si="986"/>
        <v>-</v>
      </c>
      <c r="AI195" s="145" t="str">
        <f t="shared" ca="1" si="986"/>
        <v>-</v>
      </c>
      <c r="AJ195" s="145" t="str">
        <f t="shared" ref="AJ195:BA195" ca="1" si="987">IFERROR(+-AJ194/AJ192,"-")</f>
        <v>-</v>
      </c>
      <c r="AK195" s="145" t="str">
        <f t="shared" ca="1" si="987"/>
        <v>-</v>
      </c>
      <c r="AL195" s="145" t="str">
        <f t="shared" ca="1" si="987"/>
        <v>-</v>
      </c>
      <c r="AM195" s="145" t="str">
        <f t="shared" ca="1" si="987"/>
        <v>-</v>
      </c>
      <c r="AN195" s="145" t="str">
        <f t="shared" ca="1" si="987"/>
        <v>-</v>
      </c>
      <c r="AO195" s="145" t="str">
        <f t="shared" ca="1" si="987"/>
        <v>-</v>
      </c>
      <c r="AP195" s="145" t="str">
        <f t="shared" ca="1" si="987"/>
        <v>-</v>
      </c>
      <c r="AQ195" s="145" t="str">
        <f t="shared" ca="1" si="987"/>
        <v>-</v>
      </c>
      <c r="AR195" s="145" t="str">
        <f t="shared" ca="1" si="987"/>
        <v>-</v>
      </c>
      <c r="AS195" s="145" t="str">
        <f t="shared" ca="1" si="987"/>
        <v>-</v>
      </c>
      <c r="AT195" s="145" t="str">
        <f t="shared" ca="1" si="987"/>
        <v>-</v>
      </c>
      <c r="AU195" s="145" t="str">
        <f t="shared" ca="1" si="987"/>
        <v>-</v>
      </c>
      <c r="AV195" s="145" t="str">
        <f t="shared" ca="1" si="987"/>
        <v>-</v>
      </c>
      <c r="AW195" s="145" t="str">
        <f t="shared" ca="1" si="987"/>
        <v>-</v>
      </c>
      <c r="AX195" s="145" t="str">
        <f t="shared" ca="1" si="987"/>
        <v>-</v>
      </c>
      <c r="AY195" s="145" t="str">
        <f t="shared" ca="1" si="987"/>
        <v>-</v>
      </c>
      <c r="AZ195" s="145" t="str">
        <f t="shared" ca="1" si="987"/>
        <v>-</v>
      </c>
      <c r="BA195" s="145" t="str">
        <f t="shared" ca="1" si="987"/>
        <v>-</v>
      </c>
      <c r="BB195" s="145" t="str">
        <f t="shared" ref="BB195" ca="1" si="988">IFERROR(+-BB194/BB192,"-")</f>
        <v>-</v>
      </c>
      <c r="BC195" s="145" t="str">
        <f t="shared" ref="BC195" ca="1" si="989">IFERROR(+-BC194/BC192,"-")</f>
        <v>-</v>
      </c>
      <c r="BD195" s="145" t="str">
        <f t="shared" ref="BD195" ca="1" si="990">IFERROR(+-BD194/BD192,"-")</f>
        <v>-</v>
      </c>
      <c r="BE195" s="145" t="str">
        <f t="shared" ref="BE195" ca="1" si="991">IFERROR(+-BE194/BE192,"-")</f>
        <v>-</v>
      </c>
      <c r="BF195" s="145" t="str">
        <f t="shared" ref="BF195" ca="1" si="992">IFERROR(+-BF194/BF192,"-")</f>
        <v>-</v>
      </c>
      <c r="BG195" s="137">
        <v>0.08</v>
      </c>
      <c r="BH195" s="145">
        <f ca="1">IFERROR(+-BH194/BH192,"-")</f>
        <v>0</v>
      </c>
      <c r="BI195" s="137">
        <v>0.08</v>
      </c>
      <c r="BJ195" s="137">
        <v>0.08</v>
      </c>
      <c r="BK195" s="145">
        <f ca="1">IFERROR(+-BK194/BK192,"-")</f>
        <v>3.7204451311075463E-2</v>
      </c>
      <c r="BL195" s="137">
        <v>0.08</v>
      </c>
      <c r="BM195" s="145">
        <f ca="1">IFERROR(+-BM194/BM192,"-")</f>
        <v>4.5817596714132984E-2</v>
      </c>
      <c r="BN195" s="137">
        <v>0.08</v>
      </c>
      <c r="BO195" s="145">
        <f ca="1">IFERROR(+-BO194/BO192,"-")</f>
        <v>4.7734183128239585E-2</v>
      </c>
      <c r="BP195" s="137">
        <v>0.08</v>
      </c>
      <c r="BQ195" s="137">
        <v>0.08</v>
      </c>
      <c r="BR195" s="145">
        <f ca="1">IFERROR(+-BR194/BR192,"-")</f>
        <v>5.9012840081949548E-2</v>
      </c>
      <c r="BS195" s="137">
        <v>0.08</v>
      </c>
      <c r="BT195" s="145">
        <f ca="1">IFERROR(+-BT194/BT192,"-")</f>
        <v>6.3133055665947943E-2</v>
      </c>
      <c r="BU195" s="137">
        <v>0.08</v>
      </c>
      <c r="BV195" s="145">
        <f ca="1">IFERROR(+-BV194/BV192,"-")</f>
        <v>5.6455220015233669E-2</v>
      </c>
    </row>
    <row r="196" spans="1:74" x14ac:dyDescent="0.25">
      <c r="A196" s="21"/>
      <c r="B196" s="60"/>
      <c r="C196" s="60"/>
      <c r="D196" s="145"/>
      <c r="E196" s="145"/>
      <c r="F196" s="145"/>
      <c r="G196" s="145"/>
      <c r="H196" s="145"/>
      <c r="I196" s="145"/>
      <c r="J196" s="145"/>
      <c r="K196" s="145"/>
      <c r="L196" s="145"/>
      <c r="M196" s="145"/>
      <c r="N196" s="145"/>
      <c r="O196" s="145"/>
      <c r="P196" s="145"/>
      <c r="Q196" s="145"/>
      <c r="R196" s="145"/>
      <c r="S196" s="145"/>
      <c r="T196" s="145"/>
      <c r="U196" s="145"/>
      <c r="V196" s="145"/>
      <c r="W196" s="145"/>
      <c r="X196" s="145"/>
      <c r="Y196" s="145"/>
      <c r="Z196" s="145"/>
      <c r="AA196" s="145"/>
      <c r="AB196" s="145"/>
      <c r="AC196" s="145"/>
      <c r="AD196" s="145"/>
      <c r="AE196" s="145"/>
      <c r="AF196" s="145"/>
      <c r="AG196" s="145"/>
      <c r="AH196" s="145"/>
      <c r="AI196" s="145"/>
      <c r="AJ196" s="145"/>
      <c r="AK196" s="145"/>
      <c r="AL196" s="145"/>
      <c r="AM196" s="145"/>
      <c r="AN196" s="145"/>
      <c r="AO196" s="145"/>
      <c r="AP196" s="145"/>
      <c r="AQ196" s="145"/>
      <c r="AR196" s="145"/>
      <c r="AS196" s="145"/>
      <c r="AT196" s="145"/>
      <c r="AU196" s="145"/>
      <c r="AV196" s="145"/>
      <c r="AW196" s="145"/>
      <c r="AX196" s="145"/>
      <c r="AY196" s="145"/>
      <c r="AZ196" s="145"/>
      <c r="BA196" s="145"/>
      <c r="BB196" s="145"/>
      <c r="BC196" s="145"/>
      <c r="BD196" s="145"/>
      <c r="BE196" s="145"/>
      <c r="BF196" s="145"/>
      <c r="BG196" s="239"/>
      <c r="BH196" s="240"/>
      <c r="BI196" s="241"/>
      <c r="BJ196" s="241"/>
      <c r="BK196" s="242"/>
      <c r="BL196" s="239"/>
      <c r="BM196" s="145"/>
      <c r="BN196" s="239"/>
      <c r="BO196" s="240"/>
      <c r="BP196" s="241"/>
      <c r="BQ196" s="241"/>
      <c r="BR196" s="242"/>
      <c r="BS196" s="239"/>
      <c r="BT196" s="145"/>
      <c r="BU196" s="239"/>
      <c r="BV196" s="240"/>
    </row>
    <row r="197" spans="1:74" x14ac:dyDescent="0.25">
      <c r="A197" s="21" t="s">
        <v>246</v>
      </c>
      <c r="B197" s="60"/>
      <c r="C197" s="60"/>
      <c r="D197" s="124" t="str">
        <f t="shared" ref="D197:AI197" ca="1" si="993">IFERROR((D137*D148)+D193,"-")</f>
        <v>-</v>
      </c>
      <c r="E197" s="124" t="str">
        <f t="shared" ca="1" si="993"/>
        <v>-</v>
      </c>
      <c r="F197" s="124" t="str">
        <f t="shared" ca="1" si="993"/>
        <v>-</v>
      </c>
      <c r="G197" s="124" t="str">
        <f t="shared" ca="1" si="993"/>
        <v>-</v>
      </c>
      <c r="H197" s="124" t="str">
        <f t="shared" ca="1" si="993"/>
        <v>-</v>
      </c>
      <c r="I197" s="124" t="str">
        <f t="shared" ca="1" si="993"/>
        <v>-</v>
      </c>
      <c r="J197" s="124" t="str">
        <f t="shared" ca="1" si="993"/>
        <v>-</v>
      </c>
      <c r="K197" s="124" t="str">
        <f t="shared" ca="1" si="993"/>
        <v>-</v>
      </c>
      <c r="L197" s="124" t="str">
        <f t="shared" ca="1" si="993"/>
        <v>-</v>
      </c>
      <c r="M197" s="124" t="str">
        <f t="shared" ca="1" si="993"/>
        <v>-</v>
      </c>
      <c r="N197" s="124" t="str">
        <f t="shared" ca="1" si="993"/>
        <v>-</v>
      </c>
      <c r="O197" s="124" t="str">
        <f t="shared" ca="1" si="993"/>
        <v>-</v>
      </c>
      <c r="P197" s="124" t="str">
        <f t="shared" ca="1" si="993"/>
        <v>-</v>
      </c>
      <c r="Q197" s="124" t="str">
        <f t="shared" ca="1" si="993"/>
        <v>-</v>
      </c>
      <c r="R197" s="124" t="str">
        <f t="shared" ca="1" si="993"/>
        <v>-</v>
      </c>
      <c r="S197" s="124" t="str">
        <f t="shared" ca="1" si="993"/>
        <v>-</v>
      </c>
      <c r="T197" s="124" t="str">
        <f t="shared" ca="1" si="993"/>
        <v>-</v>
      </c>
      <c r="U197" s="124" t="str">
        <f t="shared" ca="1" si="993"/>
        <v>-</v>
      </c>
      <c r="V197" s="124" t="str">
        <f t="shared" ca="1" si="993"/>
        <v>-</v>
      </c>
      <c r="W197" s="124" t="str">
        <f t="shared" ca="1" si="993"/>
        <v>-</v>
      </c>
      <c r="X197" s="124" t="str">
        <f t="shared" ca="1" si="993"/>
        <v>-</v>
      </c>
      <c r="Y197" s="124" t="str">
        <f t="shared" ca="1" si="993"/>
        <v>-</v>
      </c>
      <c r="Z197" s="124" t="str">
        <f t="shared" ca="1" si="993"/>
        <v>-</v>
      </c>
      <c r="AA197" s="124" t="str">
        <f t="shared" ca="1" si="993"/>
        <v>-</v>
      </c>
      <c r="AB197" s="124" t="str">
        <f t="shared" ca="1" si="993"/>
        <v>-</v>
      </c>
      <c r="AC197" s="124" t="str">
        <f t="shared" ca="1" si="993"/>
        <v>-</v>
      </c>
      <c r="AD197" s="124" t="str">
        <f t="shared" ca="1" si="993"/>
        <v>-</v>
      </c>
      <c r="AE197" s="124" t="str">
        <f t="shared" ca="1" si="993"/>
        <v>-</v>
      </c>
      <c r="AF197" s="124" t="str">
        <f t="shared" ca="1" si="993"/>
        <v>-</v>
      </c>
      <c r="AG197" s="124" t="str">
        <f t="shared" ca="1" si="993"/>
        <v>-</v>
      </c>
      <c r="AH197" s="124" t="str">
        <f t="shared" ca="1" si="993"/>
        <v>-</v>
      </c>
      <c r="AI197" s="124" t="str">
        <f t="shared" ca="1" si="993"/>
        <v>-</v>
      </c>
      <c r="AJ197" s="124" t="str">
        <f t="shared" ref="AJ197:BO197" ca="1" si="994">IFERROR((AJ137*AJ148)+AJ193,"-")</f>
        <v>-</v>
      </c>
      <c r="AK197" s="124" t="str">
        <f t="shared" ca="1" si="994"/>
        <v>-</v>
      </c>
      <c r="AL197" s="124" t="str">
        <f t="shared" ca="1" si="994"/>
        <v>-</v>
      </c>
      <c r="AM197" s="124" t="str">
        <f t="shared" ca="1" si="994"/>
        <v>-</v>
      </c>
      <c r="AN197" s="124" t="str">
        <f t="shared" ca="1" si="994"/>
        <v>-</v>
      </c>
      <c r="AO197" s="124" t="str">
        <f t="shared" ca="1" si="994"/>
        <v>-</v>
      </c>
      <c r="AP197" s="124" t="str">
        <f t="shared" ca="1" si="994"/>
        <v>-</v>
      </c>
      <c r="AQ197" s="124" t="str">
        <f t="shared" ca="1" si="994"/>
        <v>-</v>
      </c>
      <c r="AR197" s="124" t="str">
        <f t="shared" ca="1" si="994"/>
        <v>-</v>
      </c>
      <c r="AS197" s="124" t="str">
        <f t="shared" ca="1" si="994"/>
        <v>-</v>
      </c>
      <c r="AT197" s="124" t="str">
        <f t="shared" ca="1" si="994"/>
        <v>-</v>
      </c>
      <c r="AU197" s="124" t="str">
        <f t="shared" ca="1" si="994"/>
        <v>-</v>
      </c>
      <c r="AV197" s="124" t="str">
        <f t="shared" ca="1" si="994"/>
        <v>-</v>
      </c>
      <c r="AW197" s="124" t="str">
        <f t="shared" ca="1" si="994"/>
        <v>-</v>
      </c>
      <c r="AX197" s="124" t="str">
        <f t="shared" ca="1" si="994"/>
        <v>-</v>
      </c>
      <c r="AY197" s="124" t="str">
        <f t="shared" ca="1" si="994"/>
        <v>-</v>
      </c>
      <c r="AZ197" s="124" t="str">
        <f t="shared" ca="1" si="994"/>
        <v>-</v>
      </c>
      <c r="BA197" s="124" t="str">
        <f t="shared" ca="1" si="994"/>
        <v>-</v>
      </c>
      <c r="BB197" s="124" t="str">
        <f t="shared" ref="BB197:BG197" ca="1" si="995">IFERROR((BB137*BB148)+BB193,"-")</f>
        <v>-</v>
      </c>
      <c r="BC197" s="124" t="str">
        <f t="shared" ca="1" si="995"/>
        <v>-</v>
      </c>
      <c r="BD197" s="124" t="str">
        <f t="shared" ca="1" si="995"/>
        <v>-</v>
      </c>
      <c r="BE197" s="124" t="str">
        <f t="shared" ca="1" si="995"/>
        <v>-</v>
      </c>
      <c r="BF197" s="124" t="str">
        <f t="shared" ca="1" si="995"/>
        <v>-</v>
      </c>
      <c r="BG197" s="124" t="str">
        <f t="shared" ca="1" si="995"/>
        <v>-</v>
      </c>
      <c r="BH197" s="124" t="str">
        <f t="shared" ca="1" si="994"/>
        <v>-</v>
      </c>
      <c r="BI197" s="124" t="str">
        <f t="shared" ca="1" si="994"/>
        <v>-</v>
      </c>
      <c r="BJ197" s="124" t="str">
        <f t="shared" ca="1" si="994"/>
        <v>-</v>
      </c>
      <c r="BK197" s="124" t="str">
        <f t="shared" ca="1" si="994"/>
        <v>-</v>
      </c>
      <c r="BL197" s="124" t="str">
        <f t="shared" ca="1" si="994"/>
        <v>-</v>
      </c>
      <c r="BM197" s="124" t="str">
        <f t="shared" ca="1" si="994"/>
        <v>-</v>
      </c>
      <c r="BN197" s="124" t="str">
        <f t="shared" ca="1" si="994"/>
        <v>-</v>
      </c>
      <c r="BO197" s="124" t="str">
        <f t="shared" ca="1" si="994"/>
        <v>-</v>
      </c>
      <c r="BP197" s="124" t="str">
        <f t="shared" ref="BP197:BV197" ca="1" si="996">IFERROR((BP137*BP148)+BP193,"-")</f>
        <v>-</v>
      </c>
      <c r="BQ197" s="124" t="str">
        <f t="shared" ca="1" si="996"/>
        <v>-</v>
      </c>
      <c r="BR197" s="124" t="str">
        <f t="shared" ca="1" si="996"/>
        <v>-</v>
      </c>
      <c r="BS197" s="124" t="str">
        <f t="shared" ca="1" si="996"/>
        <v>-</v>
      </c>
      <c r="BT197" s="124" t="str">
        <f t="shared" ca="1" si="996"/>
        <v>-</v>
      </c>
      <c r="BU197" s="124" t="str">
        <f t="shared" ca="1" si="996"/>
        <v>-</v>
      </c>
      <c r="BV197" s="124" t="str">
        <f t="shared" ca="1" si="996"/>
        <v>-</v>
      </c>
    </row>
    <row r="198" spans="1:74" x14ac:dyDescent="0.25">
      <c r="A198" s="21" t="s">
        <v>296</v>
      </c>
      <c r="B198" s="60"/>
      <c r="C198" s="60"/>
      <c r="D198" s="128">
        <f ca="1">IFERROR('P&amp;L'!D81+'P&amp;L'!D82,"-")</f>
        <v>0</v>
      </c>
      <c r="E198" s="128">
        <f ca="1">IFERROR('P&amp;L'!E81+'P&amp;L'!E82,"-")</f>
        <v>0</v>
      </c>
      <c r="F198" s="128">
        <f ca="1">IFERROR('P&amp;L'!F81+'P&amp;L'!F82,"-")</f>
        <v>0</v>
      </c>
      <c r="G198" s="128">
        <f ca="1">IFERROR('P&amp;L'!G81+'P&amp;L'!G82,"-")</f>
        <v>0</v>
      </c>
      <c r="H198" s="128">
        <f ca="1">IFERROR('P&amp;L'!H81+'P&amp;L'!H82,"-")</f>
        <v>0</v>
      </c>
      <c r="I198" s="128">
        <f ca="1">IFERROR('P&amp;L'!I81+'P&amp;L'!I82,"-")</f>
        <v>0</v>
      </c>
      <c r="J198" s="128">
        <f ca="1">IFERROR('P&amp;L'!J81+'P&amp;L'!J82,"-")</f>
        <v>0</v>
      </c>
      <c r="K198" s="128">
        <f ca="1">IFERROR('P&amp;L'!K81+'P&amp;L'!K82,"-")</f>
        <v>0</v>
      </c>
      <c r="L198" s="128">
        <f ca="1">IFERROR('P&amp;L'!L81+'P&amp;L'!L82,"-")</f>
        <v>0</v>
      </c>
      <c r="M198" s="128">
        <f ca="1">IFERROR('P&amp;L'!M81+'P&amp;L'!M82,"-")</f>
        <v>0</v>
      </c>
      <c r="N198" s="128">
        <f ca="1">IFERROR('P&amp;L'!N81+'P&amp;L'!N82,"-")</f>
        <v>0</v>
      </c>
      <c r="O198" s="128">
        <f ca="1">IFERROR('P&amp;L'!O81+'P&amp;L'!O82,"-")</f>
        <v>0</v>
      </c>
      <c r="P198" s="128">
        <f ca="1">IFERROR('P&amp;L'!P81+'P&amp;L'!P82,"-")</f>
        <v>0</v>
      </c>
      <c r="Q198" s="128">
        <f ca="1">IFERROR('P&amp;L'!Q81+'P&amp;L'!Q82,"-")</f>
        <v>0</v>
      </c>
      <c r="R198" s="128">
        <f ca="1">IFERROR('P&amp;L'!R81+'P&amp;L'!R82,"-")</f>
        <v>0</v>
      </c>
      <c r="S198" s="128">
        <f ca="1">IFERROR('P&amp;L'!S81+'P&amp;L'!S82,"-")</f>
        <v>0</v>
      </c>
      <c r="T198" s="128">
        <f ca="1">IFERROR('P&amp;L'!T81+'P&amp;L'!T82,"-")</f>
        <v>0</v>
      </c>
      <c r="U198" s="128">
        <f ca="1">IFERROR('P&amp;L'!U81+'P&amp;L'!U82,"-")</f>
        <v>0</v>
      </c>
      <c r="V198" s="128">
        <f ca="1">IFERROR('P&amp;L'!V81+'P&amp;L'!V82,"-")</f>
        <v>0</v>
      </c>
      <c r="W198" s="128">
        <f ca="1">IFERROR('P&amp;L'!W81+'P&amp;L'!W82,"-")</f>
        <v>0</v>
      </c>
      <c r="X198" s="128">
        <f ca="1">IFERROR('P&amp;L'!X81+'P&amp;L'!X82,"-")</f>
        <v>0</v>
      </c>
      <c r="Y198" s="128">
        <f ca="1">IFERROR('P&amp;L'!Y81+'P&amp;L'!Y82,"-")</f>
        <v>0</v>
      </c>
      <c r="Z198" s="128">
        <f ca="1">IFERROR('P&amp;L'!Z81+'P&amp;L'!Z82,"-")</f>
        <v>0</v>
      </c>
      <c r="AA198" s="128">
        <f ca="1">IFERROR('P&amp;L'!AA81+'P&amp;L'!AA82,"-")</f>
        <v>0</v>
      </c>
      <c r="AB198" s="128">
        <f ca="1">IFERROR('P&amp;L'!AB81+'P&amp;L'!AB82,"-")</f>
        <v>0</v>
      </c>
      <c r="AC198" s="128">
        <f ca="1">IFERROR('P&amp;L'!AC81+'P&amp;L'!AC82,"-")</f>
        <v>0</v>
      </c>
      <c r="AD198" s="128">
        <f ca="1">IFERROR('P&amp;L'!AD81+'P&amp;L'!AD82,"-")</f>
        <v>0</v>
      </c>
      <c r="AE198" s="128">
        <f ca="1">IFERROR('P&amp;L'!AE81+'P&amp;L'!AE82,"-")</f>
        <v>0</v>
      </c>
      <c r="AF198" s="128">
        <f ca="1">IFERROR('P&amp;L'!AF81+'P&amp;L'!AF82,"-")</f>
        <v>0</v>
      </c>
      <c r="AG198" s="128">
        <f ca="1">IFERROR('P&amp;L'!AG81+'P&amp;L'!AG82,"-")</f>
        <v>0</v>
      </c>
      <c r="AH198" s="128">
        <f ca="1">IFERROR('P&amp;L'!AH81+'P&amp;L'!AH82,"-")</f>
        <v>0</v>
      </c>
      <c r="AI198" s="128">
        <f ca="1">IFERROR('P&amp;L'!AI81+'P&amp;L'!AI82,"-")</f>
        <v>0</v>
      </c>
      <c r="AJ198" s="128">
        <f ca="1">IFERROR('P&amp;L'!AJ81+'P&amp;L'!AJ82,"-")</f>
        <v>0</v>
      </c>
      <c r="AK198" s="128">
        <f ca="1">IFERROR('P&amp;L'!AK81+'P&amp;L'!AK82,"-")</f>
        <v>0</v>
      </c>
      <c r="AL198" s="128">
        <f ca="1">IFERROR('P&amp;L'!AL81+'P&amp;L'!AL82,"-")</f>
        <v>0</v>
      </c>
      <c r="AM198" s="128">
        <f ca="1">IFERROR('P&amp;L'!AM81+'P&amp;L'!AM82,"-")</f>
        <v>0</v>
      </c>
      <c r="AN198" s="128">
        <f ca="1">IFERROR('P&amp;L'!AN81+'P&amp;L'!AN82,"-")</f>
        <v>0</v>
      </c>
      <c r="AO198" s="128">
        <f ca="1">IFERROR('P&amp;L'!AO81+'P&amp;L'!AO82,"-")</f>
        <v>0</v>
      </c>
      <c r="AP198" s="128">
        <f ca="1">IFERROR('P&amp;L'!AP81+'P&amp;L'!AP82,"-")</f>
        <v>0</v>
      </c>
      <c r="AQ198" s="128">
        <f ca="1">IFERROR('P&amp;L'!AQ81+'P&amp;L'!AQ82,"-")</f>
        <v>0</v>
      </c>
      <c r="AR198" s="128">
        <f ca="1">IFERROR('P&amp;L'!AR81+'P&amp;L'!AR82,"-")</f>
        <v>0</v>
      </c>
      <c r="AS198" s="128">
        <f ca="1">IFERROR('P&amp;L'!AS81+'P&amp;L'!AS82,"-")</f>
        <v>0</v>
      </c>
      <c r="AT198" s="128">
        <f ca="1">IFERROR('P&amp;L'!AT81+'P&amp;L'!AT82,"-")</f>
        <v>0</v>
      </c>
      <c r="AU198" s="128">
        <f ca="1">IFERROR('P&amp;L'!AU81+'P&amp;L'!AU82,"-")</f>
        <v>0</v>
      </c>
      <c r="AV198" s="128">
        <f ca="1">IFERROR('P&amp;L'!AV81+'P&amp;L'!AV82,"-")</f>
        <v>0</v>
      </c>
      <c r="AW198" s="128">
        <f ca="1">IFERROR('P&amp;L'!AW81+'P&amp;L'!AW82,"-")</f>
        <v>0</v>
      </c>
      <c r="AX198" s="128">
        <f ca="1">IFERROR('P&amp;L'!AX81+'P&amp;L'!AX82,"-")</f>
        <v>0</v>
      </c>
      <c r="AY198" s="128">
        <f ca="1">IFERROR('P&amp;L'!AY81+'P&amp;L'!AY82,"-")</f>
        <v>0</v>
      </c>
      <c r="AZ198" s="128">
        <f ca="1">IFERROR('P&amp;L'!AZ81+'P&amp;L'!AZ82,"-")</f>
        <v>0</v>
      </c>
      <c r="BA198" s="128">
        <f ca="1">IFERROR('P&amp;L'!BA81+'P&amp;L'!BA82,"-")</f>
        <v>0</v>
      </c>
      <c r="BB198" s="128">
        <f ca="1">IFERROR('P&amp;L'!BB81+'P&amp;L'!BB82,"-")</f>
        <v>0</v>
      </c>
      <c r="BC198" s="128">
        <f ca="1">IFERROR('P&amp;L'!BC81+'P&amp;L'!BC82,"-")</f>
        <v>0</v>
      </c>
      <c r="BD198" s="128">
        <f ca="1">IFERROR('P&amp;L'!BD81+'P&amp;L'!BD82,"-")</f>
        <v>0</v>
      </c>
      <c r="BE198" s="128">
        <f ca="1">IFERROR('P&amp;L'!BE81+'P&amp;L'!BE82,"-")</f>
        <v>0</v>
      </c>
      <c r="BF198" s="128">
        <f ca="1">IFERROR('P&amp;L'!BF81+'P&amp;L'!BF82,"-")</f>
        <v>0</v>
      </c>
      <c r="BG198" s="138">
        <v>0</v>
      </c>
      <c r="BH198" s="138">
        <f t="shared" ref="BH198:BH200" ca="1" si="997">+BF198+BG198</f>
        <v>0</v>
      </c>
      <c r="BI198" s="138">
        <v>0</v>
      </c>
      <c r="BJ198" s="138">
        <v>0</v>
      </c>
      <c r="BK198" s="124">
        <f t="shared" ref="BK198:BK201" ca="1" si="998">+BI198+BJ198</f>
        <v>0</v>
      </c>
      <c r="BL198" s="138">
        <v>0</v>
      </c>
      <c r="BM198" s="124">
        <f t="shared" ref="BM198:BM201" ca="1" si="999">+BK198+BL198</f>
        <v>0</v>
      </c>
      <c r="BN198" s="138">
        <v>0</v>
      </c>
      <c r="BO198" s="138">
        <f t="shared" ref="BO198:BO200" ca="1" si="1000">+BM198+BN198</f>
        <v>0</v>
      </c>
      <c r="BP198" s="138">
        <v>0</v>
      </c>
      <c r="BQ198" s="138">
        <v>0</v>
      </c>
      <c r="BR198" s="124">
        <f t="shared" ref="BR198:BR201" ca="1" si="1001">+BP198+BQ198</f>
        <v>0</v>
      </c>
      <c r="BS198" s="138">
        <v>0</v>
      </c>
      <c r="BT198" s="124">
        <f t="shared" ref="BT198:BT201" ca="1" si="1002">+BR198+BS198</f>
        <v>0</v>
      </c>
      <c r="BU198" s="138">
        <v>0</v>
      </c>
      <c r="BV198" s="138">
        <f t="shared" ref="BV198:BV200" ca="1" si="1003">+BT198+BU198</f>
        <v>0</v>
      </c>
    </row>
    <row r="199" spans="1:74" x14ac:dyDescent="0.25">
      <c r="A199" s="21" t="s">
        <v>297</v>
      </c>
      <c r="B199" s="60"/>
      <c r="C199" s="60"/>
      <c r="D199" s="128">
        <f ca="1">+IFERROR('P&amp;L'!D83,"-")</f>
        <v>0</v>
      </c>
      <c r="E199" s="128">
        <f ca="1">+IFERROR('P&amp;L'!E83,"-")</f>
        <v>0</v>
      </c>
      <c r="F199" s="128">
        <f ca="1">+IFERROR('P&amp;L'!F83,"-")</f>
        <v>0</v>
      </c>
      <c r="G199" s="128">
        <f ca="1">+IFERROR('P&amp;L'!G83,"-")</f>
        <v>0</v>
      </c>
      <c r="H199" s="128">
        <f ca="1">+IFERROR('P&amp;L'!H83,"-")</f>
        <v>0</v>
      </c>
      <c r="I199" s="128">
        <f ca="1">+IFERROR('P&amp;L'!I83,"-")</f>
        <v>0</v>
      </c>
      <c r="J199" s="128">
        <f ca="1">+IFERROR('P&amp;L'!J83,"-")</f>
        <v>0</v>
      </c>
      <c r="K199" s="128">
        <f ca="1">+IFERROR('P&amp;L'!K83,"-")</f>
        <v>0</v>
      </c>
      <c r="L199" s="128">
        <f ca="1">+IFERROR('P&amp;L'!L83,"-")</f>
        <v>0</v>
      </c>
      <c r="M199" s="128">
        <f ca="1">+IFERROR('P&amp;L'!M83,"-")</f>
        <v>0</v>
      </c>
      <c r="N199" s="128">
        <f ca="1">+IFERROR('P&amp;L'!N83,"-")</f>
        <v>0</v>
      </c>
      <c r="O199" s="128">
        <f ca="1">+IFERROR('P&amp;L'!O83,"-")</f>
        <v>0</v>
      </c>
      <c r="P199" s="128">
        <f ca="1">+IFERROR('P&amp;L'!P83,"-")</f>
        <v>0</v>
      </c>
      <c r="Q199" s="128">
        <f ca="1">+IFERROR('P&amp;L'!Q83,"-")</f>
        <v>0</v>
      </c>
      <c r="R199" s="128">
        <f ca="1">+IFERROR('P&amp;L'!R83,"-")</f>
        <v>0</v>
      </c>
      <c r="S199" s="128">
        <f ca="1">+IFERROR('P&amp;L'!S83,"-")</f>
        <v>0</v>
      </c>
      <c r="T199" s="128">
        <f ca="1">+IFERROR('P&amp;L'!T83,"-")</f>
        <v>0</v>
      </c>
      <c r="U199" s="128">
        <f ca="1">+IFERROR('P&amp;L'!U83,"-")</f>
        <v>0</v>
      </c>
      <c r="V199" s="128">
        <f ca="1">+IFERROR('P&amp;L'!V83,"-")</f>
        <v>0</v>
      </c>
      <c r="W199" s="128">
        <f ca="1">+IFERROR('P&amp;L'!W83,"-")</f>
        <v>0</v>
      </c>
      <c r="X199" s="128">
        <f ca="1">+IFERROR('P&amp;L'!X83,"-")</f>
        <v>0</v>
      </c>
      <c r="Y199" s="128">
        <f ca="1">+IFERROR('P&amp;L'!Y83,"-")</f>
        <v>0</v>
      </c>
      <c r="Z199" s="128">
        <f ca="1">+IFERROR('P&amp;L'!Z83,"-")</f>
        <v>0</v>
      </c>
      <c r="AA199" s="128">
        <f ca="1">+IFERROR('P&amp;L'!AA83,"-")</f>
        <v>0</v>
      </c>
      <c r="AB199" s="128">
        <f ca="1">+IFERROR('P&amp;L'!AB83,"-")</f>
        <v>0</v>
      </c>
      <c r="AC199" s="128">
        <f ca="1">+IFERROR('P&amp;L'!AC83,"-")</f>
        <v>0</v>
      </c>
      <c r="AD199" s="128">
        <f ca="1">+IFERROR('P&amp;L'!AD83,"-")</f>
        <v>0</v>
      </c>
      <c r="AE199" s="128">
        <f ca="1">+IFERROR('P&amp;L'!AE83,"-")</f>
        <v>0</v>
      </c>
      <c r="AF199" s="128">
        <f ca="1">+IFERROR('P&amp;L'!AF83,"-")</f>
        <v>0</v>
      </c>
      <c r="AG199" s="128">
        <f ca="1">+IFERROR('P&amp;L'!AG83,"-")</f>
        <v>0</v>
      </c>
      <c r="AH199" s="128">
        <f ca="1">+IFERROR('P&amp;L'!AH83,"-")</f>
        <v>0</v>
      </c>
      <c r="AI199" s="128">
        <f ca="1">+IFERROR('P&amp;L'!AI83,"-")</f>
        <v>0</v>
      </c>
      <c r="AJ199" s="128">
        <f ca="1">+IFERROR('P&amp;L'!AJ83,"-")</f>
        <v>0</v>
      </c>
      <c r="AK199" s="128">
        <f ca="1">+IFERROR('P&amp;L'!AK83,"-")</f>
        <v>0</v>
      </c>
      <c r="AL199" s="128">
        <f ca="1">+IFERROR('P&amp;L'!AL83,"-")</f>
        <v>0</v>
      </c>
      <c r="AM199" s="128">
        <f ca="1">+IFERROR('P&amp;L'!AM83,"-")</f>
        <v>0</v>
      </c>
      <c r="AN199" s="128">
        <f ca="1">+IFERROR('P&amp;L'!AN83,"-")</f>
        <v>0</v>
      </c>
      <c r="AO199" s="128">
        <f ca="1">+IFERROR('P&amp;L'!AO83,"-")</f>
        <v>0</v>
      </c>
      <c r="AP199" s="128">
        <f ca="1">+IFERROR('P&amp;L'!AP83,"-")</f>
        <v>0</v>
      </c>
      <c r="AQ199" s="128">
        <f ca="1">+IFERROR('P&amp;L'!AQ83,"-")</f>
        <v>0</v>
      </c>
      <c r="AR199" s="128">
        <f ca="1">+IFERROR('P&amp;L'!AR83,"-")</f>
        <v>0</v>
      </c>
      <c r="AS199" s="128">
        <f ca="1">+IFERROR('P&amp;L'!AS83,"-")</f>
        <v>0</v>
      </c>
      <c r="AT199" s="128">
        <f ca="1">+IFERROR('P&amp;L'!AT83,"-")</f>
        <v>0</v>
      </c>
      <c r="AU199" s="128">
        <f ca="1">+IFERROR('P&amp;L'!AU83,"-")</f>
        <v>0</v>
      </c>
      <c r="AV199" s="128">
        <f ca="1">+IFERROR('P&amp;L'!AV83,"-")</f>
        <v>0</v>
      </c>
      <c r="AW199" s="128">
        <f ca="1">+IFERROR('P&amp;L'!AW83,"-")</f>
        <v>0</v>
      </c>
      <c r="AX199" s="128">
        <f ca="1">+IFERROR('P&amp;L'!AX83,"-")</f>
        <v>0</v>
      </c>
      <c r="AY199" s="128">
        <f ca="1">+IFERROR('P&amp;L'!AY83,"-")</f>
        <v>0</v>
      </c>
      <c r="AZ199" s="128">
        <f ca="1">+IFERROR('P&amp;L'!AZ83,"-")</f>
        <v>0</v>
      </c>
      <c r="BA199" s="128">
        <f ca="1">+IFERROR('P&amp;L'!BA83,"-")</f>
        <v>0</v>
      </c>
      <c r="BB199" s="128">
        <f ca="1">+IFERROR('P&amp;L'!BB83,"-")</f>
        <v>0</v>
      </c>
      <c r="BC199" s="128">
        <f ca="1">+IFERROR('P&amp;L'!BC83,"-")</f>
        <v>0</v>
      </c>
      <c r="BD199" s="128">
        <f ca="1">+IFERROR('P&amp;L'!BD83,"-")</f>
        <v>0</v>
      </c>
      <c r="BE199" s="128">
        <f ca="1">+IFERROR('P&amp;L'!BE83,"-")</f>
        <v>0</v>
      </c>
      <c r="BF199" s="128">
        <f ca="1">+IFERROR('P&amp;L'!BF83,"-")</f>
        <v>0</v>
      </c>
      <c r="BG199" s="138">
        <v>0</v>
      </c>
      <c r="BH199" s="138">
        <f t="shared" ca="1" si="997"/>
        <v>0</v>
      </c>
      <c r="BI199" s="138">
        <v>0</v>
      </c>
      <c r="BJ199" s="138">
        <v>0</v>
      </c>
      <c r="BK199" s="124">
        <f t="shared" ca="1" si="998"/>
        <v>0</v>
      </c>
      <c r="BL199" s="138">
        <v>0</v>
      </c>
      <c r="BM199" s="124">
        <f t="shared" ca="1" si="999"/>
        <v>0</v>
      </c>
      <c r="BN199" s="138">
        <v>0</v>
      </c>
      <c r="BO199" s="138">
        <f t="shared" ca="1" si="1000"/>
        <v>0</v>
      </c>
      <c r="BP199" s="138">
        <v>0</v>
      </c>
      <c r="BQ199" s="138">
        <v>0</v>
      </c>
      <c r="BR199" s="124">
        <f t="shared" ca="1" si="1001"/>
        <v>0</v>
      </c>
      <c r="BS199" s="138">
        <v>0</v>
      </c>
      <c r="BT199" s="124">
        <f t="shared" ca="1" si="1002"/>
        <v>0</v>
      </c>
      <c r="BU199" s="138">
        <v>0</v>
      </c>
      <c r="BV199" s="138">
        <f t="shared" ca="1" si="1003"/>
        <v>0</v>
      </c>
    </row>
    <row r="200" spans="1:74" x14ac:dyDescent="0.25">
      <c r="A200" s="21" t="s">
        <v>316</v>
      </c>
      <c r="B200" s="60"/>
      <c r="C200" s="60"/>
      <c r="D200" s="128">
        <f ca="1">+IFERROR('P&amp;L'!D84,"-")</f>
        <v>0</v>
      </c>
      <c r="E200" s="128">
        <f ca="1">+IFERROR('P&amp;L'!E84,"-")</f>
        <v>0</v>
      </c>
      <c r="F200" s="128">
        <f ca="1">+IFERROR('P&amp;L'!F84,"-")</f>
        <v>0</v>
      </c>
      <c r="G200" s="128">
        <f ca="1">+IFERROR('P&amp;L'!G84,"-")</f>
        <v>0</v>
      </c>
      <c r="H200" s="128">
        <f ca="1">+IFERROR('P&amp;L'!H84,"-")</f>
        <v>0</v>
      </c>
      <c r="I200" s="128">
        <f ca="1">+IFERROR('P&amp;L'!I84,"-")</f>
        <v>0</v>
      </c>
      <c r="J200" s="128">
        <f ca="1">+IFERROR('P&amp;L'!J84,"-")</f>
        <v>0</v>
      </c>
      <c r="K200" s="128">
        <f ca="1">+IFERROR('P&amp;L'!K84,"-")</f>
        <v>0</v>
      </c>
      <c r="L200" s="128">
        <f ca="1">+IFERROR('P&amp;L'!L84,"-")</f>
        <v>0</v>
      </c>
      <c r="M200" s="128">
        <f ca="1">+IFERROR('P&amp;L'!M84,"-")</f>
        <v>0</v>
      </c>
      <c r="N200" s="128">
        <f ca="1">+IFERROR('P&amp;L'!N84,"-")</f>
        <v>0</v>
      </c>
      <c r="O200" s="128">
        <f ca="1">+IFERROR('P&amp;L'!O84,"-")</f>
        <v>0</v>
      </c>
      <c r="P200" s="128">
        <f ca="1">+IFERROR('P&amp;L'!P84,"-")</f>
        <v>0</v>
      </c>
      <c r="Q200" s="128">
        <f ca="1">+IFERROR('P&amp;L'!Q84,"-")</f>
        <v>0</v>
      </c>
      <c r="R200" s="128">
        <f ca="1">+IFERROR('P&amp;L'!R84,"-")</f>
        <v>0</v>
      </c>
      <c r="S200" s="128">
        <f ca="1">+IFERROR('P&amp;L'!S84,"-")</f>
        <v>0</v>
      </c>
      <c r="T200" s="128">
        <f ca="1">+IFERROR('P&amp;L'!T84,"-")</f>
        <v>0</v>
      </c>
      <c r="U200" s="128">
        <f ca="1">+IFERROR('P&amp;L'!U84,"-")</f>
        <v>0</v>
      </c>
      <c r="V200" s="128">
        <f ca="1">+IFERROR('P&amp;L'!V84,"-")</f>
        <v>0</v>
      </c>
      <c r="W200" s="128">
        <f ca="1">+IFERROR('P&amp;L'!W84,"-")</f>
        <v>0</v>
      </c>
      <c r="X200" s="128">
        <f ca="1">+IFERROR('P&amp;L'!X84,"-")</f>
        <v>0</v>
      </c>
      <c r="Y200" s="128">
        <f ca="1">+IFERROR('P&amp;L'!Y84,"-")</f>
        <v>0</v>
      </c>
      <c r="Z200" s="128">
        <f ca="1">+IFERROR('P&amp;L'!Z84,"-")</f>
        <v>0</v>
      </c>
      <c r="AA200" s="128">
        <f ca="1">+IFERROR('P&amp;L'!AA84,"-")</f>
        <v>0</v>
      </c>
      <c r="AB200" s="128">
        <f ca="1">+IFERROR('P&amp;L'!AB84,"-")</f>
        <v>0</v>
      </c>
      <c r="AC200" s="128">
        <f ca="1">+IFERROR('P&amp;L'!AC84,"-")</f>
        <v>0</v>
      </c>
      <c r="AD200" s="128">
        <f ca="1">+IFERROR('P&amp;L'!AD84,"-")</f>
        <v>0</v>
      </c>
      <c r="AE200" s="128">
        <f ca="1">+IFERROR('P&amp;L'!AE84,"-")</f>
        <v>0</v>
      </c>
      <c r="AF200" s="128">
        <f ca="1">+IFERROR('P&amp;L'!AF84,"-")</f>
        <v>0</v>
      </c>
      <c r="AG200" s="128">
        <f ca="1">+IFERROR('P&amp;L'!AG84,"-")</f>
        <v>0</v>
      </c>
      <c r="AH200" s="128">
        <f ca="1">+IFERROR('P&amp;L'!AH84,"-")</f>
        <v>0</v>
      </c>
      <c r="AI200" s="128">
        <f ca="1">+IFERROR('P&amp;L'!AI84,"-")</f>
        <v>0</v>
      </c>
      <c r="AJ200" s="128">
        <f ca="1">+IFERROR('P&amp;L'!AJ84,"-")</f>
        <v>0</v>
      </c>
      <c r="AK200" s="128">
        <f ca="1">+IFERROR('P&amp;L'!AK84,"-")</f>
        <v>0</v>
      </c>
      <c r="AL200" s="128">
        <f ca="1">+IFERROR('P&amp;L'!AL84,"-")</f>
        <v>0</v>
      </c>
      <c r="AM200" s="128">
        <f ca="1">+IFERROR('P&amp;L'!AM84,"-")</f>
        <v>0</v>
      </c>
      <c r="AN200" s="128">
        <f ca="1">+IFERROR('P&amp;L'!AN84,"-")</f>
        <v>0</v>
      </c>
      <c r="AO200" s="128">
        <f ca="1">+IFERROR('P&amp;L'!AO84,"-")</f>
        <v>0</v>
      </c>
      <c r="AP200" s="128">
        <f ca="1">+IFERROR('P&amp;L'!AP84,"-")</f>
        <v>0</v>
      </c>
      <c r="AQ200" s="128">
        <f ca="1">+IFERROR('P&amp;L'!AQ84,"-")</f>
        <v>0</v>
      </c>
      <c r="AR200" s="128">
        <f ca="1">+IFERROR('P&amp;L'!AR84,"-")</f>
        <v>0</v>
      </c>
      <c r="AS200" s="128">
        <f ca="1">+IFERROR('P&amp;L'!AS84,"-")</f>
        <v>0</v>
      </c>
      <c r="AT200" s="128">
        <f ca="1">+IFERROR('P&amp;L'!AT84,"-")</f>
        <v>0</v>
      </c>
      <c r="AU200" s="128">
        <f ca="1">+IFERROR('P&amp;L'!AU84,"-")</f>
        <v>0</v>
      </c>
      <c r="AV200" s="128">
        <f ca="1">+IFERROR('P&amp;L'!AV84,"-")</f>
        <v>0</v>
      </c>
      <c r="AW200" s="128">
        <f ca="1">+IFERROR('P&amp;L'!AW84,"-")</f>
        <v>0</v>
      </c>
      <c r="AX200" s="128">
        <f ca="1">+IFERROR('P&amp;L'!AX84,"-")</f>
        <v>0</v>
      </c>
      <c r="AY200" s="128">
        <f ca="1">+IFERROR('P&amp;L'!AY84,"-")</f>
        <v>0</v>
      </c>
      <c r="AZ200" s="128">
        <f ca="1">+IFERROR('P&amp;L'!AZ84,"-")</f>
        <v>0</v>
      </c>
      <c r="BA200" s="128">
        <f ca="1">+IFERROR('P&amp;L'!BA84,"-")</f>
        <v>0</v>
      </c>
      <c r="BB200" s="128">
        <f ca="1">+IFERROR('P&amp;L'!BB84,"-")</f>
        <v>0</v>
      </c>
      <c r="BC200" s="128">
        <f ca="1">+IFERROR('P&amp;L'!BC84,"-")</f>
        <v>0</v>
      </c>
      <c r="BD200" s="128">
        <f ca="1">+IFERROR('P&amp;L'!BD84,"-")</f>
        <v>0</v>
      </c>
      <c r="BE200" s="128">
        <f ca="1">+IFERROR('P&amp;L'!BE84,"-")</f>
        <v>0</v>
      </c>
      <c r="BF200" s="128">
        <f ca="1">+IFERROR('P&amp;L'!BF84,"-")</f>
        <v>0</v>
      </c>
      <c r="BG200" s="138">
        <v>0</v>
      </c>
      <c r="BH200" s="138">
        <f t="shared" ca="1" si="997"/>
        <v>0</v>
      </c>
      <c r="BI200" s="138">
        <v>0</v>
      </c>
      <c r="BJ200" s="138">
        <v>0</v>
      </c>
      <c r="BK200" s="124">
        <f t="shared" ca="1" si="998"/>
        <v>0</v>
      </c>
      <c r="BL200" s="138">
        <v>0</v>
      </c>
      <c r="BM200" s="124">
        <f t="shared" ca="1" si="999"/>
        <v>0</v>
      </c>
      <c r="BN200" s="138">
        <v>0</v>
      </c>
      <c r="BO200" s="138">
        <f t="shared" ca="1" si="1000"/>
        <v>0</v>
      </c>
      <c r="BP200" s="138">
        <v>0</v>
      </c>
      <c r="BQ200" s="138">
        <v>0</v>
      </c>
      <c r="BR200" s="124">
        <f t="shared" ca="1" si="1001"/>
        <v>0</v>
      </c>
      <c r="BS200" s="138">
        <v>0</v>
      </c>
      <c r="BT200" s="124">
        <f t="shared" ca="1" si="1002"/>
        <v>0</v>
      </c>
      <c r="BU200" s="138">
        <v>0</v>
      </c>
      <c r="BV200" s="138">
        <f t="shared" ca="1" si="1003"/>
        <v>0</v>
      </c>
    </row>
    <row r="201" spans="1:74" x14ac:dyDescent="0.25">
      <c r="A201" s="21" t="s">
        <v>298</v>
      </c>
      <c r="B201" s="60"/>
      <c r="C201" s="60"/>
      <c r="D201" s="128">
        <f ca="1">+IFERROR('P&amp;L'!D72,"-")</f>
        <v>0</v>
      </c>
      <c r="E201" s="128">
        <f ca="1">+IFERROR('P&amp;L'!E72,"-")</f>
        <v>0</v>
      </c>
      <c r="F201" s="128">
        <f ca="1">+IFERROR('P&amp;L'!F72,"-")</f>
        <v>0</v>
      </c>
      <c r="G201" s="128">
        <f ca="1">+IFERROR('P&amp;L'!G72,"-")</f>
        <v>0</v>
      </c>
      <c r="H201" s="128">
        <f ca="1">+IFERROR('P&amp;L'!H72,"-")</f>
        <v>0</v>
      </c>
      <c r="I201" s="128">
        <f ca="1">+IFERROR('P&amp;L'!I72,"-")</f>
        <v>0</v>
      </c>
      <c r="J201" s="128">
        <f ca="1">+IFERROR('P&amp;L'!J72,"-")</f>
        <v>0</v>
      </c>
      <c r="K201" s="128">
        <f ca="1">+IFERROR('P&amp;L'!K72,"-")</f>
        <v>0</v>
      </c>
      <c r="L201" s="128">
        <f ca="1">+IFERROR('P&amp;L'!L72,"-")</f>
        <v>0</v>
      </c>
      <c r="M201" s="128">
        <f ca="1">+IFERROR('P&amp;L'!M72,"-")</f>
        <v>0</v>
      </c>
      <c r="N201" s="128">
        <f ca="1">+IFERROR('P&amp;L'!N72,"-")</f>
        <v>0</v>
      </c>
      <c r="O201" s="128">
        <f ca="1">+IFERROR('P&amp;L'!O72,"-")</f>
        <v>0</v>
      </c>
      <c r="P201" s="128">
        <f ca="1">+IFERROR('P&amp;L'!P72,"-")</f>
        <v>0</v>
      </c>
      <c r="Q201" s="128">
        <f ca="1">+IFERROR('P&amp;L'!Q72,"-")</f>
        <v>0</v>
      </c>
      <c r="R201" s="128">
        <f ca="1">+IFERROR('P&amp;L'!R72,"-")</f>
        <v>0</v>
      </c>
      <c r="S201" s="128">
        <f ca="1">+IFERROR('P&amp;L'!S72,"-")</f>
        <v>0</v>
      </c>
      <c r="T201" s="128">
        <f ca="1">+IFERROR('P&amp;L'!T72,"-")</f>
        <v>0</v>
      </c>
      <c r="U201" s="128">
        <f ca="1">+IFERROR('P&amp;L'!U72,"-")</f>
        <v>0</v>
      </c>
      <c r="V201" s="128">
        <f ca="1">+IFERROR('P&amp;L'!V72,"-")</f>
        <v>0</v>
      </c>
      <c r="W201" s="128">
        <f ca="1">+IFERROR('P&amp;L'!W72,"-")</f>
        <v>0</v>
      </c>
      <c r="X201" s="128">
        <f ca="1">+IFERROR('P&amp;L'!X72,"-")</f>
        <v>0</v>
      </c>
      <c r="Y201" s="128">
        <f ca="1">+IFERROR('P&amp;L'!Y72,"-")</f>
        <v>0</v>
      </c>
      <c r="Z201" s="128">
        <f ca="1">+IFERROR('P&amp;L'!Z72,"-")</f>
        <v>0</v>
      </c>
      <c r="AA201" s="128">
        <f ca="1">+IFERROR('P&amp;L'!AA72,"-")</f>
        <v>0</v>
      </c>
      <c r="AB201" s="128">
        <f ca="1">+IFERROR('P&amp;L'!AB72,"-")</f>
        <v>0</v>
      </c>
      <c r="AC201" s="128">
        <f ca="1">+IFERROR('P&amp;L'!AC72,"-")</f>
        <v>0</v>
      </c>
      <c r="AD201" s="128">
        <f ca="1">+IFERROR('P&amp;L'!AD72,"-")</f>
        <v>0</v>
      </c>
      <c r="AE201" s="128">
        <f ca="1">+IFERROR('P&amp;L'!AE72,"-")</f>
        <v>0</v>
      </c>
      <c r="AF201" s="128">
        <f ca="1">+IFERROR('P&amp;L'!AF72,"-")</f>
        <v>0</v>
      </c>
      <c r="AG201" s="128">
        <f ca="1">+IFERROR('P&amp;L'!AG72,"-")</f>
        <v>0</v>
      </c>
      <c r="AH201" s="128">
        <f ca="1">+IFERROR('P&amp;L'!AH72,"-")</f>
        <v>0</v>
      </c>
      <c r="AI201" s="128">
        <f ca="1">+IFERROR('P&amp;L'!AI72,"-")</f>
        <v>0</v>
      </c>
      <c r="AJ201" s="128">
        <f ca="1">+IFERROR('P&amp;L'!AJ72,"-")</f>
        <v>0</v>
      </c>
      <c r="AK201" s="128">
        <f ca="1">+IFERROR('P&amp;L'!AK72,"-")</f>
        <v>0</v>
      </c>
      <c r="AL201" s="128">
        <f ca="1">+IFERROR('P&amp;L'!AL72,"-")</f>
        <v>0</v>
      </c>
      <c r="AM201" s="128">
        <f ca="1">+IFERROR('P&amp;L'!AM72,"-")</f>
        <v>0</v>
      </c>
      <c r="AN201" s="128">
        <f ca="1">+IFERROR('P&amp;L'!AN72,"-")</f>
        <v>0</v>
      </c>
      <c r="AO201" s="128">
        <f ca="1">+IFERROR('P&amp;L'!AO72,"-")</f>
        <v>0</v>
      </c>
      <c r="AP201" s="128">
        <f ca="1">+IFERROR('P&amp;L'!AP72,"-")</f>
        <v>0</v>
      </c>
      <c r="AQ201" s="128">
        <f ca="1">+IFERROR('P&amp;L'!AQ72,"-")</f>
        <v>0</v>
      </c>
      <c r="AR201" s="128">
        <f ca="1">+IFERROR('P&amp;L'!AR72,"-")</f>
        <v>0</v>
      </c>
      <c r="AS201" s="128">
        <f ca="1">+IFERROR('P&amp;L'!AS72,"-")</f>
        <v>0</v>
      </c>
      <c r="AT201" s="128">
        <f ca="1">+IFERROR('P&amp;L'!AT72,"-")</f>
        <v>0</v>
      </c>
      <c r="AU201" s="128">
        <f ca="1">+IFERROR('P&amp;L'!AU72,"-")</f>
        <v>0</v>
      </c>
      <c r="AV201" s="128">
        <f ca="1">+IFERROR('P&amp;L'!AV72,"-")</f>
        <v>0</v>
      </c>
      <c r="AW201" s="128">
        <f ca="1">+IFERROR('P&amp;L'!AW72,"-")</f>
        <v>0</v>
      </c>
      <c r="AX201" s="128">
        <f ca="1">+IFERROR('P&amp;L'!AX72,"-")</f>
        <v>0</v>
      </c>
      <c r="AY201" s="128">
        <f ca="1">+IFERROR('P&amp;L'!AY72,"-")</f>
        <v>0</v>
      </c>
      <c r="AZ201" s="128">
        <f ca="1">+IFERROR('P&amp;L'!AZ72,"-")</f>
        <v>0</v>
      </c>
      <c r="BA201" s="128">
        <f ca="1">+IFERROR('P&amp;L'!BA72,"-")</f>
        <v>0</v>
      </c>
      <c r="BB201" s="128">
        <f ca="1">+IFERROR('P&amp;L'!BB72,"-")</f>
        <v>0</v>
      </c>
      <c r="BC201" s="128">
        <f ca="1">+IFERROR('P&amp;L'!BC72,"-")</f>
        <v>0</v>
      </c>
      <c r="BD201" s="128">
        <f ca="1">+IFERROR('P&amp;L'!BD72,"-")</f>
        <v>0</v>
      </c>
      <c r="BE201" s="128">
        <f ca="1">+IFERROR('P&amp;L'!BE72,"-")</f>
        <v>0</v>
      </c>
      <c r="BF201" s="128">
        <f ca="1">+IFERROR('P&amp;L'!BF72,"-")</f>
        <v>0</v>
      </c>
      <c r="BG201" s="138">
        <v>0</v>
      </c>
      <c r="BH201" s="138">
        <v>-340</v>
      </c>
      <c r="BI201" s="138">
        <v>0</v>
      </c>
      <c r="BJ201" s="138">
        <v>0</v>
      </c>
      <c r="BK201" s="124">
        <f t="shared" ca="1" si="998"/>
        <v>0</v>
      </c>
      <c r="BL201" s="138">
        <v>0</v>
      </c>
      <c r="BM201" s="124">
        <f t="shared" ca="1" si="999"/>
        <v>0</v>
      </c>
      <c r="BN201" s="138">
        <v>0</v>
      </c>
      <c r="BO201" s="138">
        <v>-340</v>
      </c>
      <c r="BP201" s="138">
        <v>0</v>
      </c>
      <c r="BQ201" s="138">
        <v>0</v>
      </c>
      <c r="BR201" s="124">
        <f t="shared" ca="1" si="1001"/>
        <v>0</v>
      </c>
      <c r="BS201" s="138">
        <v>0</v>
      </c>
      <c r="BT201" s="124">
        <f t="shared" ca="1" si="1002"/>
        <v>0</v>
      </c>
      <c r="BU201" s="138">
        <v>0</v>
      </c>
      <c r="BV201" s="138">
        <v>-340</v>
      </c>
    </row>
    <row r="202" spans="1:74" x14ac:dyDescent="0.25">
      <c r="A202" s="21" t="s">
        <v>299</v>
      </c>
      <c r="B202" s="60"/>
      <c r="C202" s="60"/>
      <c r="D202" s="128">
        <f ca="1">+IFERROR(Cashflow!D91,"-")</f>
        <v>0</v>
      </c>
      <c r="E202" s="128">
        <f ca="1">+IFERROR(Cashflow!E91,"-")</f>
        <v>0</v>
      </c>
      <c r="F202" s="128">
        <f ca="1">+IFERROR(Cashflow!F91,"-")</f>
        <v>0</v>
      </c>
      <c r="G202" s="128">
        <f ca="1">+IFERROR(Cashflow!G91,"-")</f>
        <v>0</v>
      </c>
      <c r="H202" s="128">
        <f ca="1">+IFERROR(Cashflow!H91,"-")</f>
        <v>0</v>
      </c>
      <c r="I202" s="128">
        <f ca="1">+IFERROR(Cashflow!I91,"-")</f>
        <v>0</v>
      </c>
      <c r="J202" s="128">
        <f ca="1">+IFERROR(Cashflow!J91,"-")</f>
        <v>0</v>
      </c>
      <c r="K202" s="128">
        <f ca="1">+IFERROR(Cashflow!K91,"-")</f>
        <v>0</v>
      </c>
      <c r="L202" s="128">
        <f ca="1">+IFERROR(Cashflow!L91,"-")</f>
        <v>0</v>
      </c>
      <c r="M202" s="128">
        <f ca="1">+IFERROR(Cashflow!M91,"-")</f>
        <v>0</v>
      </c>
      <c r="N202" s="128">
        <f ca="1">+IFERROR(Cashflow!N91,"-")</f>
        <v>0</v>
      </c>
      <c r="O202" s="128">
        <f ca="1">+IFERROR(Cashflow!O91,"-")</f>
        <v>0</v>
      </c>
      <c r="P202" s="128">
        <f ca="1">+IFERROR(Cashflow!P91,"-")</f>
        <v>0</v>
      </c>
      <c r="Q202" s="128">
        <f ca="1">+IFERROR(Cashflow!Q91,"-")</f>
        <v>0</v>
      </c>
      <c r="R202" s="128">
        <f ca="1">+IFERROR(Cashflow!R91,"-")</f>
        <v>0</v>
      </c>
      <c r="S202" s="128">
        <f ca="1">+IFERROR(Cashflow!S91,"-")</f>
        <v>0</v>
      </c>
      <c r="T202" s="128">
        <f ca="1">+IFERROR(Cashflow!T91,"-")</f>
        <v>0</v>
      </c>
      <c r="U202" s="128">
        <f ca="1">+IFERROR(Cashflow!U91,"-")</f>
        <v>0</v>
      </c>
      <c r="V202" s="128">
        <f ca="1">+IFERROR(Cashflow!V91,"-")</f>
        <v>0</v>
      </c>
      <c r="W202" s="128">
        <f ca="1">+IFERROR(Cashflow!W91,"-")</f>
        <v>0</v>
      </c>
      <c r="X202" s="128">
        <f ca="1">+IFERROR(Cashflow!X91,"-")</f>
        <v>0</v>
      </c>
      <c r="Y202" s="128">
        <f ca="1">+IFERROR(Cashflow!Y91,"-")</f>
        <v>0</v>
      </c>
      <c r="Z202" s="128">
        <f ca="1">+IFERROR(Cashflow!Z91,"-")</f>
        <v>0</v>
      </c>
      <c r="AA202" s="128">
        <f ca="1">+IFERROR(Cashflow!AA91,"-")</f>
        <v>0</v>
      </c>
      <c r="AB202" s="128">
        <f ca="1">+IFERROR(Cashflow!AB91,"-")</f>
        <v>0</v>
      </c>
      <c r="AC202" s="128">
        <f ca="1">+IFERROR(Cashflow!AC91,"-")</f>
        <v>0</v>
      </c>
      <c r="AD202" s="128">
        <f ca="1">+IFERROR(Cashflow!AD91,"-")</f>
        <v>0</v>
      </c>
      <c r="AE202" s="128">
        <f ca="1">+IFERROR(Cashflow!AE91,"-")</f>
        <v>0</v>
      </c>
      <c r="AF202" s="128">
        <f ca="1">+IFERROR(Cashflow!AF91,"-")</f>
        <v>0</v>
      </c>
      <c r="AG202" s="128">
        <f ca="1">+IFERROR(Cashflow!AG91,"-")</f>
        <v>0</v>
      </c>
      <c r="AH202" s="128">
        <f ca="1">+IFERROR(Cashflow!AH91,"-")</f>
        <v>0</v>
      </c>
      <c r="AI202" s="128">
        <f ca="1">+IFERROR(Cashflow!AI91,"-")</f>
        <v>0</v>
      </c>
      <c r="AJ202" s="128">
        <f ca="1">+IFERROR(Cashflow!AJ91,"-")</f>
        <v>0</v>
      </c>
      <c r="AK202" s="128">
        <f ca="1">+IFERROR(Cashflow!AK91,"-")</f>
        <v>0</v>
      </c>
      <c r="AL202" s="128">
        <f ca="1">+IFERROR(Cashflow!AL91,"-")</f>
        <v>0</v>
      </c>
      <c r="AM202" s="128">
        <f ca="1">+IFERROR(Cashflow!AM91,"-")</f>
        <v>0</v>
      </c>
      <c r="AN202" s="128">
        <f ca="1">+IFERROR(Cashflow!AN91,"-")</f>
        <v>0</v>
      </c>
      <c r="AO202" s="128">
        <f ca="1">+IFERROR(Cashflow!AO91,"-")</f>
        <v>0</v>
      </c>
      <c r="AP202" s="128">
        <f ca="1">+IFERROR(Cashflow!AP91,"-")</f>
        <v>0</v>
      </c>
      <c r="AQ202" s="128">
        <f ca="1">+IFERROR(Cashflow!AQ91,"-")</f>
        <v>0</v>
      </c>
      <c r="AR202" s="128">
        <f ca="1">+IFERROR(Cashflow!AR91,"-")</f>
        <v>0</v>
      </c>
      <c r="AS202" s="128">
        <f ca="1">+IFERROR(Cashflow!AS91,"-")</f>
        <v>0</v>
      </c>
      <c r="AT202" s="128">
        <f ca="1">+IFERROR(Cashflow!AT91,"-")</f>
        <v>0</v>
      </c>
      <c r="AU202" s="128">
        <f ca="1">+IFERROR(Cashflow!AU91,"-")</f>
        <v>0</v>
      </c>
      <c r="AV202" s="128">
        <f ca="1">+IFERROR(Cashflow!AV91,"-")</f>
        <v>0</v>
      </c>
      <c r="AW202" s="128">
        <f ca="1">+IFERROR(Cashflow!AW91,"-")</f>
        <v>0</v>
      </c>
      <c r="AX202" s="128">
        <f ca="1">+IFERROR(Cashflow!AX91,"-")</f>
        <v>0</v>
      </c>
      <c r="AY202" s="128">
        <f ca="1">+IFERROR(Cashflow!AY91,"-")</f>
        <v>0</v>
      </c>
      <c r="AZ202" s="128">
        <f ca="1">+IFERROR(Cashflow!AZ91,"-")</f>
        <v>0</v>
      </c>
      <c r="BA202" s="128">
        <f ca="1">+IFERROR(Cashflow!BA91,"-")</f>
        <v>0</v>
      </c>
      <c r="BB202" s="128">
        <f ca="1">+IFERROR(Cashflow!BB91,"-")</f>
        <v>0</v>
      </c>
      <c r="BC202" s="128">
        <f ca="1">+IFERROR(Cashflow!BC91,"-")</f>
        <v>0</v>
      </c>
      <c r="BD202" s="128">
        <f ca="1">+IFERROR(Cashflow!BD91,"-")</f>
        <v>0</v>
      </c>
      <c r="BE202" s="128">
        <f ca="1">+IFERROR(Cashflow!BE91,"-")</f>
        <v>0</v>
      </c>
      <c r="BF202" s="128">
        <f ca="1">+IFERROR(Cashflow!BF91,"-")</f>
        <v>0</v>
      </c>
      <c r="BG202" s="138">
        <v>0</v>
      </c>
      <c r="BH202" s="138">
        <v>-340</v>
      </c>
      <c r="BI202" s="138">
        <v>0</v>
      </c>
      <c r="BJ202" s="138">
        <v>0</v>
      </c>
      <c r="BK202" s="124">
        <f t="shared" ref="BK202" ca="1" si="1004">+BI202+BJ202</f>
        <v>0</v>
      </c>
      <c r="BL202" s="138">
        <v>0</v>
      </c>
      <c r="BM202" s="124">
        <f t="shared" ref="BM202" ca="1" si="1005">+BK202+BL202</f>
        <v>0</v>
      </c>
      <c r="BN202" s="138">
        <v>0</v>
      </c>
      <c r="BO202" s="138">
        <v>-340</v>
      </c>
      <c r="BP202" s="138">
        <v>0</v>
      </c>
      <c r="BQ202" s="138">
        <v>0</v>
      </c>
      <c r="BR202" s="124">
        <f t="shared" ref="BR202" ca="1" si="1006">+BP202+BQ202</f>
        <v>0</v>
      </c>
      <c r="BS202" s="138">
        <v>0</v>
      </c>
      <c r="BT202" s="124">
        <f t="shared" ref="BT202" ca="1" si="1007">+BR202+BS202</f>
        <v>0</v>
      </c>
      <c r="BU202" s="138">
        <v>0</v>
      </c>
      <c r="BV202" s="138">
        <v>-340</v>
      </c>
    </row>
    <row r="203" spans="1:74" x14ac:dyDescent="0.25">
      <c r="A203" s="21" t="s">
        <v>30</v>
      </c>
      <c r="D203" s="145" t="str">
        <f t="shared" ref="D203:AZ203" ca="1" si="1008">+IFERROR(-D202/D197,"-")</f>
        <v>-</v>
      </c>
      <c r="E203" s="145" t="str">
        <f t="shared" ca="1" si="1008"/>
        <v>-</v>
      </c>
      <c r="F203" s="145" t="str">
        <f t="shared" ca="1" si="1008"/>
        <v>-</v>
      </c>
      <c r="G203" s="145" t="str">
        <f t="shared" ca="1" si="1008"/>
        <v>-</v>
      </c>
      <c r="H203" s="145" t="str">
        <f t="shared" ca="1" si="1008"/>
        <v>-</v>
      </c>
      <c r="I203" s="145" t="str">
        <f t="shared" ca="1" si="1008"/>
        <v>-</v>
      </c>
      <c r="J203" s="145" t="str">
        <f t="shared" ca="1" si="1008"/>
        <v>-</v>
      </c>
      <c r="K203" s="145" t="str">
        <f t="shared" ca="1" si="1008"/>
        <v>-</v>
      </c>
      <c r="L203" s="145" t="str">
        <f t="shared" ca="1" si="1008"/>
        <v>-</v>
      </c>
      <c r="M203" s="145" t="str">
        <f t="shared" ca="1" si="1008"/>
        <v>-</v>
      </c>
      <c r="N203" s="145" t="str">
        <f t="shared" ca="1" si="1008"/>
        <v>-</v>
      </c>
      <c r="O203" s="145" t="str">
        <f t="shared" ca="1" si="1008"/>
        <v>-</v>
      </c>
      <c r="P203" s="145" t="str">
        <f t="shared" ca="1" si="1008"/>
        <v>-</v>
      </c>
      <c r="Q203" s="145" t="str">
        <f t="shared" ca="1" si="1008"/>
        <v>-</v>
      </c>
      <c r="R203" s="145" t="str">
        <f t="shared" ca="1" si="1008"/>
        <v>-</v>
      </c>
      <c r="S203" s="145" t="str">
        <f t="shared" ca="1" si="1008"/>
        <v>-</v>
      </c>
      <c r="T203" s="145" t="str">
        <f t="shared" ca="1" si="1008"/>
        <v>-</v>
      </c>
      <c r="U203" s="145" t="str">
        <f t="shared" ca="1" si="1008"/>
        <v>-</v>
      </c>
      <c r="V203" s="145" t="str">
        <f t="shared" ca="1" si="1008"/>
        <v>-</v>
      </c>
      <c r="W203" s="145" t="str">
        <f t="shared" ca="1" si="1008"/>
        <v>-</v>
      </c>
      <c r="X203" s="145" t="str">
        <f t="shared" ca="1" si="1008"/>
        <v>-</v>
      </c>
      <c r="Y203" s="145" t="str">
        <f t="shared" ca="1" si="1008"/>
        <v>-</v>
      </c>
      <c r="Z203" s="145" t="str">
        <f t="shared" ca="1" si="1008"/>
        <v>-</v>
      </c>
      <c r="AA203" s="145" t="str">
        <f t="shared" ca="1" si="1008"/>
        <v>-</v>
      </c>
      <c r="AB203" s="145" t="str">
        <f t="shared" ca="1" si="1008"/>
        <v>-</v>
      </c>
      <c r="AC203" s="145" t="str">
        <f t="shared" ca="1" si="1008"/>
        <v>-</v>
      </c>
      <c r="AD203" s="145" t="str">
        <f t="shared" ca="1" si="1008"/>
        <v>-</v>
      </c>
      <c r="AE203" s="145" t="str">
        <f t="shared" ca="1" si="1008"/>
        <v>-</v>
      </c>
      <c r="AF203" s="145" t="str">
        <f t="shared" ca="1" si="1008"/>
        <v>-</v>
      </c>
      <c r="AG203" s="145" t="str">
        <f t="shared" ca="1" si="1008"/>
        <v>-</v>
      </c>
      <c r="AH203" s="145" t="str">
        <f t="shared" ca="1" si="1008"/>
        <v>-</v>
      </c>
      <c r="AI203" s="145" t="str">
        <f t="shared" ca="1" si="1008"/>
        <v>-</v>
      </c>
      <c r="AJ203" s="145" t="str">
        <f t="shared" ca="1" si="1008"/>
        <v>-</v>
      </c>
      <c r="AK203" s="145" t="str">
        <f t="shared" ca="1" si="1008"/>
        <v>-</v>
      </c>
      <c r="AL203" s="145" t="str">
        <f t="shared" ca="1" si="1008"/>
        <v>-</v>
      </c>
      <c r="AM203" s="145" t="str">
        <f t="shared" ca="1" si="1008"/>
        <v>-</v>
      </c>
      <c r="AN203" s="145" t="str">
        <f t="shared" ca="1" si="1008"/>
        <v>-</v>
      </c>
      <c r="AO203" s="145" t="str">
        <f t="shared" ca="1" si="1008"/>
        <v>-</v>
      </c>
      <c r="AP203" s="145" t="str">
        <f t="shared" ca="1" si="1008"/>
        <v>-</v>
      </c>
      <c r="AQ203" s="145" t="str">
        <f t="shared" ca="1" si="1008"/>
        <v>-</v>
      </c>
      <c r="AR203" s="145" t="str">
        <f t="shared" ca="1" si="1008"/>
        <v>-</v>
      </c>
      <c r="AS203" s="145" t="str">
        <f t="shared" ca="1" si="1008"/>
        <v>-</v>
      </c>
      <c r="AT203" s="145" t="str">
        <f t="shared" ca="1" si="1008"/>
        <v>-</v>
      </c>
      <c r="AU203" s="145" t="str">
        <f t="shared" ca="1" si="1008"/>
        <v>-</v>
      </c>
      <c r="AV203" s="145" t="str">
        <f t="shared" ca="1" si="1008"/>
        <v>-</v>
      </c>
      <c r="AW203" s="145" t="str">
        <f t="shared" ca="1" si="1008"/>
        <v>-</v>
      </c>
      <c r="AX203" s="145" t="str">
        <f t="shared" ca="1" si="1008"/>
        <v>-</v>
      </c>
      <c r="AY203" s="145" t="str">
        <f t="shared" ca="1" si="1008"/>
        <v>-</v>
      </c>
      <c r="AZ203" s="145" t="str">
        <f t="shared" ca="1" si="1008"/>
        <v>-</v>
      </c>
      <c r="BA203" s="145" t="str">
        <f ca="1">+IFERROR(-BA202/BA197,"-")</f>
        <v>-</v>
      </c>
      <c r="BB203" s="145" t="str">
        <f t="shared" ref="BB203:BG203" ca="1" si="1009">+IFERROR(-BB202/BB197,"-")</f>
        <v>-</v>
      </c>
      <c r="BC203" s="145" t="str">
        <f t="shared" ca="1" si="1009"/>
        <v>-</v>
      </c>
      <c r="BD203" s="145" t="str">
        <f t="shared" ca="1" si="1009"/>
        <v>-</v>
      </c>
      <c r="BE203" s="145" t="str">
        <f t="shared" ca="1" si="1009"/>
        <v>-</v>
      </c>
      <c r="BF203" s="145" t="str">
        <f t="shared" ca="1" si="1009"/>
        <v>-</v>
      </c>
      <c r="BG203" s="145" t="str">
        <f t="shared" ca="1" si="1009"/>
        <v>-</v>
      </c>
      <c r="BH203" s="145" t="str">
        <f t="shared" ref="BH203:BV203" ca="1" si="1010">+IFERROR(-BH202/BH197,"-")</f>
        <v>-</v>
      </c>
      <c r="BI203" s="145" t="str">
        <f t="shared" ca="1" si="1010"/>
        <v>-</v>
      </c>
      <c r="BJ203" s="145" t="str">
        <f t="shared" ca="1" si="1010"/>
        <v>-</v>
      </c>
      <c r="BK203" s="145" t="str">
        <f t="shared" ca="1" si="1010"/>
        <v>-</v>
      </c>
      <c r="BL203" s="145" t="str">
        <f t="shared" ca="1" si="1010"/>
        <v>-</v>
      </c>
      <c r="BM203" s="145" t="str">
        <f t="shared" ca="1" si="1010"/>
        <v>-</v>
      </c>
      <c r="BN203" s="145" t="str">
        <f t="shared" ca="1" si="1010"/>
        <v>-</v>
      </c>
      <c r="BO203" s="145" t="str">
        <f t="shared" ca="1" si="1010"/>
        <v>-</v>
      </c>
      <c r="BP203" s="145" t="str">
        <f t="shared" ca="1" si="1010"/>
        <v>-</v>
      </c>
      <c r="BQ203" s="145" t="str">
        <f t="shared" ca="1" si="1010"/>
        <v>-</v>
      </c>
      <c r="BR203" s="145" t="str">
        <f t="shared" ca="1" si="1010"/>
        <v>-</v>
      </c>
      <c r="BS203" s="145" t="str">
        <f t="shared" ca="1" si="1010"/>
        <v>-</v>
      </c>
      <c r="BT203" s="145" t="str">
        <f t="shared" ca="1" si="1010"/>
        <v>-</v>
      </c>
      <c r="BU203" s="145" t="str">
        <f t="shared" ca="1" si="1010"/>
        <v>-</v>
      </c>
      <c r="BV203" s="145" t="str">
        <f t="shared" ca="1" si="1010"/>
        <v>-</v>
      </c>
    </row>
    <row r="205" spans="1:74" x14ac:dyDescent="0.25">
      <c r="A205" s="66" t="s">
        <v>300</v>
      </c>
      <c r="B205" s="122"/>
      <c r="C205" s="127" t="str">
        <f ca="1">Case_Name</f>
        <v>Base</v>
      </c>
      <c r="E205" s="123"/>
      <c r="F205" s="123"/>
      <c r="G205" s="123"/>
      <c r="H205" s="123"/>
      <c r="I205" s="123"/>
      <c r="J205" s="123"/>
      <c r="K205" s="123"/>
      <c r="L205" s="123"/>
      <c r="M205" s="123"/>
      <c r="N205" s="123"/>
      <c r="O205" s="123"/>
      <c r="P205" s="123"/>
      <c r="Q205" s="123"/>
      <c r="R205" s="123"/>
      <c r="S205" s="123"/>
      <c r="T205" s="123"/>
      <c r="U205" s="123"/>
      <c r="V205" s="123"/>
      <c r="W205" s="123"/>
      <c r="X205" s="123"/>
      <c r="Y205" s="123"/>
      <c r="Z205" s="123"/>
      <c r="AA205" s="123"/>
      <c r="AB205" s="123"/>
      <c r="AC205" s="123"/>
      <c r="AD205" s="123"/>
      <c r="AE205" s="123"/>
      <c r="AF205" s="123"/>
      <c r="AG205" s="123"/>
      <c r="AH205" s="123"/>
      <c r="AI205" s="123"/>
      <c r="AJ205" s="123"/>
      <c r="AK205" s="123"/>
      <c r="AL205" s="123"/>
      <c r="AM205" s="123"/>
      <c r="AN205" s="123"/>
      <c r="AO205" s="123"/>
      <c r="AP205" s="123"/>
      <c r="AQ205" s="123"/>
      <c r="AR205" s="123"/>
      <c r="AS205" s="123"/>
      <c r="AT205" s="123"/>
      <c r="AU205" s="123"/>
      <c r="AV205" s="123"/>
      <c r="AW205" s="123"/>
      <c r="AX205" s="123"/>
      <c r="AY205" s="123"/>
      <c r="AZ205" s="123"/>
      <c r="BA205" s="123"/>
      <c r="BB205" s="123"/>
      <c r="BC205" s="123"/>
      <c r="BD205" s="123"/>
      <c r="BE205" s="123"/>
      <c r="BF205" s="123"/>
      <c r="BG205" s="123"/>
      <c r="BH205" s="123"/>
      <c r="BI205" s="123"/>
      <c r="BJ205" s="123"/>
      <c r="BK205" s="123"/>
      <c r="BL205" s="123"/>
      <c r="BM205" s="123"/>
      <c r="BN205" s="123"/>
      <c r="BO205" s="123"/>
      <c r="BP205" s="123"/>
      <c r="BQ205" s="123"/>
      <c r="BR205" s="123"/>
      <c r="BS205" s="123"/>
      <c r="BT205" s="123"/>
      <c r="BU205" s="123"/>
      <c r="BV205" s="123"/>
    </row>
    <row r="206" spans="1:74" ht="15.75" thickBot="1" x14ac:dyDescent="0.3">
      <c r="A206" s="77" t="s">
        <v>206</v>
      </c>
      <c r="B206" s="77"/>
      <c r="C206" s="77"/>
      <c r="D206" s="77" t="str">
        <f t="shared" ref="D206:AI206" ca="1" si="1011">+D9</f>
        <v>2010A</v>
      </c>
      <c r="E206" s="77" t="str">
        <f t="shared" ca="1" si="1011"/>
        <v>1Q</v>
      </c>
      <c r="F206" s="77" t="str">
        <f t="shared" ca="1" si="1011"/>
        <v>2Q</v>
      </c>
      <c r="G206" s="77" t="str">
        <f t="shared" ca="1" si="1011"/>
        <v>1H</v>
      </c>
      <c r="H206" s="77" t="str">
        <f t="shared" ca="1" si="1011"/>
        <v>3Q</v>
      </c>
      <c r="I206" s="77" t="str">
        <f t="shared" ca="1" si="1011"/>
        <v>9M</v>
      </c>
      <c r="J206" s="77" t="str">
        <f t="shared" ca="1" si="1011"/>
        <v>4Q</v>
      </c>
      <c r="K206" s="77" t="str">
        <f t="shared" ca="1" si="1011"/>
        <v>2011A</v>
      </c>
      <c r="L206" s="77" t="str">
        <f t="shared" ca="1" si="1011"/>
        <v>1Q</v>
      </c>
      <c r="M206" s="77" t="str">
        <f t="shared" ca="1" si="1011"/>
        <v>2Q</v>
      </c>
      <c r="N206" s="77" t="str">
        <f t="shared" ca="1" si="1011"/>
        <v>1H</v>
      </c>
      <c r="O206" s="77" t="str">
        <f t="shared" ca="1" si="1011"/>
        <v>3Q</v>
      </c>
      <c r="P206" s="77" t="str">
        <f t="shared" ca="1" si="1011"/>
        <v>9M</v>
      </c>
      <c r="Q206" s="77" t="str">
        <f t="shared" ca="1" si="1011"/>
        <v>4Q</v>
      </c>
      <c r="R206" s="77" t="str">
        <f t="shared" ca="1" si="1011"/>
        <v>2012A</v>
      </c>
      <c r="S206" s="77" t="str">
        <f t="shared" ca="1" si="1011"/>
        <v>1Q</v>
      </c>
      <c r="T206" s="77" t="str">
        <f t="shared" ca="1" si="1011"/>
        <v>2Q</v>
      </c>
      <c r="U206" s="77" t="str">
        <f t="shared" ca="1" si="1011"/>
        <v>1H</v>
      </c>
      <c r="V206" s="77" t="str">
        <f t="shared" ca="1" si="1011"/>
        <v>3Q</v>
      </c>
      <c r="W206" s="77" t="str">
        <f t="shared" ca="1" si="1011"/>
        <v>9M</v>
      </c>
      <c r="X206" s="77" t="str">
        <f t="shared" ca="1" si="1011"/>
        <v>4Q</v>
      </c>
      <c r="Y206" s="77" t="str">
        <f t="shared" ca="1" si="1011"/>
        <v>2013A</v>
      </c>
      <c r="Z206" s="77" t="str">
        <f t="shared" ca="1" si="1011"/>
        <v>1Q</v>
      </c>
      <c r="AA206" s="77" t="str">
        <f t="shared" ca="1" si="1011"/>
        <v>2Q</v>
      </c>
      <c r="AB206" s="77" t="str">
        <f t="shared" ca="1" si="1011"/>
        <v>1H</v>
      </c>
      <c r="AC206" s="77" t="str">
        <f t="shared" ca="1" si="1011"/>
        <v>3Q</v>
      </c>
      <c r="AD206" s="77" t="str">
        <f t="shared" ca="1" si="1011"/>
        <v>9M</v>
      </c>
      <c r="AE206" s="77" t="str">
        <f t="shared" ca="1" si="1011"/>
        <v>4Q</v>
      </c>
      <c r="AF206" s="77" t="str">
        <f t="shared" ca="1" si="1011"/>
        <v>2014A</v>
      </c>
      <c r="AG206" s="77" t="str">
        <f t="shared" ca="1" si="1011"/>
        <v>1Q</v>
      </c>
      <c r="AH206" s="77" t="str">
        <f t="shared" ca="1" si="1011"/>
        <v>2Q</v>
      </c>
      <c r="AI206" s="77" t="str">
        <f t="shared" ca="1" si="1011"/>
        <v>1H</v>
      </c>
      <c r="AJ206" s="77" t="str">
        <f t="shared" ref="AJ206:BO206" ca="1" si="1012">+AJ9</f>
        <v>3Q</v>
      </c>
      <c r="AK206" s="77" t="str">
        <f t="shared" ca="1" si="1012"/>
        <v>9M</v>
      </c>
      <c r="AL206" s="77" t="str">
        <f t="shared" ca="1" si="1012"/>
        <v>4Q</v>
      </c>
      <c r="AM206" s="77" t="str">
        <f t="shared" ca="1" si="1012"/>
        <v>2015A</v>
      </c>
      <c r="AN206" s="77" t="str">
        <f t="shared" ca="1" si="1012"/>
        <v>1Q</v>
      </c>
      <c r="AO206" s="77" t="str">
        <f t="shared" ca="1" si="1012"/>
        <v>2Q</v>
      </c>
      <c r="AP206" s="77" t="str">
        <f t="shared" ca="1" si="1012"/>
        <v>1H</v>
      </c>
      <c r="AQ206" s="77" t="str">
        <f t="shared" ca="1" si="1012"/>
        <v>3Q</v>
      </c>
      <c r="AR206" s="77" t="str">
        <f t="shared" ca="1" si="1012"/>
        <v>9M</v>
      </c>
      <c r="AS206" s="77" t="str">
        <f t="shared" ca="1" si="1012"/>
        <v>4Q</v>
      </c>
      <c r="AT206" s="77" t="str">
        <f t="shared" ca="1" si="1012"/>
        <v>2016A</v>
      </c>
      <c r="AU206" s="77" t="str">
        <f t="shared" ca="1" si="1012"/>
        <v>1Q</v>
      </c>
      <c r="AV206" s="77" t="str">
        <f t="shared" ca="1" si="1012"/>
        <v>2Q</v>
      </c>
      <c r="AW206" s="77" t="str">
        <f t="shared" ca="1" si="1012"/>
        <v>1H</v>
      </c>
      <c r="AX206" s="77" t="str">
        <f t="shared" ca="1" si="1012"/>
        <v>3Q</v>
      </c>
      <c r="AY206" s="77" t="str">
        <f t="shared" ca="1" si="1012"/>
        <v>9M</v>
      </c>
      <c r="AZ206" s="77" t="str">
        <f t="shared" ca="1" si="1012"/>
        <v>4Q</v>
      </c>
      <c r="BA206" s="77" t="str">
        <f t="shared" ca="1" si="1012"/>
        <v>2017A</v>
      </c>
      <c r="BB206" s="77" t="str">
        <f t="shared" ref="BB206:BG206" ca="1" si="1013">+BB9</f>
        <v>1QA</v>
      </c>
      <c r="BC206" s="77" t="str">
        <f t="shared" ca="1" si="1013"/>
        <v>2QA</v>
      </c>
      <c r="BD206" s="77" t="str">
        <f t="shared" ca="1" si="1013"/>
        <v>1HA</v>
      </c>
      <c r="BE206" s="77" t="str">
        <f t="shared" ca="1" si="1013"/>
        <v>3QE</v>
      </c>
      <c r="BF206" s="77" t="str">
        <f t="shared" ca="1" si="1013"/>
        <v>9ME</v>
      </c>
      <c r="BG206" s="77" t="str">
        <f t="shared" ca="1" si="1013"/>
        <v>4QE</v>
      </c>
      <c r="BH206" s="77" t="str">
        <f t="shared" ca="1" si="1012"/>
        <v>2018E</v>
      </c>
      <c r="BI206" s="77" t="str">
        <f t="shared" ca="1" si="1012"/>
        <v>1Q</v>
      </c>
      <c r="BJ206" s="77" t="str">
        <f t="shared" ca="1" si="1012"/>
        <v>2Q</v>
      </c>
      <c r="BK206" s="77" t="str">
        <f t="shared" ca="1" si="1012"/>
        <v>1H</v>
      </c>
      <c r="BL206" s="77" t="str">
        <f t="shared" ca="1" si="1012"/>
        <v>3Q</v>
      </c>
      <c r="BM206" s="77" t="str">
        <f t="shared" ca="1" si="1012"/>
        <v>9M</v>
      </c>
      <c r="BN206" s="77" t="str">
        <f t="shared" ca="1" si="1012"/>
        <v>4Q</v>
      </c>
      <c r="BO206" s="77" t="str">
        <f t="shared" ca="1" si="1012"/>
        <v>2019E</v>
      </c>
      <c r="BP206" s="77" t="str">
        <f t="shared" ref="BP206:BV206" ca="1" si="1014">+BP9</f>
        <v>1Q</v>
      </c>
      <c r="BQ206" s="77" t="str">
        <f t="shared" ca="1" si="1014"/>
        <v>2Q</v>
      </c>
      <c r="BR206" s="77" t="str">
        <f t="shared" ca="1" si="1014"/>
        <v>1H</v>
      </c>
      <c r="BS206" s="77" t="str">
        <f t="shared" ca="1" si="1014"/>
        <v>3Q</v>
      </c>
      <c r="BT206" s="77" t="str">
        <f t="shared" ca="1" si="1014"/>
        <v>9M</v>
      </c>
      <c r="BU206" s="77" t="str">
        <f t="shared" ca="1" si="1014"/>
        <v>4Q</v>
      </c>
      <c r="BV206" s="77" t="str">
        <f t="shared" ca="1" si="1014"/>
        <v>2020E</v>
      </c>
    </row>
    <row r="207" spans="1:74" x14ac:dyDescent="0.25">
      <c r="A207" s="21" t="s">
        <v>301</v>
      </c>
      <c r="B207" s="60"/>
      <c r="C207" s="60"/>
      <c r="D207" s="128" t="str">
        <f t="shared" ref="D207:AI207" ca="1" si="1015">+IFERROR(D197+SUM(D198:D201),"-")</f>
        <v>-</v>
      </c>
      <c r="E207" s="128" t="str">
        <f t="shared" ca="1" si="1015"/>
        <v>-</v>
      </c>
      <c r="F207" s="128" t="str">
        <f t="shared" ca="1" si="1015"/>
        <v>-</v>
      </c>
      <c r="G207" s="128" t="str">
        <f t="shared" ca="1" si="1015"/>
        <v>-</v>
      </c>
      <c r="H207" s="128" t="str">
        <f t="shared" ca="1" si="1015"/>
        <v>-</v>
      </c>
      <c r="I207" s="128" t="str">
        <f t="shared" ca="1" si="1015"/>
        <v>-</v>
      </c>
      <c r="J207" s="128" t="str">
        <f t="shared" ca="1" si="1015"/>
        <v>-</v>
      </c>
      <c r="K207" s="128" t="str">
        <f t="shared" ca="1" si="1015"/>
        <v>-</v>
      </c>
      <c r="L207" s="128" t="str">
        <f t="shared" ca="1" si="1015"/>
        <v>-</v>
      </c>
      <c r="M207" s="128" t="str">
        <f t="shared" ca="1" si="1015"/>
        <v>-</v>
      </c>
      <c r="N207" s="128" t="str">
        <f t="shared" ca="1" si="1015"/>
        <v>-</v>
      </c>
      <c r="O207" s="128" t="str">
        <f t="shared" ca="1" si="1015"/>
        <v>-</v>
      </c>
      <c r="P207" s="128" t="str">
        <f t="shared" ca="1" si="1015"/>
        <v>-</v>
      </c>
      <c r="Q207" s="128" t="str">
        <f t="shared" ca="1" si="1015"/>
        <v>-</v>
      </c>
      <c r="R207" s="128" t="str">
        <f t="shared" ca="1" si="1015"/>
        <v>-</v>
      </c>
      <c r="S207" s="128" t="str">
        <f t="shared" ca="1" si="1015"/>
        <v>-</v>
      </c>
      <c r="T207" s="128" t="str">
        <f t="shared" ca="1" si="1015"/>
        <v>-</v>
      </c>
      <c r="U207" s="128" t="str">
        <f t="shared" ca="1" si="1015"/>
        <v>-</v>
      </c>
      <c r="V207" s="128" t="str">
        <f t="shared" ca="1" si="1015"/>
        <v>-</v>
      </c>
      <c r="W207" s="128" t="str">
        <f t="shared" ca="1" si="1015"/>
        <v>-</v>
      </c>
      <c r="X207" s="128" t="str">
        <f t="shared" ca="1" si="1015"/>
        <v>-</v>
      </c>
      <c r="Y207" s="128" t="str">
        <f t="shared" ca="1" si="1015"/>
        <v>-</v>
      </c>
      <c r="Z207" s="128" t="str">
        <f t="shared" ca="1" si="1015"/>
        <v>-</v>
      </c>
      <c r="AA207" s="128" t="str">
        <f t="shared" ca="1" si="1015"/>
        <v>-</v>
      </c>
      <c r="AB207" s="128" t="str">
        <f t="shared" ca="1" si="1015"/>
        <v>-</v>
      </c>
      <c r="AC207" s="128" t="str">
        <f t="shared" ca="1" si="1015"/>
        <v>-</v>
      </c>
      <c r="AD207" s="128" t="str">
        <f t="shared" ca="1" si="1015"/>
        <v>-</v>
      </c>
      <c r="AE207" s="128" t="str">
        <f t="shared" ca="1" si="1015"/>
        <v>-</v>
      </c>
      <c r="AF207" s="128" t="str">
        <f t="shared" ca="1" si="1015"/>
        <v>-</v>
      </c>
      <c r="AG207" s="128" t="str">
        <f t="shared" ca="1" si="1015"/>
        <v>-</v>
      </c>
      <c r="AH207" s="128" t="str">
        <f t="shared" ca="1" si="1015"/>
        <v>-</v>
      </c>
      <c r="AI207" s="128" t="str">
        <f t="shared" ca="1" si="1015"/>
        <v>-</v>
      </c>
      <c r="AJ207" s="128" t="str">
        <f t="shared" ref="AJ207:BO207" ca="1" si="1016">+IFERROR(AJ197+SUM(AJ198:AJ201),"-")</f>
        <v>-</v>
      </c>
      <c r="AK207" s="128" t="str">
        <f t="shared" ca="1" si="1016"/>
        <v>-</v>
      </c>
      <c r="AL207" s="128" t="str">
        <f t="shared" ca="1" si="1016"/>
        <v>-</v>
      </c>
      <c r="AM207" s="128" t="str">
        <f t="shared" ca="1" si="1016"/>
        <v>-</v>
      </c>
      <c r="AN207" s="128" t="str">
        <f t="shared" ca="1" si="1016"/>
        <v>-</v>
      </c>
      <c r="AO207" s="128" t="str">
        <f t="shared" ca="1" si="1016"/>
        <v>-</v>
      </c>
      <c r="AP207" s="128" t="str">
        <f t="shared" ca="1" si="1016"/>
        <v>-</v>
      </c>
      <c r="AQ207" s="128" t="str">
        <f t="shared" ca="1" si="1016"/>
        <v>-</v>
      </c>
      <c r="AR207" s="128" t="str">
        <f t="shared" ca="1" si="1016"/>
        <v>-</v>
      </c>
      <c r="AS207" s="128" t="str">
        <f t="shared" ca="1" si="1016"/>
        <v>-</v>
      </c>
      <c r="AT207" s="128" t="str">
        <f t="shared" ca="1" si="1016"/>
        <v>-</v>
      </c>
      <c r="AU207" s="128" t="str">
        <f t="shared" ca="1" si="1016"/>
        <v>-</v>
      </c>
      <c r="AV207" s="128" t="str">
        <f t="shared" ca="1" si="1016"/>
        <v>-</v>
      </c>
      <c r="AW207" s="128" t="str">
        <f t="shared" ca="1" si="1016"/>
        <v>-</v>
      </c>
      <c r="AX207" s="128" t="str">
        <f t="shared" ca="1" si="1016"/>
        <v>-</v>
      </c>
      <c r="AY207" s="128" t="str">
        <f t="shared" ca="1" si="1016"/>
        <v>-</v>
      </c>
      <c r="AZ207" s="128" t="str">
        <f t="shared" ca="1" si="1016"/>
        <v>-</v>
      </c>
      <c r="BA207" s="128" t="str">
        <f t="shared" ca="1" si="1016"/>
        <v>-</v>
      </c>
      <c r="BB207" s="128" t="str">
        <f t="shared" ref="BB207:BG207" ca="1" si="1017">+IFERROR(BB197+SUM(BB198:BB201),"-")</f>
        <v>-</v>
      </c>
      <c r="BC207" s="128" t="str">
        <f t="shared" ca="1" si="1017"/>
        <v>-</v>
      </c>
      <c r="BD207" s="128" t="str">
        <f t="shared" ca="1" si="1017"/>
        <v>-</v>
      </c>
      <c r="BE207" s="128" t="str">
        <f t="shared" ca="1" si="1017"/>
        <v>-</v>
      </c>
      <c r="BF207" s="128" t="str">
        <f t="shared" ca="1" si="1017"/>
        <v>-</v>
      </c>
      <c r="BG207" s="124" t="str">
        <f t="shared" ca="1" si="1017"/>
        <v>-</v>
      </c>
      <c r="BH207" s="124" t="str">
        <f t="shared" ca="1" si="1016"/>
        <v>-</v>
      </c>
      <c r="BI207" s="124" t="str">
        <f t="shared" ca="1" si="1016"/>
        <v>-</v>
      </c>
      <c r="BJ207" s="124" t="str">
        <f t="shared" ca="1" si="1016"/>
        <v>-</v>
      </c>
      <c r="BK207" s="124" t="str">
        <f t="shared" ca="1" si="1016"/>
        <v>-</v>
      </c>
      <c r="BL207" s="124" t="str">
        <f t="shared" ca="1" si="1016"/>
        <v>-</v>
      </c>
      <c r="BM207" s="124" t="str">
        <f t="shared" ca="1" si="1016"/>
        <v>-</v>
      </c>
      <c r="BN207" s="124" t="str">
        <f t="shared" ca="1" si="1016"/>
        <v>-</v>
      </c>
      <c r="BO207" s="124" t="str">
        <f t="shared" ca="1" si="1016"/>
        <v>-</v>
      </c>
      <c r="BP207" s="124" t="str">
        <f t="shared" ref="BP207:BV207" ca="1" si="1018">+IFERROR(BP197+SUM(BP198:BP201),"-")</f>
        <v>-</v>
      </c>
      <c r="BQ207" s="124" t="str">
        <f t="shared" ca="1" si="1018"/>
        <v>-</v>
      </c>
      <c r="BR207" s="124" t="str">
        <f t="shared" ca="1" si="1018"/>
        <v>-</v>
      </c>
      <c r="BS207" s="124" t="str">
        <f t="shared" ca="1" si="1018"/>
        <v>-</v>
      </c>
      <c r="BT207" s="124" t="str">
        <f t="shared" ca="1" si="1018"/>
        <v>-</v>
      </c>
      <c r="BU207" s="124" t="str">
        <f t="shared" ca="1" si="1018"/>
        <v>-</v>
      </c>
      <c r="BV207" s="124" t="str">
        <f t="shared" ca="1" si="1018"/>
        <v>-</v>
      </c>
    </row>
    <row r="208" spans="1:74" x14ac:dyDescent="0.25">
      <c r="A208" s="21" t="s">
        <v>302</v>
      </c>
      <c r="B208" s="60"/>
      <c r="C208" s="60"/>
      <c r="D208" s="128">
        <f ca="1">+IFERROR('P&amp;L'!D100,"-")</f>
        <v>0</v>
      </c>
      <c r="E208" s="128">
        <f ca="1">+IFERROR('P&amp;L'!E100,"-")</f>
        <v>0</v>
      </c>
      <c r="F208" s="128">
        <f ca="1">+IFERROR('P&amp;L'!F100,"-")</f>
        <v>0</v>
      </c>
      <c r="G208" s="128">
        <f ca="1">+IFERROR('P&amp;L'!G100,"-")</f>
        <v>0</v>
      </c>
      <c r="H208" s="128">
        <f ca="1">+IFERROR('P&amp;L'!H100,"-")</f>
        <v>0</v>
      </c>
      <c r="I208" s="128">
        <f ca="1">+IFERROR('P&amp;L'!I100,"-")</f>
        <v>0</v>
      </c>
      <c r="J208" s="128">
        <f ca="1">+IFERROR('P&amp;L'!J100,"-")</f>
        <v>0</v>
      </c>
      <c r="K208" s="128">
        <f ca="1">+IFERROR('P&amp;L'!K100,"-")</f>
        <v>0</v>
      </c>
      <c r="L208" s="128">
        <f ca="1">+IFERROR('P&amp;L'!L100,"-")</f>
        <v>0</v>
      </c>
      <c r="M208" s="128">
        <f ca="1">+IFERROR('P&amp;L'!M100,"-")</f>
        <v>0</v>
      </c>
      <c r="N208" s="128">
        <f ca="1">+IFERROR('P&amp;L'!N100,"-")</f>
        <v>0</v>
      </c>
      <c r="O208" s="128">
        <f ca="1">+IFERROR('P&amp;L'!O100,"-")</f>
        <v>0</v>
      </c>
      <c r="P208" s="128">
        <f ca="1">+IFERROR('P&amp;L'!P100,"-")</f>
        <v>0</v>
      </c>
      <c r="Q208" s="128">
        <f ca="1">+IFERROR('P&amp;L'!Q100,"-")</f>
        <v>0</v>
      </c>
      <c r="R208" s="128">
        <f ca="1">+IFERROR('P&amp;L'!R100,"-")</f>
        <v>0</v>
      </c>
      <c r="S208" s="128">
        <f ca="1">+IFERROR('P&amp;L'!S100,"-")</f>
        <v>0</v>
      </c>
      <c r="T208" s="128">
        <f ca="1">+IFERROR('P&amp;L'!T100,"-")</f>
        <v>0</v>
      </c>
      <c r="U208" s="128">
        <f ca="1">+IFERROR('P&amp;L'!U100,"-")</f>
        <v>0</v>
      </c>
      <c r="V208" s="128">
        <f ca="1">+IFERROR('P&amp;L'!V100,"-")</f>
        <v>0</v>
      </c>
      <c r="W208" s="128">
        <f ca="1">+IFERROR('P&amp;L'!W100,"-")</f>
        <v>0</v>
      </c>
      <c r="X208" s="128">
        <f ca="1">+IFERROR('P&amp;L'!X100,"-")</f>
        <v>0</v>
      </c>
      <c r="Y208" s="128">
        <f ca="1">+IFERROR('P&amp;L'!Y100,"-")</f>
        <v>0</v>
      </c>
      <c r="Z208" s="128">
        <f ca="1">+IFERROR('P&amp;L'!Z100,"-")</f>
        <v>0</v>
      </c>
      <c r="AA208" s="128">
        <f ca="1">+IFERROR('P&amp;L'!AA100,"-")</f>
        <v>0</v>
      </c>
      <c r="AB208" s="128">
        <f ca="1">+IFERROR('P&amp;L'!AB100,"-")</f>
        <v>0</v>
      </c>
      <c r="AC208" s="128">
        <f ca="1">+IFERROR('P&amp;L'!AC100,"-")</f>
        <v>0</v>
      </c>
      <c r="AD208" s="128">
        <f ca="1">+IFERROR('P&amp;L'!AD100,"-")</f>
        <v>0</v>
      </c>
      <c r="AE208" s="128">
        <f ca="1">+IFERROR('P&amp;L'!AE100,"-")</f>
        <v>0</v>
      </c>
      <c r="AF208" s="128">
        <f ca="1">+IFERROR('P&amp;L'!AF100,"-")</f>
        <v>0</v>
      </c>
      <c r="AG208" s="128">
        <f ca="1">+IFERROR('P&amp;L'!AG100,"-")</f>
        <v>0</v>
      </c>
      <c r="AH208" s="128">
        <f ca="1">+IFERROR('P&amp;L'!AH100,"-")</f>
        <v>0</v>
      </c>
      <c r="AI208" s="128">
        <f ca="1">+IFERROR('P&amp;L'!AI100,"-")</f>
        <v>0</v>
      </c>
      <c r="AJ208" s="128">
        <f ca="1">+IFERROR('P&amp;L'!AJ100,"-")</f>
        <v>0</v>
      </c>
      <c r="AK208" s="128">
        <f ca="1">+IFERROR('P&amp;L'!AK100,"-")</f>
        <v>0</v>
      </c>
      <c r="AL208" s="128">
        <f ca="1">+IFERROR('P&amp;L'!AL100,"-")</f>
        <v>0</v>
      </c>
      <c r="AM208" s="128">
        <f ca="1">+IFERROR('P&amp;L'!AM100,"-")</f>
        <v>0</v>
      </c>
      <c r="AN208" s="128">
        <f ca="1">+IFERROR('P&amp;L'!AN100,"-")</f>
        <v>0</v>
      </c>
      <c r="AO208" s="128">
        <f ca="1">+IFERROR('P&amp;L'!AO100,"-")</f>
        <v>0</v>
      </c>
      <c r="AP208" s="128">
        <f ca="1">+IFERROR('P&amp;L'!AP100,"-")</f>
        <v>0</v>
      </c>
      <c r="AQ208" s="128">
        <f ca="1">+IFERROR('P&amp;L'!AQ100,"-")</f>
        <v>0</v>
      </c>
      <c r="AR208" s="128">
        <f ca="1">+IFERROR('P&amp;L'!AR100,"-")</f>
        <v>0</v>
      </c>
      <c r="AS208" s="128">
        <f ca="1">+IFERROR('P&amp;L'!AS100,"-")</f>
        <v>0</v>
      </c>
      <c r="AT208" s="128">
        <f ca="1">+IFERROR('P&amp;L'!AT100,"-")</f>
        <v>0</v>
      </c>
      <c r="AU208" s="128">
        <f ca="1">+IFERROR('P&amp;L'!AU100,"-")</f>
        <v>0</v>
      </c>
      <c r="AV208" s="128">
        <f ca="1">+IFERROR('P&amp;L'!AV100,"-")</f>
        <v>0</v>
      </c>
      <c r="AW208" s="128">
        <f ca="1">+IFERROR('P&amp;L'!AW100,"-")</f>
        <v>0</v>
      </c>
      <c r="AX208" s="128">
        <f ca="1">+IFERROR('P&amp;L'!AX100,"-")</f>
        <v>0</v>
      </c>
      <c r="AY208" s="128">
        <f ca="1">+IFERROR('P&amp;L'!AY100,"-")</f>
        <v>0</v>
      </c>
      <c r="AZ208" s="128">
        <f ca="1">+IFERROR('P&amp;L'!AZ100,"-")</f>
        <v>0</v>
      </c>
      <c r="BA208" s="128">
        <f ca="1">+IFERROR('P&amp;L'!BA100,"-")</f>
        <v>0</v>
      </c>
      <c r="BB208" s="128">
        <f ca="1">+IFERROR('P&amp;L'!BB100,"-")</f>
        <v>0</v>
      </c>
      <c r="BC208" s="128">
        <f ca="1">+IFERROR('P&amp;L'!BC100,"-")</f>
        <v>0</v>
      </c>
      <c r="BD208" s="128">
        <f ca="1">+IFERROR('P&amp;L'!BD100,"-")</f>
        <v>0</v>
      </c>
      <c r="BE208" s="128">
        <f ca="1">+IFERROR('P&amp;L'!BE100,"-")</f>
        <v>0</v>
      </c>
      <c r="BF208" s="128">
        <f ca="1">+IFERROR('P&amp;L'!BF100,"-")</f>
        <v>0</v>
      </c>
      <c r="BG208" s="138">
        <f t="shared" ref="BG208" ca="1" si="1019">+BF208</f>
        <v>0</v>
      </c>
      <c r="BH208" s="138">
        <f t="shared" ref="BH208" ca="1" si="1020">+BG208</f>
        <v>0</v>
      </c>
      <c r="BI208" s="138">
        <f t="shared" ref="BI208:BK208" ca="1" si="1021">+BH208</f>
        <v>0</v>
      </c>
      <c r="BJ208" s="138">
        <f t="shared" ca="1" si="1021"/>
        <v>0</v>
      </c>
      <c r="BK208" s="138">
        <f t="shared" ca="1" si="1021"/>
        <v>0</v>
      </c>
      <c r="BL208" s="138">
        <f ca="1">+BK208</f>
        <v>0</v>
      </c>
      <c r="BM208" s="138">
        <f t="shared" ref="BM208" ca="1" si="1022">+BL208</f>
        <v>0</v>
      </c>
      <c r="BN208" s="138">
        <f t="shared" ref="BN208" ca="1" si="1023">+BM208</f>
        <v>0</v>
      </c>
      <c r="BO208" s="138">
        <f t="shared" ref="BO208" ca="1" si="1024">+BN208</f>
        <v>0</v>
      </c>
      <c r="BP208" s="138">
        <f t="shared" ref="BP208" ca="1" si="1025">+BO208</f>
        <v>0</v>
      </c>
      <c r="BQ208" s="138">
        <f t="shared" ref="BQ208" ca="1" si="1026">+BP208</f>
        <v>0</v>
      </c>
      <c r="BR208" s="138">
        <f t="shared" ref="BR208" ca="1" si="1027">+BQ208</f>
        <v>0</v>
      </c>
      <c r="BS208" s="138">
        <f ca="1">+BR208</f>
        <v>0</v>
      </c>
      <c r="BT208" s="138">
        <f t="shared" ref="BT208" ca="1" si="1028">+BS208</f>
        <v>0</v>
      </c>
      <c r="BU208" s="138">
        <f t="shared" ref="BU208" ca="1" si="1029">+BT208</f>
        <v>0</v>
      </c>
      <c r="BV208" s="138">
        <f t="shared" ref="BV208" ca="1" si="1030">+BU208</f>
        <v>0</v>
      </c>
    </row>
    <row r="209" spans="1:74" x14ac:dyDescent="0.25">
      <c r="A209" s="21" t="s">
        <v>126</v>
      </c>
      <c r="B209" s="60"/>
      <c r="C209" s="60"/>
      <c r="D209" s="161" t="str">
        <f t="shared" ref="D209:AI209" ca="1" si="1031">+IFERROR(D207/D208,"-")</f>
        <v>-</v>
      </c>
      <c r="E209" s="161" t="str">
        <f t="shared" ca="1" si="1031"/>
        <v>-</v>
      </c>
      <c r="F209" s="161" t="str">
        <f t="shared" ca="1" si="1031"/>
        <v>-</v>
      </c>
      <c r="G209" s="161" t="str">
        <f t="shared" ca="1" si="1031"/>
        <v>-</v>
      </c>
      <c r="H209" s="161" t="str">
        <f t="shared" ca="1" si="1031"/>
        <v>-</v>
      </c>
      <c r="I209" s="161" t="str">
        <f t="shared" ca="1" si="1031"/>
        <v>-</v>
      </c>
      <c r="J209" s="161" t="str">
        <f t="shared" ca="1" si="1031"/>
        <v>-</v>
      </c>
      <c r="K209" s="161" t="str">
        <f t="shared" ca="1" si="1031"/>
        <v>-</v>
      </c>
      <c r="L209" s="161" t="str">
        <f t="shared" ca="1" si="1031"/>
        <v>-</v>
      </c>
      <c r="M209" s="161" t="str">
        <f t="shared" ca="1" si="1031"/>
        <v>-</v>
      </c>
      <c r="N209" s="161" t="str">
        <f t="shared" ca="1" si="1031"/>
        <v>-</v>
      </c>
      <c r="O209" s="161" t="str">
        <f t="shared" ca="1" si="1031"/>
        <v>-</v>
      </c>
      <c r="P209" s="161" t="str">
        <f t="shared" ca="1" si="1031"/>
        <v>-</v>
      </c>
      <c r="Q209" s="161" t="str">
        <f t="shared" ca="1" si="1031"/>
        <v>-</v>
      </c>
      <c r="R209" s="161" t="str">
        <f t="shared" ca="1" si="1031"/>
        <v>-</v>
      </c>
      <c r="S209" s="161" t="str">
        <f t="shared" ca="1" si="1031"/>
        <v>-</v>
      </c>
      <c r="T209" s="161" t="str">
        <f t="shared" ca="1" si="1031"/>
        <v>-</v>
      </c>
      <c r="U209" s="161" t="str">
        <f t="shared" ca="1" si="1031"/>
        <v>-</v>
      </c>
      <c r="V209" s="161" t="str">
        <f t="shared" ca="1" si="1031"/>
        <v>-</v>
      </c>
      <c r="W209" s="161" t="str">
        <f t="shared" ca="1" si="1031"/>
        <v>-</v>
      </c>
      <c r="X209" s="161" t="str">
        <f t="shared" ca="1" si="1031"/>
        <v>-</v>
      </c>
      <c r="Y209" s="161" t="str">
        <f t="shared" ca="1" si="1031"/>
        <v>-</v>
      </c>
      <c r="Z209" s="161" t="str">
        <f t="shared" ca="1" si="1031"/>
        <v>-</v>
      </c>
      <c r="AA209" s="161" t="str">
        <f t="shared" ca="1" si="1031"/>
        <v>-</v>
      </c>
      <c r="AB209" s="161" t="str">
        <f t="shared" ca="1" si="1031"/>
        <v>-</v>
      </c>
      <c r="AC209" s="161" t="str">
        <f t="shared" ca="1" si="1031"/>
        <v>-</v>
      </c>
      <c r="AD209" s="161" t="str">
        <f t="shared" ca="1" si="1031"/>
        <v>-</v>
      </c>
      <c r="AE209" s="161" t="str">
        <f t="shared" ca="1" si="1031"/>
        <v>-</v>
      </c>
      <c r="AF209" s="161" t="str">
        <f t="shared" ca="1" si="1031"/>
        <v>-</v>
      </c>
      <c r="AG209" s="161" t="str">
        <f t="shared" ca="1" si="1031"/>
        <v>-</v>
      </c>
      <c r="AH209" s="161" t="str">
        <f t="shared" ca="1" si="1031"/>
        <v>-</v>
      </c>
      <c r="AI209" s="161" t="str">
        <f t="shared" ca="1" si="1031"/>
        <v>-</v>
      </c>
      <c r="AJ209" s="161" t="str">
        <f t="shared" ref="AJ209:BO209" ca="1" si="1032">+IFERROR(AJ207/AJ208,"-")</f>
        <v>-</v>
      </c>
      <c r="AK209" s="161" t="str">
        <f t="shared" ca="1" si="1032"/>
        <v>-</v>
      </c>
      <c r="AL209" s="161" t="str">
        <f t="shared" ca="1" si="1032"/>
        <v>-</v>
      </c>
      <c r="AM209" s="161" t="str">
        <f t="shared" ca="1" si="1032"/>
        <v>-</v>
      </c>
      <c r="AN209" s="161" t="str">
        <f t="shared" ca="1" si="1032"/>
        <v>-</v>
      </c>
      <c r="AO209" s="161" t="str">
        <f t="shared" ca="1" si="1032"/>
        <v>-</v>
      </c>
      <c r="AP209" s="161" t="str">
        <f t="shared" ca="1" si="1032"/>
        <v>-</v>
      </c>
      <c r="AQ209" s="161" t="str">
        <f t="shared" ca="1" si="1032"/>
        <v>-</v>
      </c>
      <c r="AR209" s="161" t="str">
        <f t="shared" ca="1" si="1032"/>
        <v>-</v>
      </c>
      <c r="AS209" s="161" t="str">
        <f t="shared" ca="1" si="1032"/>
        <v>-</v>
      </c>
      <c r="AT209" s="161" t="str">
        <f t="shared" ca="1" si="1032"/>
        <v>-</v>
      </c>
      <c r="AU209" s="161" t="str">
        <f t="shared" ca="1" si="1032"/>
        <v>-</v>
      </c>
      <c r="AV209" s="161" t="str">
        <f t="shared" ca="1" si="1032"/>
        <v>-</v>
      </c>
      <c r="AW209" s="161" t="str">
        <f t="shared" ca="1" si="1032"/>
        <v>-</v>
      </c>
      <c r="AX209" s="161" t="str">
        <f t="shared" ca="1" si="1032"/>
        <v>-</v>
      </c>
      <c r="AY209" s="161" t="str">
        <f t="shared" ca="1" si="1032"/>
        <v>-</v>
      </c>
      <c r="AZ209" s="161" t="str">
        <f t="shared" ca="1" si="1032"/>
        <v>-</v>
      </c>
      <c r="BA209" s="161" t="str">
        <f t="shared" ca="1" si="1032"/>
        <v>-</v>
      </c>
      <c r="BB209" s="161" t="str">
        <f t="shared" ref="BB209" ca="1" si="1033">+IFERROR(BB207/BB208,"-")</f>
        <v>-</v>
      </c>
      <c r="BC209" s="161" t="str">
        <f t="shared" ref="BC209" ca="1" si="1034">+IFERROR(BC207/BC208,"-")</f>
        <v>-</v>
      </c>
      <c r="BD209" s="161" t="str">
        <f t="shared" ref="BD209" ca="1" si="1035">+IFERROR(BD207/BD208,"-")</f>
        <v>-</v>
      </c>
      <c r="BE209" s="161" t="str">
        <f t="shared" ref="BE209" ca="1" si="1036">+IFERROR(BE207/BE208,"-")</f>
        <v>-</v>
      </c>
      <c r="BF209" s="161" t="str">
        <f t="shared" ref="BF209" ca="1" si="1037">+IFERROR(BF207/BF208,"-")</f>
        <v>-</v>
      </c>
      <c r="BG209" s="161" t="str">
        <f t="shared" ca="1" si="1032"/>
        <v>-</v>
      </c>
      <c r="BH209" s="161" t="str">
        <f t="shared" ca="1" si="1032"/>
        <v>-</v>
      </c>
      <c r="BI209" s="161" t="str">
        <f t="shared" ca="1" si="1032"/>
        <v>-</v>
      </c>
      <c r="BJ209" s="161" t="str">
        <f t="shared" ca="1" si="1032"/>
        <v>-</v>
      </c>
      <c r="BK209" s="161" t="str">
        <f t="shared" ca="1" si="1032"/>
        <v>-</v>
      </c>
      <c r="BL209" s="161" t="str">
        <f t="shared" ca="1" si="1032"/>
        <v>-</v>
      </c>
      <c r="BM209" s="161" t="str">
        <f t="shared" ca="1" si="1032"/>
        <v>-</v>
      </c>
      <c r="BN209" s="161" t="str">
        <f t="shared" ca="1" si="1032"/>
        <v>-</v>
      </c>
      <c r="BO209" s="161" t="str">
        <f t="shared" ca="1" si="1032"/>
        <v>-</v>
      </c>
      <c r="BP209" s="161" t="str">
        <f t="shared" ref="BP209:BV209" ca="1" si="1038">+IFERROR(BP207/BP208,"-")</f>
        <v>-</v>
      </c>
      <c r="BQ209" s="161" t="str">
        <f t="shared" ca="1" si="1038"/>
        <v>-</v>
      </c>
      <c r="BR209" s="161" t="str">
        <f t="shared" ca="1" si="1038"/>
        <v>-</v>
      </c>
      <c r="BS209" s="161" t="str">
        <f t="shared" ca="1" si="1038"/>
        <v>-</v>
      </c>
      <c r="BT209" s="161" t="str">
        <f t="shared" ca="1" si="1038"/>
        <v>-</v>
      </c>
      <c r="BU209" s="161" t="str">
        <f t="shared" ca="1" si="1038"/>
        <v>-</v>
      </c>
      <c r="BV209" s="161" t="str">
        <f t="shared" ca="1" si="1038"/>
        <v>-</v>
      </c>
    </row>
    <row r="210" spans="1:74" x14ac:dyDescent="0.25">
      <c r="A210" s="21" t="s">
        <v>303</v>
      </c>
      <c r="B210" s="60"/>
      <c r="C210" s="60"/>
      <c r="D210" s="160">
        <f ca="1">+IFERROR('P&amp;L'!D96,"-")</f>
        <v>0</v>
      </c>
      <c r="E210" s="160">
        <f ca="1">+IFERROR('P&amp;L'!E96,"-")</f>
        <v>0</v>
      </c>
      <c r="F210" s="160">
        <f ca="1">+IFERROR('P&amp;L'!F96,"-")</f>
        <v>0</v>
      </c>
      <c r="G210" s="160">
        <f ca="1">+IFERROR('P&amp;L'!G96,"-")</f>
        <v>0</v>
      </c>
      <c r="H210" s="160">
        <f ca="1">+IFERROR('P&amp;L'!H96,"-")</f>
        <v>0</v>
      </c>
      <c r="I210" s="160">
        <f ca="1">+IFERROR('P&amp;L'!I96,"-")</f>
        <v>0</v>
      </c>
      <c r="J210" s="160">
        <f ca="1">+IFERROR('P&amp;L'!J96,"-")</f>
        <v>0</v>
      </c>
      <c r="K210" s="160">
        <f ca="1">+IFERROR('P&amp;L'!K96,"-")</f>
        <v>0</v>
      </c>
      <c r="L210" s="160">
        <f ca="1">+IFERROR('P&amp;L'!L96,"-")</f>
        <v>0</v>
      </c>
      <c r="M210" s="160">
        <f ca="1">+IFERROR('P&amp;L'!M96,"-")</f>
        <v>0</v>
      </c>
      <c r="N210" s="160">
        <f ca="1">+IFERROR('P&amp;L'!N96,"-")</f>
        <v>0</v>
      </c>
      <c r="O210" s="160">
        <f ca="1">+IFERROR('P&amp;L'!O96,"-")</f>
        <v>0</v>
      </c>
      <c r="P210" s="160">
        <f ca="1">+IFERROR('P&amp;L'!P96,"-")</f>
        <v>0</v>
      </c>
      <c r="Q210" s="160">
        <f ca="1">+IFERROR('P&amp;L'!Q96,"-")</f>
        <v>0</v>
      </c>
      <c r="R210" s="160">
        <f ca="1">+IFERROR('P&amp;L'!R96,"-")</f>
        <v>0</v>
      </c>
      <c r="S210" s="160">
        <f ca="1">+IFERROR('P&amp;L'!S96,"-")</f>
        <v>0</v>
      </c>
      <c r="T210" s="160">
        <f ca="1">+IFERROR('P&amp;L'!T96,"-")</f>
        <v>0</v>
      </c>
      <c r="U210" s="160">
        <f ca="1">+IFERROR('P&amp;L'!U96,"-")</f>
        <v>0</v>
      </c>
      <c r="V210" s="160">
        <f ca="1">+IFERROR('P&amp;L'!V96,"-")</f>
        <v>0</v>
      </c>
      <c r="W210" s="160">
        <f ca="1">+IFERROR('P&amp;L'!W96,"-")</f>
        <v>0</v>
      </c>
      <c r="X210" s="160">
        <f ca="1">+IFERROR('P&amp;L'!X96,"-")</f>
        <v>0</v>
      </c>
      <c r="Y210" s="160">
        <f ca="1">+IFERROR('P&amp;L'!Y96,"-")</f>
        <v>0</v>
      </c>
      <c r="Z210" s="160">
        <f ca="1">+IFERROR('P&amp;L'!Z96,"-")</f>
        <v>0</v>
      </c>
      <c r="AA210" s="160">
        <f ca="1">+IFERROR('P&amp;L'!AA96,"-")</f>
        <v>0</v>
      </c>
      <c r="AB210" s="160">
        <f ca="1">+IFERROR('P&amp;L'!AB96,"-")</f>
        <v>0</v>
      </c>
      <c r="AC210" s="160">
        <f ca="1">+IFERROR('P&amp;L'!AC96,"-")</f>
        <v>0</v>
      </c>
      <c r="AD210" s="160">
        <f ca="1">+IFERROR('P&amp;L'!AD96,"-")</f>
        <v>0</v>
      </c>
      <c r="AE210" s="160">
        <f ca="1">+IFERROR('P&amp;L'!AE96,"-")</f>
        <v>0</v>
      </c>
      <c r="AF210" s="160">
        <f ca="1">+IFERROR('P&amp;L'!AF96,"-")</f>
        <v>0</v>
      </c>
      <c r="AG210" s="160">
        <f ca="1">+IFERROR('P&amp;L'!AG96,"-")</f>
        <v>0</v>
      </c>
      <c r="AH210" s="160">
        <f ca="1">+IFERROR('P&amp;L'!AH96,"-")</f>
        <v>0</v>
      </c>
      <c r="AI210" s="160">
        <f ca="1">+IFERROR('P&amp;L'!AI96,"-")</f>
        <v>0</v>
      </c>
      <c r="AJ210" s="160">
        <f ca="1">+IFERROR('P&amp;L'!AJ96,"-")</f>
        <v>0</v>
      </c>
      <c r="AK210" s="160">
        <f ca="1">+IFERROR('P&amp;L'!AK96,"-")</f>
        <v>0</v>
      </c>
      <c r="AL210" s="160">
        <f ca="1">+IFERROR('P&amp;L'!AL96,"-")</f>
        <v>0</v>
      </c>
      <c r="AM210" s="160">
        <f ca="1">+IFERROR('P&amp;L'!AM96,"-")</f>
        <v>0</v>
      </c>
      <c r="AN210" s="160">
        <f ca="1">+IFERROR('P&amp;L'!AN96,"-")</f>
        <v>0</v>
      </c>
      <c r="AO210" s="160">
        <f ca="1">+IFERROR('P&amp;L'!AO96,"-")</f>
        <v>0</v>
      </c>
      <c r="AP210" s="160">
        <f ca="1">+IFERROR('P&amp;L'!AP96,"-")</f>
        <v>0</v>
      </c>
      <c r="AQ210" s="160">
        <f ca="1">+IFERROR('P&amp;L'!AQ96,"-")</f>
        <v>0</v>
      </c>
      <c r="AR210" s="160">
        <f ca="1">+IFERROR('P&amp;L'!AR96,"-")</f>
        <v>0</v>
      </c>
      <c r="AS210" s="160">
        <f ca="1">+IFERROR('P&amp;L'!AS96,"-")</f>
        <v>0</v>
      </c>
      <c r="AT210" s="160">
        <f ca="1">+IFERROR('P&amp;L'!AT96,"-")</f>
        <v>0</v>
      </c>
      <c r="AU210" s="160">
        <f ca="1">+IFERROR('P&amp;L'!AU96,"-")</f>
        <v>0</v>
      </c>
      <c r="AV210" s="160">
        <f ca="1">+IFERROR('P&amp;L'!AV96,"-")</f>
        <v>0</v>
      </c>
      <c r="AW210" s="160">
        <f ca="1">+IFERROR('P&amp;L'!AW96,"-")</f>
        <v>0</v>
      </c>
      <c r="AX210" s="160">
        <f ca="1">+IFERROR('P&amp;L'!AX96,"-")</f>
        <v>0</v>
      </c>
      <c r="AY210" s="160">
        <f ca="1">+IFERROR('P&amp;L'!AY96,"-")</f>
        <v>0</v>
      </c>
      <c r="AZ210" s="160">
        <f ca="1">+IFERROR('P&amp;L'!AZ96,"-")</f>
        <v>0</v>
      </c>
      <c r="BA210" s="160">
        <f ca="1">+IFERROR('P&amp;L'!BA96,"-")</f>
        <v>0</v>
      </c>
      <c r="BB210" s="160">
        <f ca="1">+IFERROR('P&amp;L'!BB96,"-")</f>
        <v>0</v>
      </c>
      <c r="BC210" s="160">
        <f ca="1">+IFERROR('P&amp;L'!BC96,"-")</f>
        <v>0</v>
      </c>
      <c r="BD210" s="160">
        <f ca="1">+IFERROR('P&amp;L'!BD96,"-")</f>
        <v>0</v>
      </c>
      <c r="BE210" s="160">
        <f ca="1">+IFERROR('P&amp;L'!BE96,"-")</f>
        <v>0</v>
      </c>
      <c r="BF210" s="160">
        <f ca="1">+IFERROR('P&amp;L'!BF96,"-")</f>
        <v>0</v>
      </c>
      <c r="BG210" s="159" t="str">
        <f t="shared" ref="BG210" ca="1" si="1039">+IFERROR(-BG212/BG208,"-")</f>
        <v>-</v>
      </c>
      <c r="BH210" s="159" t="str">
        <f ca="1">+IFERROR(-BH212/BH208,"-")</f>
        <v>-</v>
      </c>
      <c r="BI210" s="160" t="str">
        <f t="shared" ref="BI210:BV210" ca="1" si="1040">+IFERROR(-BI212/BI208,"-")</f>
        <v>-</v>
      </c>
      <c r="BJ210" s="160" t="str">
        <f t="shared" ca="1" si="1040"/>
        <v>-</v>
      </c>
      <c r="BK210" s="159" t="str">
        <f t="shared" ca="1" si="1040"/>
        <v>-</v>
      </c>
      <c r="BL210" s="159" t="str">
        <f t="shared" ca="1" si="1040"/>
        <v>-</v>
      </c>
      <c r="BM210" s="160" t="str">
        <f t="shared" ca="1" si="1040"/>
        <v>-</v>
      </c>
      <c r="BN210" s="159" t="str">
        <f t="shared" ca="1" si="1040"/>
        <v>-</v>
      </c>
      <c r="BO210" s="159" t="str">
        <f t="shared" ca="1" si="1040"/>
        <v>-</v>
      </c>
      <c r="BP210" s="160" t="str">
        <f t="shared" ca="1" si="1040"/>
        <v>-</v>
      </c>
      <c r="BQ210" s="160" t="str">
        <f t="shared" ca="1" si="1040"/>
        <v>-</v>
      </c>
      <c r="BR210" s="159" t="str">
        <f t="shared" ca="1" si="1040"/>
        <v>-</v>
      </c>
      <c r="BS210" s="159" t="str">
        <f t="shared" ca="1" si="1040"/>
        <v>-</v>
      </c>
      <c r="BT210" s="160" t="str">
        <f t="shared" ca="1" si="1040"/>
        <v>-</v>
      </c>
      <c r="BU210" s="159" t="str">
        <f t="shared" ca="1" si="1040"/>
        <v>-</v>
      </c>
      <c r="BV210" s="159" t="str">
        <f t="shared" ca="1" si="1040"/>
        <v>-</v>
      </c>
    </row>
    <row r="211" spans="1:74" x14ac:dyDescent="0.25">
      <c r="A211" s="21" t="s">
        <v>304</v>
      </c>
      <c r="B211" s="60"/>
      <c r="C211" s="60"/>
      <c r="D211" s="145" t="str">
        <f t="shared" ref="D211:AI211" ca="1" si="1041">IFERROR(+D210/D209,"-")</f>
        <v>-</v>
      </c>
      <c r="E211" s="145" t="str">
        <f t="shared" ca="1" si="1041"/>
        <v>-</v>
      </c>
      <c r="F211" s="145" t="str">
        <f t="shared" ca="1" si="1041"/>
        <v>-</v>
      </c>
      <c r="G211" s="145" t="str">
        <f t="shared" ca="1" si="1041"/>
        <v>-</v>
      </c>
      <c r="H211" s="145" t="str">
        <f t="shared" ca="1" si="1041"/>
        <v>-</v>
      </c>
      <c r="I211" s="145" t="str">
        <f t="shared" ca="1" si="1041"/>
        <v>-</v>
      </c>
      <c r="J211" s="145" t="str">
        <f t="shared" ca="1" si="1041"/>
        <v>-</v>
      </c>
      <c r="K211" s="145" t="str">
        <f t="shared" ca="1" si="1041"/>
        <v>-</v>
      </c>
      <c r="L211" s="145" t="str">
        <f t="shared" ca="1" si="1041"/>
        <v>-</v>
      </c>
      <c r="M211" s="145" t="str">
        <f t="shared" ca="1" si="1041"/>
        <v>-</v>
      </c>
      <c r="N211" s="145" t="str">
        <f t="shared" ca="1" si="1041"/>
        <v>-</v>
      </c>
      <c r="O211" s="145" t="str">
        <f t="shared" ca="1" si="1041"/>
        <v>-</v>
      </c>
      <c r="P211" s="145" t="str">
        <f t="shared" ca="1" si="1041"/>
        <v>-</v>
      </c>
      <c r="Q211" s="145" t="str">
        <f t="shared" ca="1" si="1041"/>
        <v>-</v>
      </c>
      <c r="R211" s="145" t="str">
        <f t="shared" ca="1" si="1041"/>
        <v>-</v>
      </c>
      <c r="S211" s="145" t="str">
        <f t="shared" ca="1" si="1041"/>
        <v>-</v>
      </c>
      <c r="T211" s="145" t="str">
        <f t="shared" ca="1" si="1041"/>
        <v>-</v>
      </c>
      <c r="U211" s="145" t="str">
        <f t="shared" ca="1" si="1041"/>
        <v>-</v>
      </c>
      <c r="V211" s="145" t="str">
        <f t="shared" ca="1" si="1041"/>
        <v>-</v>
      </c>
      <c r="W211" s="145" t="str">
        <f t="shared" ca="1" si="1041"/>
        <v>-</v>
      </c>
      <c r="X211" s="145" t="str">
        <f t="shared" ca="1" si="1041"/>
        <v>-</v>
      </c>
      <c r="Y211" s="145" t="str">
        <f t="shared" ca="1" si="1041"/>
        <v>-</v>
      </c>
      <c r="Z211" s="145" t="str">
        <f t="shared" ca="1" si="1041"/>
        <v>-</v>
      </c>
      <c r="AA211" s="145" t="str">
        <f t="shared" ca="1" si="1041"/>
        <v>-</v>
      </c>
      <c r="AB211" s="145" t="str">
        <f t="shared" ca="1" si="1041"/>
        <v>-</v>
      </c>
      <c r="AC211" s="145" t="str">
        <f t="shared" ca="1" si="1041"/>
        <v>-</v>
      </c>
      <c r="AD211" s="145" t="str">
        <f t="shared" ca="1" si="1041"/>
        <v>-</v>
      </c>
      <c r="AE211" s="145" t="str">
        <f t="shared" ca="1" si="1041"/>
        <v>-</v>
      </c>
      <c r="AF211" s="145" t="str">
        <f t="shared" ca="1" si="1041"/>
        <v>-</v>
      </c>
      <c r="AG211" s="145" t="str">
        <f t="shared" ca="1" si="1041"/>
        <v>-</v>
      </c>
      <c r="AH211" s="145" t="str">
        <f t="shared" ca="1" si="1041"/>
        <v>-</v>
      </c>
      <c r="AI211" s="145" t="str">
        <f t="shared" ca="1" si="1041"/>
        <v>-</v>
      </c>
      <c r="AJ211" s="145" t="str">
        <f t="shared" ref="AJ211:BO211" ca="1" si="1042">IFERROR(+AJ210/AJ209,"-")</f>
        <v>-</v>
      </c>
      <c r="AK211" s="145" t="str">
        <f t="shared" ca="1" si="1042"/>
        <v>-</v>
      </c>
      <c r="AL211" s="145" t="str">
        <f t="shared" ca="1" si="1042"/>
        <v>-</v>
      </c>
      <c r="AM211" s="145" t="str">
        <f t="shared" ca="1" si="1042"/>
        <v>-</v>
      </c>
      <c r="AN211" s="145" t="str">
        <f t="shared" ca="1" si="1042"/>
        <v>-</v>
      </c>
      <c r="AO211" s="145" t="str">
        <f t="shared" ca="1" si="1042"/>
        <v>-</v>
      </c>
      <c r="AP211" s="145" t="str">
        <f t="shared" ca="1" si="1042"/>
        <v>-</v>
      </c>
      <c r="AQ211" s="145" t="str">
        <f t="shared" ca="1" si="1042"/>
        <v>-</v>
      </c>
      <c r="AR211" s="145" t="str">
        <f t="shared" ca="1" si="1042"/>
        <v>-</v>
      </c>
      <c r="AS211" s="145" t="str">
        <f t="shared" ca="1" si="1042"/>
        <v>-</v>
      </c>
      <c r="AT211" s="145" t="str">
        <f t="shared" ca="1" si="1042"/>
        <v>-</v>
      </c>
      <c r="AU211" s="145" t="str">
        <f t="shared" ca="1" si="1042"/>
        <v>-</v>
      </c>
      <c r="AV211" s="145" t="str">
        <f t="shared" ca="1" si="1042"/>
        <v>-</v>
      </c>
      <c r="AW211" s="145" t="str">
        <f t="shared" ca="1" si="1042"/>
        <v>-</v>
      </c>
      <c r="AX211" s="145" t="str">
        <f t="shared" ca="1" si="1042"/>
        <v>-</v>
      </c>
      <c r="AY211" s="145" t="str">
        <f t="shared" ca="1" si="1042"/>
        <v>-</v>
      </c>
      <c r="AZ211" s="145" t="str">
        <f t="shared" ca="1" si="1042"/>
        <v>-</v>
      </c>
      <c r="BA211" s="145" t="str">
        <f t="shared" ca="1" si="1042"/>
        <v>-</v>
      </c>
      <c r="BB211" s="145" t="str">
        <f t="shared" ref="BB211" ca="1" si="1043">IFERROR(+BB210/BB209,"-")</f>
        <v>-</v>
      </c>
      <c r="BC211" s="145" t="str">
        <f t="shared" ref="BC211" ca="1" si="1044">IFERROR(+BC210/BC209,"-")</f>
        <v>-</v>
      </c>
      <c r="BD211" s="145" t="str">
        <f t="shared" ref="BD211" ca="1" si="1045">IFERROR(+BD210/BD209,"-")</f>
        <v>-</v>
      </c>
      <c r="BE211" s="145" t="str">
        <f t="shared" ref="BE211" ca="1" si="1046">IFERROR(+BE210/BE209,"-")</f>
        <v>-</v>
      </c>
      <c r="BF211" s="145" t="str">
        <f t="shared" ref="BF211" ca="1" si="1047">IFERROR(+BF210/BF209,"-")</f>
        <v>-</v>
      </c>
      <c r="BG211" s="145" t="str">
        <f t="shared" ca="1" si="1042"/>
        <v>-</v>
      </c>
      <c r="BH211" s="145" t="str">
        <f t="shared" ca="1" si="1042"/>
        <v>-</v>
      </c>
      <c r="BI211" s="145" t="str">
        <f t="shared" ca="1" si="1042"/>
        <v>-</v>
      </c>
      <c r="BJ211" s="145" t="str">
        <f t="shared" ca="1" si="1042"/>
        <v>-</v>
      </c>
      <c r="BK211" s="145" t="str">
        <f t="shared" ca="1" si="1042"/>
        <v>-</v>
      </c>
      <c r="BL211" s="145" t="str">
        <f t="shared" ca="1" si="1042"/>
        <v>-</v>
      </c>
      <c r="BM211" s="145" t="str">
        <f t="shared" ca="1" si="1042"/>
        <v>-</v>
      </c>
      <c r="BN211" s="145" t="str">
        <f t="shared" ca="1" si="1042"/>
        <v>-</v>
      </c>
      <c r="BO211" s="145" t="str">
        <f t="shared" ca="1" si="1042"/>
        <v>-</v>
      </c>
      <c r="BP211" s="145" t="str">
        <f t="shared" ref="BP211:BV211" ca="1" si="1048">IFERROR(+BP210/BP209,"-")</f>
        <v>-</v>
      </c>
      <c r="BQ211" s="145" t="str">
        <f t="shared" ca="1" si="1048"/>
        <v>-</v>
      </c>
      <c r="BR211" s="145" t="str">
        <f t="shared" ca="1" si="1048"/>
        <v>-</v>
      </c>
      <c r="BS211" s="145" t="str">
        <f t="shared" ca="1" si="1048"/>
        <v>-</v>
      </c>
      <c r="BT211" s="145" t="str">
        <f t="shared" ca="1" si="1048"/>
        <v>-</v>
      </c>
      <c r="BU211" s="145" t="str">
        <f t="shared" ca="1" si="1048"/>
        <v>-</v>
      </c>
      <c r="BV211" s="145" t="str">
        <f t="shared" ca="1" si="1048"/>
        <v>-</v>
      </c>
    </row>
    <row r="212" spans="1:74" x14ac:dyDescent="0.25">
      <c r="A212" s="21" t="s">
        <v>305</v>
      </c>
      <c r="B212" s="60"/>
      <c r="C212" s="60"/>
      <c r="D212" s="124">
        <f t="shared" ref="D212:AZ212" ca="1" si="1049">IFERROR(+D210*-D208,"-")</f>
        <v>0</v>
      </c>
      <c r="E212" s="124">
        <f t="shared" ca="1" si="1049"/>
        <v>0</v>
      </c>
      <c r="F212" s="124">
        <f t="shared" ca="1" si="1049"/>
        <v>0</v>
      </c>
      <c r="G212" s="124">
        <f t="shared" ca="1" si="1049"/>
        <v>0</v>
      </c>
      <c r="H212" s="124">
        <f t="shared" ca="1" si="1049"/>
        <v>0</v>
      </c>
      <c r="I212" s="124">
        <f t="shared" ca="1" si="1049"/>
        <v>0</v>
      </c>
      <c r="J212" s="124">
        <f t="shared" ca="1" si="1049"/>
        <v>0</v>
      </c>
      <c r="K212" s="124">
        <f t="shared" ca="1" si="1049"/>
        <v>0</v>
      </c>
      <c r="L212" s="124">
        <f t="shared" ca="1" si="1049"/>
        <v>0</v>
      </c>
      <c r="M212" s="124">
        <f t="shared" ca="1" si="1049"/>
        <v>0</v>
      </c>
      <c r="N212" s="124">
        <f t="shared" ca="1" si="1049"/>
        <v>0</v>
      </c>
      <c r="O212" s="124">
        <f t="shared" ca="1" si="1049"/>
        <v>0</v>
      </c>
      <c r="P212" s="124">
        <f t="shared" ca="1" si="1049"/>
        <v>0</v>
      </c>
      <c r="Q212" s="124">
        <f t="shared" ca="1" si="1049"/>
        <v>0</v>
      </c>
      <c r="R212" s="124">
        <f t="shared" ca="1" si="1049"/>
        <v>0</v>
      </c>
      <c r="S212" s="124">
        <f t="shared" ca="1" si="1049"/>
        <v>0</v>
      </c>
      <c r="T212" s="124">
        <f t="shared" ca="1" si="1049"/>
        <v>0</v>
      </c>
      <c r="U212" s="124">
        <f t="shared" ca="1" si="1049"/>
        <v>0</v>
      </c>
      <c r="V212" s="124">
        <f t="shared" ca="1" si="1049"/>
        <v>0</v>
      </c>
      <c r="W212" s="124">
        <f t="shared" ca="1" si="1049"/>
        <v>0</v>
      </c>
      <c r="X212" s="124">
        <f t="shared" ca="1" si="1049"/>
        <v>0</v>
      </c>
      <c r="Y212" s="124">
        <f t="shared" ca="1" si="1049"/>
        <v>0</v>
      </c>
      <c r="Z212" s="124">
        <f t="shared" ca="1" si="1049"/>
        <v>0</v>
      </c>
      <c r="AA212" s="124">
        <f t="shared" ca="1" si="1049"/>
        <v>0</v>
      </c>
      <c r="AB212" s="124">
        <f t="shared" ca="1" si="1049"/>
        <v>0</v>
      </c>
      <c r="AC212" s="124">
        <f t="shared" ca="1" si="1049"/>
        <v>0</v>
      </c>
      <c r="AD212" s="124">
        <f t="shared" ca="1" si="1049"/>
        <v>0</v>
      </c>
      <c r="AE212" s="124">
        <f t="shared" ca="1" si="1049"/>
        <v>0</v>
      </c>
      <c r="AF212" s="124">
        <f t="shared" ca="1" si="1049"/>
        <v>0</v>
      </c>
      <c r="AG212" s="124">
        <f t="shared" ca="1" si="1049"/>
        <v>0</v>
      </c>
      <c r="AH212" s="124">
        <f t="shared" ca="1" si="1049"/>
        <v>0</v>
      </c>
      <c r="AI212" s="124">
        <f t="shared" ca="1" si="1049"/>
        <v>0</v>
      </c>
      <c r="AJ212" s="124">
        <f t="shared" ca="1" si="1049"/>
        <v>0</v>
      </c>
      <c r="AK212" s="124">
        <f t="shared" ca="1" si="1049"/>
        <v>0</v>
      </c>
      <c r="AL212" s="124">
        <f t="shared" ca="1" si="1049"/>
        <v>0</v>
      </c>
      <c r="AM212" s="124">
        <f t="shared" ca="1" si="1049"/>
        <v>0</v>
      </c>
      <c r="AN212" s="124">
        <f t="shared" ca="1" si="1049"/>
        <v>0</v>
      </c>
      <c r="AO212" s="124">
        <f t="shared" ca="1" si="1049"/>
        <v>0</v>
      </c>
      <c r="AP212" s="124">
        <f t="shared" ca="1" si="1049"/>
        <v>0</v>
      </c>
      <c r="AQ212" s="124">
        <f t="shared" ca="1" si="1049"/>
        <v>0</v>
      </c>
      <c r="AR212" s="124">
        <f t="shared" ca="1" si="1049"/>
        <v>0</v>
      </c>
      <c r="AS212" s="124">
        <f t="shared" ca="1" si="1049"/>
        <v>0</v>
      </c>
      <c r="AT212" s="124">
        <f t="shared" ca="1" si="1049"/>
        <v>0</v>
      </c>
      <c r="AU212" s="124">
        <f t="shared" ca="1" si="1049"/>
        <v>0</v>
      </c>
      <c r="AV212" s="124">
        <f t="shared" ca="1" si="1049"/>
        <v>0</v>
      </c>
      <c r="AW212" s="124">
        <f t="shared" ca="1" si="1049"/>
        <v>0</v>
      </c>
      <c r="AX212" s="124">
        <f t="shared" ca="1" si="1049"/>
        <v>0</v>
      </c>
      <c r="AY212" s="124">
        <f t="shared" ca="1" si="1049"/>
        <v>0</v>
      </c>
      <c r="AZ212" s="124">
        <f t="shared" ca="1" si="1049"/>
        <v>0</v>
      </c>
      <c r="BA212" s="124">
        <f ca="1">IFERROR(+BA210*-BA208,"-")</f>
        <v>0</v>
      </c>
      <c r="BB212" s="124">
        <f t="shared" ref="BB212:BF212" ca="1" si="1050">IFERROR(+BB210*-BB208,"-")</f>
        <v>0</v>
      </c>
      <c r="BC212" s="124">
        <f t="shared" ca="1" si="1050"/>
        <v>0</v>
      </c>
      <c r="BD212" s="124">
        <f t="shared" ca="1" si="1050"/>
        <v>0</v>
      </c>
      <c r="BE212" s="124">
        <f t="shared" ca="1" si="1050"/>
        <v>0</v>
      </c>
      <c r="BF212" s="124">
        <f t="shared" ca="1" si="1050"/>
        <v>0</v>
      </c>
      <c r="BG212" s="138">
        <v>0</v>
      </c>
      <c r="BH212" s="138">
        <v>-360</v>
      </c>
      <c r="BI212" s="138">
        <v>0</v>
      </c>
      <c r="BJ212" s="138">
        <v>0</v>
      </c>
      <c r="BK212" s="138">
        <v>0</v>
      </c>
      <c r="BL212" s="138">
        <v>0</v>
      </c>
      <c r="BM212" s="138">
        <v>0</v>
      </c>
      <c r="BN212" s="138">
        <v>0</v>
      </c>
      <c r="BO212" s="138">
        <v>-360</v>
      </c>
      <c r="BP212" s="138">
        <v>0</v>
      </c>
      <c r="BQ212" s="138">
        <v>0</v>
      </c>
      <c r="BR212" s="138">
        <v>0</v>
      </c>
      <c r="BS212" s="138">
        <v>0</v>
      </c>
      <c r="BT212" s="138">
        <v>0</v>
      </c>
      <c r="BU212" s="138">
        <v>0</v>
      </c>
      <c r="BV212" s="138">
        <v>-360</v>
      </c>
    </row>
    <row r="213" spans="1:74" x14ac:dyDescent="0.25">
      <c r="A213" s="144" t="s">
        <v>306</v>
      </c>
      <c r="B213" s="60"/>
      <c r="C213" s="60"/>
      <c r="D213" s="129"/>
      <c r="E213" s="129"/>
      <c r="F213" s="129"/>
      <c r="G213" s="129"/>
      <c r="H213" s="129"/>
      <c r="I213" s="129"/>
      <c r="J213" s="129"/>
      <c r="K213" s="129"/>
      <c r="L213" s="129"/>
      <c r="M213" s="129"/>
      <c r="N213" s="129"/>
      <c r="O213" s="129"/>
      <c r="P213" s="129"/>
      <c r="Q213" s="129"/>
      <c r="R213" s="129"/>
      <c r="S213" s="129"/>
      <c r="T213" s="129"/>
      <c r="U213" s="129"/>
      <c r="V213" s="129"/>
      <c r="W213" s="129"/>
      <c r="X213" s="129"/>
      <c r="Y213" s="129"/>
      <c r="Z213" s="129"/>
      <c r="AA213" s="129"/>
      <c r="AB213" s="129"/>
      <c r="AC213" s="129"/>
      <c r="AD213" s="129"/>
      <c r="AE213" s="129"/>
      <c r="AF213" s="129"/>
      <c r="AG213" s="129"/>
      <c r="AH213" s="129"/>
      <c r="AI213" s="129"/>
      <c r="AJ213" s="129"/>
      <c r="AK213" s="129"/>
      <c r="AL213" s="129"/>
      <c r="AM213" s="129"/>
      <c r="AN213" s="129"/>
      <c r="AO213" s="129"/>
      <c r="AP213" s="129"/>
      <c r="AQ213" s="129"/>
      <c r="AR213" s="129"/>
      <c r="AS213" s="129"/>
      <c r="AT213" s="129"/>
      <c r="AU213" s="129"/>
      <c r="AV213" s="129"/>
      <c r="AW213" s="129"/>
      <c r="AX213" s="129"/>
      <c r="AY213" s="129"/>
      <c r="AZ213" s="129"/>
      <c r="BA213" s="129"/>
      <c r="BB213" s="129"/>
      <c r="BC213" s="129"/>
      <c r="BD213" s="129"/>
      <c r="BE213" s="129"/>
      <c r="BF213" s="129"/>
      <c r="BG213" s="162">
        <f t="shared" ref="BG213" ca="1" si="1051">+BG212+Divi_Toggle</f>
        <v>0</v>
      </c>
      <c r="BH213" s="162">
        <f t="shared" ref="BH213" ca="1" si="1052">+BH212+Divi_Toggle</f>
        <v>-360</v>
      </c>
      <c r="BI213" s="162">
        <f t="shared" ref="BI213:BN213" ca="1" si="1053">+BI212+Divi_Toggle</f>
        <v>0</v>
      </c>
      <c r="BJ213" s="162">
        <f t="shared" ca="1" si="1053"/>
        <v>0</v>
      </c>
      <c r="BK213" s="162">
        <f t="shared" ca="1" si="1053"/>
        <v>0</v>
      </c>
      <c r="BL213" s="162">
        <f t="shared" ca="1" si="1053"/>
        <v>0</v>
      </c>
      <c r="BM213" s="162">
        <f t="shared" ca="1" si="1053"/>
        <v>0</v>
      </c>
      <c r="BN213" s="162">
        <f t="shared" ca="1" si="1053"/>
        <v>0</v>
      </c>
      <c r="BO213" s="162">
        <f t="shared" ref="BO213:BU213" ca="1" si="1054">+BO212+Divi_Toggle</f>
        <v>-360</v>
      </c>
      <c r="BP213" s="162">
        <f t="shared" ca="1" si="1054"/>
        <v>0</v>
      </c>
      <c r="BQ213" s="162">
        <f t="shared" ca="1" si="1054"/>
        <v>0</v>
      </c>
      <c r="BR213" s="162">
        <f t="shared" ca="1" si="1054"/>
        <v>0</v>
      </c>
      <c r="BS213" s="162">
        <f t="shared" ca="1" si="1054"/>
        <v>0</v>
      </c>
      <c r="BT213" s="162">
        <f t="shared" ca="1" si="1054"/>
        <v>0</v>
      </c>
      <c r="BU213" s="162">
        <f t="shared" ca="1" si="1054"/>
        <v>0</v>
      </c>
      <c r="BV213" s="162">
        <f t="shared" ref="BV213" ca="1" si="1055">+BV212+Divi_Toggle</f>
        <v>-360</v>
      </c>
    </row>
    <row r="214" spans="1:74" x14ac:dyDescent="0.25">
      <c r="A214" s="21" t="s">
        <v>307</v>
      </c>
      <c r="B214" s="60"/>
      <c r="C214" s="60"/>
      <c r="D214" s="128">
        <f ca="1">+IFERROR(Cashflow!D58,"-")</f>
        <v>0</v>
      </c>
      <c r="E214" s="128">
        <f ca="1">+IFERROR(Cashflow!E58,"-")</f>
        <v>0</v>
      </c>
      <c r="F214" s="128">
        <f ca="1">+IFERROR(Cashflow!F58,"-")</f>
        <v>0</v>
      </c>
      <c r="G214" s="128">
        <f ca="1">+IFERROR(Cashflow!G58,"-")</f>
        <v>0</v>
      </c>
      <c r="H214" s="128">
        <f ca="1">+IFERROR(Cashflow!H58,"-")</f>
        <v>0</v>
      </c>
      <c r="I214" s="128">
        <f ca="1">+IFERROR(Cashflow!I58,"-")</f>
        <v>0</v>
      </c>
      <c r="J214" s="128">
        <f ca="1">+IFERROR(Cashflow!J58,"-")</f>
        <v>0</v>
      </c>
      <c r="K214" s="128">
        <f ca="1">+IFERROR(Cashflow!K58,"-")</f>
        <v>0</v>
      </c>
      <c r="L214" s="128">
        <f ca="1">+IFERROR(Cashflow!L58,"-")</f>
        <v>0</v>
      </c>
      <c r="M214" s="128">
        <f ca="1">+IFERROR(Cashflow!M58,"-")</f>
        <v>0</v>
      </c>
      <c r="N214" s="128">
        <f ca="1">+IFERROR(Cashflow!N58,"-")</f>
        <v>0</v>
      </c>
      <c r="O214" s="128">
        <f ca="1">+IFERROR(Cashflow!O58,"-")</f>
        <v>0</v>
      </c>
      <c r="P214" s="128">
        <f ca="1">+IFERROR(Cashflow!P58,"-")</f>
        <v>0</v>
      </c>
      <c r="Q214" s="128">
        <f ca="1">+IFERROR(Cashflow!Q58,"-")</f>
        <v>0</v>
      </c>
      <c r="R214" s="128">
        <f ca="1">+IFERROR(Cashflow!R58,"-")</f>
        <v>0</v>
      </c>
      <c r="S214" s="128">
        <f ca="1">+IFERROR(Cashflow!S58,"-")</f>
        <v>0</v>
      </c>
      <c r="T214" s="128">
        <f ca="1">+IFERROR(Cashflow!T58,"-")</f>
        <v>0</v>
      </c>
      <c r="U214" s="128">
        <f ca="1">+IFERROR(Cashflow!U58,"-")</f>
        <v>0</v>
      </c>
      <c r="V214" s="128">
        <f ca="1">+IFERROR(Cashflow!V58,"-")</f>
        <v>0</v>
      </c>
      <c r="W214" s="128">
        <f ca="1">+IFERROR(Cashflow!W58,"-")</f>
        <v>0</v>
      </c>
      <c r="X214" s="128">
        <f ca="1">+IFERROR(Cashflow!X58,"-")</f>
        <v>0</v>
      </c>
      <c r="Y214" s="128">
        <f ca="1">+IFERROR(Cashflow!Y58,"-")</f>
        <v>0</v>
      </c>
      <c r="Z214" s="128">
        <f ca="1">+IFERROR(Cashflow!Z58,"-")</f>
        <v>0</v>
      </c>
      <c r="AA214" s="128">
        <f ca="1">+IFERROR(Cashflow!AA58,"-")</f>
        <v>0</v>
      </c>
      <c r="AB214" s="128">
        <f ca="1">+IFERROR(Cashflow!AB58,"-")</f>
        <v>0</v>
      </c>
      <c r="AC214" s="128">
        <f ca="1">+IFERROR(Cashflow!AC58,"-")</f>
        <v>0</v>
      </c>
      <c r="AD214" s="128">
        <f ca="1">+IFERROR(Cashflow!AD58,"-")</f>
        <v>0</v>
      </c>
      <c r="AE214" s="128">
        <f ca="1">+IFERROR(Cashflow!AE58,"-")</f>
        <v>0</v>
      </c>
      <c r="AF214" s="128">
        <f ca="1">+IFERROR(Cashflow!AF58,"-")</f>
        <v>0</v>
      </c>
      <c r="AG214" s="128">
        <f ca="1">+IFERROR(Cashflow!AG58,"-")</f>
        <v>0</v>
      </c>
      <c r="AH214" s="128" t="str">
        <f ca="1">+IFERROR(Cashflow!#REF!,"-")</f>
        <v>-</v>
      </c>
      <c r="AI214" s="128">
        <f ca="1">+IFERROR(Cashflow!AH58,"-")</f>
        <v>0</v>
      </c>
      <c r="AJ214" s="128">
        <f ca="1">+IFERROR(Cashflow!AI58,"-")</f>
        <v>0</v>
      </c>
      <c r="AK214" s="128">
        <f ca="1">+IFERROR(Cashflow!AK58,"-")</f>
        <v>0</v>
      </c>
      <c r="AL214" s="128">
        <f ca="1">+IFERROR(Cashflow!AK58,"-")</f>
        <v>0</v>
      </c>
      <c r="AM214" s="128">
        <f ca="1">+IFERROR(Cashflow!AM58,"-")</f>
        <v>0</v>
      </c>
      <c r="AN214" s="128">
        <f ca="1">+IFERROR(Cashflow!AN53,"-")</f>
        <v>0</v>
      </c>
      <c r="AO214" s="128">
        <f ca="1">+IFERROR(Cashflow!AO53,"-")</f>
        <v>0</v>
      </c>
      <c r="AP214" s="128">
        <f ca="1">+IFERROR(Cashflow!AP53,"-")</f>
        <v>0</v>
      </c>
      <c r="AQ214" s="128">
        <f ca="1">+IFERROR(Cashflow!AQ53,"-")</f>
        <v>0</v>
      </c>
      <c r="AR214" s="128">
        <f ca="1">+IFERROR(Cashflow!AR58,"-")</f>
        <v>0</v>
      </c>
      <c r="AS214" s="128">
        <f ca="1">+IFERROR(Cashflow!AS53,"-")</f>
        <v>0</v>
      </c>
      <c r="AT214" s="128">
        <f ca="1">+IFERROR(Cashflow!AT58,"-")</f>
        <v>0</v>
      </c>
      <c r="AU214" s="128">
        <f ca="1">+IFERROR(Cashflow!AU53,"-")</f>
        <v>0</v>
      </c>
      <c r="AV214" s="128">
        <f ca="1">+IFERROR(Cashflow!AV53,"-")</f>
        <v>0</v>
      </c>
      <c r="AW214" s="128">
        <f ca="1">+IFERROR(Cashflow!AW53,"-")</f>
        <v>0</v>
      </c>
      <c r="AX214" s="128">
        <f ca="1">+IFERROR(Cashflow!AX53,"-")</f>
        <v>0</v>
      </c>
      <c r="AY214" s="128">
        <f ca="1">+IFERROR(Cashflow!AY58,"-")</f>
        <v>0</v>
      </c>
      <c r="AZ214" s="128">
        <f ca="1">+IFERROR(Cashflow!AZ53,"-")</f>
        <v>0</v>
      </c>
      <c r="BA214" s="128">
        <f ca="1">+IFERROR(Cashflow!BA58,"-")</f>
        <v>0</v>
      </c>
      <c r="BB214" s="128">
        <f ca="1">+IFERROR(Cashflow!BB53,"-")</f>
        <v>0</v>
      </c>
      <c r="BC214" s="128">
        <f ca="1">+IFERROR(Cashflow!BC53,"-")</f>
        <v>0</v>
      </c>
      <c r="BD214" s="128">
        <f ca="1">+IFERROR(Cashflow!BD53,"-")</f>
        <v>0</v>
      </c>
      <c r="BE214" s="128">
        <f ca="1">+IFERROR(Cashflow!BE53,"-")</f>
        <v>0</v>
      </c>
      <c r="BF214" s="128">
        <f ca="1">+IFERROR(Cashflow!BF58,"-")</f>
        <v>0</v>
      </c>
      <c r="BG214" s="138">
        <v>0</v>
      </c>
      <c r="BH214" s="138">
        <v>0</v>
      </c>
      <c r="BI214" s="138">
        <v>0</v>
      </c>
      <c r="BJ214" s="138">
        <v>0</v>
      </c>
      <c r="BK214" s="138">
        <v>0</v>
      </c>
      <c r="BL214" s="138">
        <v>0</v>
      </c>
      <c r="BM214" s="138">
        <v>0</v>
      </c>
      <c r="BN214" s="138">
        <v>0</v>
      </c>
      <c r="BO214" s="138">
        <v>0</v>
      </c>
      <c r="BP214" s="138">
        <v>0</v>
      </c>
      <c r="BQ214" s="138">
        <v>0</v>
      </c>
      <c r="BR214" s="138">
        <v>0</v>
      </c>
      <c r="BS214" s="138">
        <v>0</v>
      </c>
      <c r="BT214" s="138">
        <v>0</v>
      </c>
      <c r="BU214" s="138">
        <v>0</v>
      </c>
      <c r="BV214" s="138">
        <v>0</v>
      </c>
    </row>
    <row r="215" spans="1:74" x14ac:dyDescent="0.25">
      <c r="A215" s="135" t="s">
        <v>308</v>
      </c>
      <c r="B215" s="136"/>
      <c r="C215" s="136"/>
      <c r="D215" s="129"/>
      <c r="E215" s="129"/>
      <c r="F215" s="129"/>
      <c r="G215" s="129"/>
      <c r="H215" s="129"/>
      <c r="I215" s="129"/>
      <c r="J215" s="129"/>
      <c r="K215" s="129"/>
      <c r="L215" s="129"/>
      <c r="M215" s="129"/>
      <c r="N215" s="129"/>
      <c r="O215" s="129"/>
      <c r="P215" s="129"/>
      <c r="Q215" s="129"/>
      <c r="R215" s="129"/>
      <c r="S215" s="129"/>
      <c r="T215" s="129"/>
      <c r="U215" s="129"/>
      <c r="V215" s="129"/>
      <c r="W215" s="129"/>
      <c r="X215" s="129"/>
      <c r="Y215" s="129"/>
      <c r="Z215" s="129"/>
      <c r="AA215" s="129"/>
      <c r="AB215" s="129"/>
      <c r="AC215" s="129"/>
      <c r="AD215" s="129"/>
      <c r="AE215" s="129"/>
      <c r="AF215" s="129"/>
      <c r="AG215" s="129"/>
      <c r="AH215" s="129"/>
      <c r="AI215" s="129"/>
      <c r="AJ215" s="129"/>
      <c r="AK215" s="129"/>
      <c r="AL215" s="129"/>
      <c r="AM215" s="129"/>
      <c r="AN215" s="129"/>
      <c r="AO215" s="129"/>
      <c r="AP215" s="129"/>
      <c r="AQ215" s="129"/>
      <c r="AR215" s="129"/>
      <c r="AS215" s="129"/>
      <c r="AT215" s="129"/>
      <c r="AU215" s="129"/>
      <c r="AV215" s="129"/>
      <c r="AW215" s="129"/>
      <c r="AX215" s="129"/>
      <c r="AY215" s="129"/>
      <c r="AZ215" s="129"/>
      <c r="BA215" s="129"/>
      <c r="BB215" s="129"/>
      <c r="BC215" s="129"/>
      <c r="BD215" s="129"/>
      <c r="BE215" s="129"/>
      <c r="BF215" s="129"/>
      <c r="BG215" s="162">
        <f t="shared" ref="BG215" ca="1" si="1056">+BG214+Buyback_Toggle</f>
        <v>0</v>
      </c>
      <c r="BH215" s="162">
        <f t="shared" ref="BH215" ca="1" si="1057">+BH214+Buyback_Toggle</f>
        <v>0</v>
      </c>
      <c r="BI215" s="162">
        <f t="shared" ref="BI215:BK215" ca="1" si="1058">+BI214+Buyback_Toggle</f>
        <v>0</v>
      </c>
      <c r="BJ215" s="162">
        <f t="shared" ca="1" si="1058"/>
        <v>0</v>
      </c>
      <c r="BK215" s="162">
        <f t="shared" ca="1" si="1058"/>
        <v>0</v>
      </c>
      <c r="BL215" s="162">
        <f t="shared" ref="BL215:BR215" ca="1" si="1059">+BL214+Buyback_Toggle</f>
        <v>0</v>
      </c>
      <c r="BM215" s="162">
        <f t="shared" ca="1" si="1059"/>
        <v>0</v>
      </c>
      <c r="BN215" s="162">
        <f t="shared" ca="1" si="1059"/>
        <v>0</v>
      </c>
      <c r="BO215" s="162">
        <f t="shared" ca="1" si="1059"/>
        <v>0</v>
      </c>
      <c r="BP215" s="162">
        <f t="shared" ca="1" si="1059"/>
        <v>0</v>
      </c>
      <c r="BQ215" s="162">
        <f t="shared" ca="1" si="1059"/>
        <v>0</v>
      </c>
      <c r="BR215" s="162">
        <f t="shared" ca="1" si="1059"/>
        <v>0</v>
      </c>
      <c r="BS215" s="162">
        <f t="shared" ref="BS215:BV215" ca="1" si="1060">+BS214+Buyback_Toggle</f>
        <v>0</v>
      </c>
      <c r="BT215" s="162">
        <f t="shared" ca="1" si="1060"/>
        <v>0</v>
      </c>
      <c r="BU215" s="162">
        <f t="shared" ca="1" si="1060"/>
        <v>0</v>
      </c>
      <c r="BV215" s="162">
        <f t="shared" ca="1" si="1060"/>
        <v>0</v>
      </c>
    </row>
  </sheetData>
  <conditionalFormatting sqref="D153:BA153">
    <cfRule type="cellIs" dxfId="89" priority="10" operator="equal">
      <formula>"MISS"</formula>
    </cfRule>
    <cfRule type="cellIs" dxfId="88" priority="11" operator="equal">
      <formula>"GOOD"</formula>
    </cfRule>
    <cfRule type="cellIs" dxfId="87" priority="12" operator="equal">
      <formula>"""MISS"""</formula>
    </cfRule>
  </conditionalFormatting>
  <conditionalFormatting sqref="D149:BA149">
    <cfRule type="cellIs" dxfId="86" priority="7" operator="equal">
      <formula>"MISS"</formula>
    </cfRule>
    <cfRule type="cellIs" dxfId="85" priority="8" operator="equal">
      <formula>"GOOD"</formula>
    </cfRule>
    <cfRule type="cellIs" dxfId="84" priority="9" operator="equal">
      <formula>"""MISS"""</formula>
    </cfRule>
  </conditionalFormatting>
  <conditionalFormatting sqref="BB153:BF153">
    <cfRule type="cellIs" dxfId="83" priority="4" operator="equal">
      <formula>"MISS"</formula>
    </cfRule>
    <cfRule type="cellIs" dxfId="82" priority="5" operator="equal">
      <formula>"GOOD"</formula>
    </cfRule>
    <cfRule type="cellIs" dxfId="81" priority="6" operator="equal">
      <formula>"""MISS"""</formula>
    </cfRule>
  </conditionalFormatting>
  <conditionalFormatting sqref="BB149:BF149">
    <cfRule type="cellIs" dxfId="80" priority="1" operator="equal">
      <formula>"MISS"</formula>
    </cfRule>
    <cfRule type="cellIs" dxfId="79" priority="2" operator="equal">
      <formula>"GOOD"</formula>
    </cfRule>
    <cfRule type="cellIs" dxfId="78" priority="3" operator="equal">
      <formula>"""MISS"""</formula>
    </cfRule>
  </conditionalFormatting>
  <dataValidations disablePrompts="1" count="1">
    <dataValidation type="list" showInputMessage="1" showErrorMessage="1" sqref="C2" xr:uid="{00000000-0002-0000-0400-000000000000}">
      <formula1>$C$3:$C$5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AJ45"/>
  <sheetViews>
    <sheetView zoomScale="85" zoomScaleNormal="85" workbookViewId="0"/>
  </sheetViews>
  <sheetFormatPr defaultRowHeight="15" x14ac:dyDescent="0.25"/>
  <cols>
    <col min="6" max="6" width="14.85546875" customWidth="1"/>
    <col min="10" max="10" width="5.85546875" customWidth="1"/>
    <col min="11" max="11" width="7.7109375" customWidth="1"/>
    <col min="12" max="12" width="10.28515625" bestFit="1" customWidth="1"/>
    <col min="13" max="13" width="3.140625" customWidth="1"/>
    <col min="14" max="14" width="10" bestFit="1" customWidth="1"/>
    <col min="15" max="15" width="3.140625" customWidth="1"/>
    <col min="17" max="17" width="13.42578125" customWidth="1"/>
    <col min="18" max="18" width="3.140625" customWidth="1"/>
    <col min="20" max="20" width="3.140625" customWidth="1"/>
    <col min="22" max="22" width="13.42578125" customWidth="1"/>
    <col min="24" max="24" width="12.140625" customWidth="1"/>
  </cols>
  <sheetData>
    <row r="2" spans="2:36" x14ac:dyDescent="0.25">
      <c r="F2" s="348" t="s">
        <v>371</v>
      </c>
    </row>
    <row r="4" spans="2:36" ht="45.75" thickBot="1" x14ac:dyDescent="0.3">
      <c r="B4" s="349" t="s">
        <v>433</v>
      </c>
      <c r="C4" s="350"/>
      <c r="D4" s="350"/>
      <c r="E4" s="350"/>
      <c r="F4" s="350"/>
      <c r="H4" s="349" t="s">
        <v>434</v>
      </c>
      <c r="I4" s="350"/>
      <c r="J4" s="350"/>
      <c r="K4" s="350"/>
      <c r="L4" s="350"/>
      <c r="Q4" s="351" t="s">
        <v>435</v>
      </c>
      <c r="V4" s="351" t="s">
        <v>436</v>
      </c>
    </row>
    <row r="5" spans="2:36" ht="16.5" thickTop="1" thickBot="1" x14ac:dyDescent="0.3">
      <c r="B5" s="152"/>
      <c r="Q5" s="352">
        <f ca="1">+L23</f>
        <v>3.6821605756650682</v>
      </c>
      <c r="V5" s="352">
        <f ca="1">+L22</f>
        <v>3.6821605756650682</v>
      </c>
      <c r="Y5" s="152" t="s">
        <v>437</v>
      </c>
    </row>
    <row r="6" spans="2:36" x14ac:dyDescent="0.25">
      <c r="B6" t="s">
        <v>438</v>
      </c>
      <c r="F6" s="353">
        <v>11.63</v>
      </c>
      <c r="H6" s="152" t="s">
        <v>439</v>
      </c>
      <c r="P6" s="354">
        <v>0.25</v>
      </c>
      <c r="Q6" s="355">
        <f t="dataTable" ref="Q6:Q20" dt2D="0" dtr="0" r1="F9" ca="1"/>
        <v>1.31505734845181</v>
      </c>
      <c r="U6" s="354">
        <v>0.25</v>
      </c>
      <c r="V6" s="355">
        <f t="dataTable" ref="V6:V20" dt2D="0" dtr="0" r1="F9" ca="1"/>
        <v>1.31505734845181</v>
      </c>
    </row>
    <row r="7" spans="2:36" x14ac:dyDescent="0.25">
      <c r="B7" t="s">
        <v>440</v>
      </c>
      <c r="F7" s="356">
        <v>0.2</v>
      </c>
      <c r="P7" s="357">
        <f>+P6+0.05</f>
        <v>0.3</v>
      </c>
      <c r="Q7" s="358">
        <v>1.578068818142172</v>
      </c>
      <c r="U7" s="357">
        <f>+U6+0.05</f>
        <v>0.3</v>
      </c>
      <c r="V7" s="358">
        <v>1.578068818142172</v>
      </c>
      <c r="Y7" s="152" t="s">
        <v>441</v>
      </c>
    </row>
    <row r="8" spans="2:36" x14ac:dyDescent="0.25">
      <c r="B8" t="s">
        <v>442</v>
      </c>
      <c r="F8" s="359">
        <f>+F6*(1+F7)</f>
        <v>13.956000000000001</v>
      </c>
      <c r="H8" t="s">
        <v>176</v>
      </c>
      <c r="L8" s="360">
        <f ca="1">+F21+F25-F26</f>
        <v>2630</v>
      </c>
      <c r="P8" s="357">
        <f t="shared" ref="P8:P20" si="0">+P7+0.05</f>
        <v>0.35</v>
      </c>
      <c r="Q8" s="358">
        <v>1.8410802878325341</v>
      </c>
      <c r="U8" s="357">
        <f t="shared" ref="U8:U20" si="1">+U7+0.05</f>
        <v>0.35</v>
      </c>
      <c r="V8" s="358">
        <v>1.8410802878325341</v>
      </c>
    </row>
    <row r="9" spans="2:36" x14ac:dyDescent="0.25">
      <c r="B9" t="s">
        <v>443</v>
      </c>
      <c r="F9" s="356">
        <v>0.7</v>
      </c>
      <c r="H9" t="s">
        <v>444</v>
      </c>
      <c r="L9" s="360">
        <f ca="1">+L8+(8*-F13)</f>
        <v>2630</v>
      </c>
      <c r="P9" s="357">
        <f t="shared" si="0"/>
        <v>0.39999999999999997</v>
      </c>
      <c r="Q9" s="358">
        <v>2.1040917575228959</v>
      </c>
      <c r="U9" s="357">
        <f t="shared" si="1"/>
        <v>0.39999999999999997</v>
      </c>
      <c r="V9" s="358">
        <v>2.1040917575228959</v>
      </c>
    </row>
    <row r="10" spans="2:36" ht="15.75" thickBot="1" x14ac:dyDescent="0.3">
      <c r="B10" t="s">
        <v>445</v>
      </c>
      <c r="F10" s="361">
        <f ca="1">1-F9</f>
        <v>0.30000000000000004</v>
      </c>
      <c r="N10" s="362" t="s">
        <v>443</v>
      </c>
      <c r="O10" s="363"/>
      <c r="P10" s="357">
        <f t="shared" si="0"/>
        <v>0.44999999999999996</v>
      </c>
      <c r="Q10" s="358">
        <v>2.3671032272132577</v>
      </c>
      <c r="S10" s="362" t="s">
        <v>443</v>
      </c>
      <c r="T10" s="363"/>
      <c r="U10" s="357">
        <f t="shared" si="1"/>
        <v>0.44999999999999996</v>
      </c>
      <c r="V10" s="358">
        <v>2.3671032272132577</v>
      </c>
      <c r="Y10" s="350"/>
      <c r="Z10" s="350"/>
      <c r="AA10" s="350"/>
      <c r="AB10" s="349"/>
      <c r="AC10" s="349" t="s">
        <v>446</v>
      </c>
      <c r="AD10" s="350"/>
      <c r="AE10" s="350"/>
      <c r="AF10" s="350"/>
      <c r="AG10" s="350"/>
      <c r="AH10" s="350"/>
      <c r="AI10" s="350"/>
      <c r="AJ10" s="350"/>
    </row>
    <row r="11" spans="2:36" ht="15.75" thickTop="1" x14ac:dyDescent="0.25">
      <c r="H11" s="364" t="s">
        <v>447</v>
      </c>
      <c r="I11" s="364"/>
      <c r="J11" s="364"/>
      <c r="K11" s="364"/>
      <c r="L11" s="365">
        <f ca="1">+L9/F14</f>
        <v>1.1469690361971216</v>
      </c>
      <c r="P11" s="357">
        <f t="shared" si="0"/>
        <v>0.49999999999999994</v>
      </c>
      <c r="Q11" s="358">
        <v>2.6301146969036195</v>
      </c>
      <c r="U11" s="357">
        <f t="shared" si="1"/>
        <v>0.49999999999999994</v>
      </c>
      <c r="V11" s="358">
        <v>2.6301146969036195</v>
      </c>
      <c r="AD11" s="152" t="s">
        <v>448</v>
      </c>
    </row>
    <row r="12" spans="2:36" x14ac:dyDescent="0.25">
      <c r="B12" t="s">
        <v>16</v>
      </c>
      <c r="F12" s="366">
        <f ca="1">+'P&amp;L'!AT47</f>
        <v>2293</v>
      </c>
      <c r="P12" s="357">
        <f t="shared" si="0"/>
        <v>0.54999999999999993</v>
      </c>
      <c r="Q12" s="358">
        <v>2.8931261665939818</v>
      </c>
      <c r="U12" s="357">
        <f t="shared" si="1"/>
        <v>0.54999999999999993</v>
      </c>
      <c r="V12" s="358">
        <v>2.8931261665939818</v>
      </c>
      <c r="Y12" s="352">
        <f ca="1">+L23</f>
        <v>3.6821605756650682</v>
      </c>
      <c r="Z12" s="367">
        <v>0</v>
      </c>
      <c r="AA12" s="367">
        <v>0.1</v>
      </c>
      <c r="AB12" s="367">
        <v>0.2</v>
      </c>
      <c r="AC12" s="367">
        <v>0.3</v>
      </c>
      <c r="AD12" s="367">
        <v>0.4</v>
      </c>
      <c r="AE12" s="367">
        <v>0.5</v>
      </c>
      <c r="AF12" s="367">
        <v>0.6</v>
      </c>
      <c r="AG12" s="367">
        <v>0.7</v>
      </c>
      <c r="AH12" s="367">
        <v>0.8</v>
      </c>
      <c r="AI12" s="367">
        <v>0.9</v>
      </c>
      <c r="AJ12" s="367">
        <v>1</v>
      </c>
    </row>
    <row r="13" spans="2:36" x14ac:dyDescent="0.25">
      <c r="B13" t="s">
        <v>449</v>
      </c>
      <c r="F13" s="366">
        <f ca="1">+'P&amp;L'!AT35</f>
        <v>0</v>
      </c>
      <c r="H13" t="s">
        <v>450</v>
      </c>
      <c r="L13" s="360">
        <f ca="1">+F27</f>
        <v>12061.706000000002</v>
      </c>
      <c r="P13" s="357">
        <f t="shared" si="0"/>
        <v>0.6</v>
      </c>
      <c r="Q13" s="358">
        <v>3.1561376362843441</v>
      </c>
      <c r="U13" s="357">
        <f t="shared" si="1"/>
        <v>0.6</v>
      </c>
      <c r="V13" s="358">
        <v>3.1561376362843441</v>
      </c>
      <c r="Y13" s="367">
        <v>0</v>
      </c>
      <c r="Z13" s="368">
        <f t="dataTable" ref="Z13:AJ25" dt2D="1" dtr="1" r1="F9" r2="F7" ca="1"/>
        <v>0</v>
      </c>
      <c r="AA13" s="368">
        <v>0.4584644570431749</v>
      </c>
      <c r="AB13" s="368">
        <v>0.9169289140863498</v>
      </c>
      <c r="AC13" s="368">
        <v>1.3753933711295248</v>
      </c>
      <c r="AD13" s="368">
        <v>1.8338578281726996</v>
      </c>
      <c r="AE13" s="368">
        <v>2.2923222852158744</v>
      </c>
      <c r="AF13" s="368">
        <v>2.7507867422590495</v>
      </c>
      <c r="AG13" s="368">
        <v>3.2092511993022237</v>
      </c>
      <c r="AH13" s="368">
        <v>3.6677156563453992</v>
      </c>
      <c r="AI13" s="368">
        <v>4.1261801133885738</v>
      </c>
      <c r="AJ13" s="368">
        <v>4.5846445704317489</v>
      </c>
    </row>
    <row r="14" spans="2:36" x14ac:dyDescent="0.25">
      <c r="B14" t="s">
        <v>12</v>
      </c>
      <c r="F14" s="360">
        <f ca="1">+F12-F13</f>
        <v>2293</v>
      </c>
      <c r="H14" t="s">
        <v>451</v>
      </c>
      <c r="L14" s="369">
        <f ca="1">+L13/F12</f>
        <v>5.26022939380724</v>
      </c>
      <c r="P14" s="357">
        <f t="shared" si="0"/>
        <v>0.65</v>
      </c>
      <c r="Q14" s="358">
        <v>3.4191491059747059</v>
      </c>
      <c r="U14" s="357">
        <f t="shared" si="1"/>
        <v>0.65</v>
      </c>
      <c r="V14" s="358">
        <v>3.4191491059747059</v>
      </c>
      <c r="Y14" s="367">
        <v>0.15</v>
      </c>
      <c r="Z14" s="368">
        <v>0</v>
      </c>
      <c r="AA14" s="368">
        <v>0.50913331879633672</v>
      </c>
      <c r="AB14" s="368">
        <v>1.0182666375926734</v>
      </c>
      <c r="AC14" s="368">
        <v>1.5273999563890099</v>
      </c>
      <c r="AD14" s="368">
        <v>2.0365332751853469</v>
      </c>
      <c r="AE14" s="368">
        <v>2.5456665939816832</v>
      </c>
      <c r="AF14" s="368">
        <v>3.0547999127780199</v>
      </c>
      <c r="AG14" s="368">
        <v>3.5639332315743562</v>
      </c>
      <c r="AH14" s="368">
        <v>4.0730665503706938</v>
      </c>
      <c r="AI14" s="368">
        <v>4.58219986916703</v>
      </c>
      <c r="AJ14" s="368">
        <v>5.0913331879633663</v>
      </c>
    </row>
    <row r="15" spans="2:36" x14ac:dyDescent="0.25">
      <c r="P15" s="357">
        <f t="shared" si="0"/>
        <v>0.70000000000000007</v>
      </c>
      <c r="Q15" s="358">
        <v>3.6821605756650682</v>
      </c>
      <c r="U15" s="357">
        <f t="shared" si="1"/>
        <v>0.70000000000000007</v>
      </c>
      <c r="V15" s="358">
        <v>3.6821605756650682</v>
      </c>
      <c r="Y15" s="367">
        <v>0.2</v>
      </c>
      <c r="Z15" s="368">
        <v>0</v>
      </c>
      <c r="AA15" s="368">
        <v>0.52602293938072398</v>
      </c>
      <c r="AB15" s="368">
        <v>1.052045878761448</v>
      </c>
      <c r="AC15" s="368">
        <v>1.578068818142172</v>
      </c>
      <c r="AD15" s="368">
        <v>2.1040917575228959</v>
      </c>
      <c r="AE15" s="368">
        <v>2.63011469690362</v>
      </c>
      <c r="AF15" s="368">
        <v>3.1561376362843441</v>
      </c>
      <c r="AG15" s="368">
        <v>3.6821605756650682</v>
      </c>
      <c r="AH15" s="368">
        <v>4.2081835150457918</v>
      </c>
      <c r="AI15" s="368">
        <v>4.7342064544265163</v>
      </c>
      <c r="AJ15" s="368">
        <v>5.26022939380724</v>
      </c>
    </row>
    <row r="16" spans="2:36" x14ac:dyDescent="0.25">
      <c r="B16" t="s">
        <v>452</v>
      </c>
      <c r="F16" s="370">
        <f ca="1">'P&amp;L'!AT100</f>
        <v>666</v>
      </c>
      <c r="H16" t="s">
        <v>453</v>
      </c>
      <c r="L16" s="360">
        <f ca="1">+$L$13*F9</f>
        <v>8443.1942000000017</v>
      </c>
      <c r="P16" s="357">
        <f t="shared" si="0"/>
        <v>0.75000000000000011</v>
      </c>
      <c r="Q16" s="358">
        <v>3.9451720453554304</v>
      </c>
      <c r="U16" s="357">
        <f t="shared" si="1"/>
        <v>0.75000000000000011</v>
      </c>
      <c r="V16" s="358">
        <v>3.9451720453554304</v>
      </c>
      <c r="Y16" s="367">
        <v>0.25</v>
      </c>
      <c r="Z16" s="368">
        <v>0</v>
      </c>
      <c r="AA16" s="368">
        <v>0.54291255996511134</v>
      </c>
      <c r="AB16" s="368">
        <v>1.0858251199302227</v>
      </c>
      <c r="AC16" s="368">
        <v>1.6287376798953335</v>
      </c>
      <c r="AD16" s="368">
        <v>2.1716502398604454</v>
      </c>
      <c r="AE16" s="368">
        <v>2.7145627998255564</v>
      </c>
      <c r="AF16" s="368">
        <v>3.2574753597906669</v>
      </c>
      <c r="AG16" s="368">
        <v>3.8003879197557779</v>
      </c>
      <c r="AH16" s="368">
        <v>4.3433004797208907</v>
      </c>
      <c r="AI16" s="368">
        <v>4.8862130396860017</v>
      </c>
      <c r="AJ16" s="368">
        <v>5.4291255996511127</v>
      </c>
    </row>
    <row r="17" spans="2:36" x14ac:dyDescent="0.25">
      <c r="B17" t="s">
        <v>454</v>
      </c>
      <c r="F17" s="360">
        <f ca="1">+F6*F16</f>
        <v>7745.5800000000008</v>
      </c>
      <c r="H17" t="s">
        <v>455</v>
      </c>
      <c r="L17" s="360">
        <f ca="1">+$L$13*F10</f>
        <v>3618.5118000000011</v>
      </c>
      <c r="P17" s="357">
        <f t="shared" si="0"/>
        <v>0.80000000000000016</v>
      </c>
      <c r="Q17" s="358">
        <v>4.2081835150457927</v>
      </c>
      <c r="U17" s="357">
        <f t="shared" si="1"/>
        <v>0.80000000000000016</v>
      </c>
      <c r="V17" s="358">
        <v>4.2081835150457927</v>
      </c>
      <c r="X17" s="127" t="s">
        <v>456</v>
      </c>
      <c r="Y17" s="367">
        <v>0.3</v>
      </c>
      <c r="Z17" s="368">
        <v>0</v>
      </c>
      <c r="AA17" s="368">
        <v>0.55980218054949848</v>
      </c>
      <c r="AB17" s="368">
        <v>1.119604361098997</v>
      </c>
      <c r="AC17" s="368">
        <v>1.6794065416484956</v>
      </c>
      <c r="AD17" s="368">
        <v>2.2392087221979939</v>
      </c>
      <c r="AE17" s="368">
        <v>2.7990109027474928</v>
      </c>
      <c r="AF17" s="368">
        <v>3.3588130832969911</v>
      </c>
      <c r="AG17" s="368">
        <v>3.9186152638464891</v>
      </c>
      <c r="AH17" s="368">
        <v>4.4784174443959879</v>
      </c>
      <c r="AI17" s="368">
        <v>5.0382196249454871</v>
      </c>
      <c r="AJ17" s="368">
        <v>5.5980218054949855</v>
      </c>
    </row>
    <row r="18" spans="2:36" x14ac:dyDescent="0.25">
      <c r="B18" t="s">
        <v>457</v>
      </c>
      <c r="F18" s="360">
        <f ca="1">+$F$8*F16</f>
        <v>9294.6960000000017</v>
      </c>
      <c r="P18" s="357">
        <f t="shared" si="0"/>
        <v>0.8500000000000002</v>
      </c>
      <c r="Q18" s="358">
        <v>4.4711949847361554</v>
      </c>
      <c r="U18" s="357">
        <f t="shared" si="1"/>
        <v>0.8500000000000002</v>
      </c>
      <c r="V18" s="358">
        <v>4.4711949847361554</v>
      </c>
      <c r="Y18" s="367">
        <v>0.35</v>
      </c>
      <c r="Z18" s="368">
        <v>0</v>
      </c>
      <c r="AA18" s="368">
        <v>0.57669180113388585</v>
      </c>
      <c r="AB18" s="368">
        <v>1.1533836022677717</v>
      </c>
      <c r="AC18" s="368">
        <v>1.7300754034016574</v>
      </c>
      <c r="AD18" s="368">
        <v>2.3067672045355434</v>
      </c>
      <c r="AE18" s="368">
        <v>2.8834590056694291</v>
      </c>
      <c r="AF18" s="368">
        <v>3.4601508068033149</v>
      </c>
      <c r="AG18" s="368">
        <v>4.0368426079372002</v>
      </c>
      <c r="AH18" s="368">
        <v>4.6135344090710868</v>
      </c>
      <c r="AI18" s="368">
        <v>5.1902262102049725</v>
      </c>
      <c r="AJ18" s="368">
        <v>5.7669180113388583</v>
      </c>
    </row>
    <row r="19" spans="2:36" x14ac:dyDescent="0.25">
      <c r="B19" t="s">
        <v>458</v>
      </c>
      <c r="F19" s="370">
        <f ca="1">+F16</f>
        <v>666</v>
      </c>
      <c r="H19" t="s">
        <v>459</v>
      </c>
      <c r="L19" s="360">
        <f ca="1">+L16</f>
        <v>8443.1942000000017</v>
      </c>
      <c r="P19" s="357">
        <f t="shared" si="0"/>
        <v>0.90000000000000024</v>
      </c>
      <c r="Q19" s="358">
        <v>4.7342064544265172</v>
      </c>
      <c r="U19" s="357">
        <f t="shared" si="1"/>
        <v>0.90000000000000024</v>
      </c>
      <c r="V19" s="358">
        <v>4.7342064544265172</v>
      </c>
      <c r="Y19" s="367">
        <v>0.4</v>
      </c>
      <c r="Z19" s="368">
        <v>0</v>
      </c>
      <c r="AA19" s="368">
        <v>0.59358142171827299</v>
      </c>
      <c r="AB19" s="368">
        <v>1.187162843436546</v>
      </c>
      <c r="AC19" s="368">
        <v>1.7807442651548191</v>
      </c>
      <c r="AD19" s="368">
        <v>2.374325686873092</v>
      </c>
      <c r="AE19" s="368">
        <v>2.9679071085913651</v>
      </c>
      <c r="AF19" s="368">
        <v>3.5614885303096382</v>
      </c>
      <c r="AG19" s="368">
        <v>4.1550699520279109</v>
      </c>
      <c r="AH19" s="368">
        <v>4.748651373746184</v>
      </c>
      <c r="AI19" s="368">
        <v>5.342232795464458</v>
      </c>
      <c r="AJ19" s="368">
        <v>5.9358142171827302</v>
      </c>
    </row>
    <row r="20" spans="2:36" ht="15.75" thickBot="1" x14ac:dyDescent="0.3">
      <c r="B20" t="s">
        <v>460</v>
      </c>
      <c r="F20" s="360">
        <f ca="1">+F19*F8</f>
        <v>9294.6960000000017</v>
      </c>
      <c r="H20" t="s">
        <v>444</v>
      </c>
      <c r="L20" s="360">
        <f ca="1">+L19+(8*-F13)</f>
        <v>8443.1942000000017</v>
      </c>
      <c r="P20" s="371">
        <f t="shared" si="0"/>
        <v>0.95000000000000029</v>
      </c>
      <c r="Q20" s="372">
        <v>4.9972179241168799</v>
      </c>
      <c r="U20" s="371">
        <f t="shared" si="1"/>
        <v>0.95000000000000029</v>
      </c>
      <c r="V20" s="372">
        <v>4.9972179241168799</v>
      </c>
      <c r="Y20" s="367">
        <v>0.45</v>
      </c>
      <c r="Z20" s="368">
        <v>0</v>
      </c>
      <c r="AA20" s="368">
        <v>0.61047104230266047</v>
      </c>
      <c r="AB20" s="368">
        <v>1.2209420846053209</v>
      </c>
      <c r="AC20" s="368">
        <v>1.8314131269079812</v>
      </c>
      <c r="AD20" s="368">
        <v>2.4418841692106419</v>
      </c>
      <c r="AE20" s="368">
        <v>3.0523552115133019</v>
      </c>
      <c r="AF20" s="368">
        <v>3.6628262538159624</v>
      </c>
      <c r="AG20" s="368">
        <v>4.2732972961186224</v>
      </c>
      <c r="AH20" s="368">
        <v>4.8837683384212838</v>
      </c>
      <c r="AI20" s="368">
        <v>5.4942393807239434</v>
      </c>
      <c r="AJ20" s="368">
        <v>6.1047104230266038</v>
      </c>
    </row>
    <row r="21" spans="2:36" x14ac:dyDescent="0.25">
      <c r="B21" s="373" t="s">
        <v>461</v>
      </c>
      <c r="F21" s="366">
        <f ca="1">'Balance sheet'!AT71+'Balance sheet'!AT72</f>
        <v>3701</v>
      </c>
      <c r="Y21" s="367">
        <v>0.5</v>
      </c>
      <c r="Z21" s="368">
        <v>0</v>
      </c>
      <c r="AA21" s="368">
        <v>0.62736066288704762</v>
      </c>
      <c r="AB21" s="368">
        <v>1.2547213257740952</v>
      </c>
      <c r="AC21" s="368">
        <v>1.8820819886611428</v>
      </c>
      <c r="AD21" s="368">
        <v>2.5094426515481905</v>
      </c>
      <c r="AE21" s="368">
        <v>3.1368033144352379</v>
      </c>
      <c r="AF21" s="368">
        <v>3.7641639773222857</v>
      </c>
      <c r="AG21" s="368">
        <v>4.3915246402093322</v>
      </c>
      <c r="AH21" s="368">
        <v>5.0188853030963809</v>
      </c>
      <c r="AI21" s="368">
        <v>5.6462459659834279</v>
      </c>
      <c r="AJ21" s="368">
        <v>6.2736066288704757</v>
      </c>
    </row>
    <row r="22" spans="2:36" x14ac:dyDescent="0.25">
      <c r="B22" s="374" t="s">
        <v>462</v>
      </c>
      <c r="F22" s="360">
        <f ca="1">+F21*1.01</f>
        <v>3738.01</v>
      </c>
      <c r="H22" s="364" t="s">
        <v>463</v>
      </c>
      <c r="I22" s="364"/>
      <c r="J22" s="364"/>
      <c r="K22" s="364"/>
      <c r="L22" s="365">
        <f ca="1">+L19/F12</f>
        <v>3.6821605756650682</v>
      </c>
      <c r="Y22" s="367">
        <v>0.55000000000000004</v>
      </c>
      <c r="Z22" s="368">
        <v>0</v>
      </c>
      <c r="AA22" s="368">
        <v>0.64425028347143498</v>
      </c>
      <c r="AB22" s="368">
        <v>1.28850056694287</v>
      </c>
      <c r="AC22" s="368">
        <v>1.9327508504143045</v>
      </c>
      <c r="AD22" s="368">
        <v>2.5770011338857399</v>
      </c>
      <c r="AE22" s="368">
        <v>3.2212514173571742</v>
      </c>
      <c r="AF22" s="368">
        <v>3.865501700828609</v>
      </c>
      <c r="AG22" s="368">
        <v>4.5097519843000438</v>
      </c>
      <c r="AH22" s="368">
        <v>5.1540022677714799</v>
      </c>
      <c r="AI22" s="368">
        <v>5.7982525512429133</v>
      </c>
      <c r="AJ22" s="368">
        <v>6.4425028347143485</v>
      </c>
    </row>
    <row r="23" spans="2:36" x14ac:dyDescent="0.25">
      <c r="B23" s="373" t="s">
        <v>464</v>
      </c>
      <c r="F23" s="353">
        <v>0</v>
      </c>
      <c r="H23" s="364" t="s">
        <v>465</v>
      </c>
      <c r="I23" s="364"/>
      <c r="J23" s="364"/>
      <c r="K23" s="364"/>
      <c r="L23" s="365">
        <f ca="1">+L20/F14</f>
        <v>3.6821605756650682</v>
      </c>
      <c r="Y23" s="367">
        <v>0.6</v>
      </c>
      <c r="Z23" s="368">
        <v>0</v>
      </c>
      <c r="AA23" s="368">
        <v>0.66113990405582213</v>
      </c>
      <c r="AB23" s="368">
        <v>1.3222798081116443</v>
      </c>
      <c r="AC23" s="368">
        <v>1.9834197121674662</v>
      </c>
      <c r="AD23" s="368">
        <v>2.6445596162232885</v>
      </c>
      <c r="AE23" s="368">
        <v>3.3056995202791102</v>
      </c>
      <c r="AF23" s="368">
        <v>3.9668394243349323</v>
      </c>
      <c r="AG23" s="368">
        <v>4.6279793283907544</v>
      </c>
      <c r="AH23" s="368">
        <v>5.289119232446577</v>
      </c>
      <c r="AI23" s="368">
        <v>5.9502591365023987</v>
      </c>
      <c r="AJ23" s="368">
        <v>6.6113990405582204</v>
      </c>
    </row>
    <row r="24" spans="2:36" x14ac:dyDescent="0.25">
      <c r="B24" s="373" t="s">
        <v>466</v>
      </c>
      <c r="F24" s="375">
        <f ca="1">'Balance sheet'!AT37</f>
        <v>100</v>
      </c>
      <c r="Y24" s="367">
        <v>0.65</v>
      </c>
      <c r="Z24" s="368">
        <v>0</v>
      </c>
      <c r="AA24" s="368">
        <v>0.67802952464020927</v>
      </c>
      <c r="AB24" s="368">
        <v>1.3560590492804185</v>
      </c>
      <c r="AC24" s="368">
        <v>2.0340885739206276</v>
      </c>
      <c r="AD24" s="368">
        <v>2.7121180985608371</v>
      </c>
      <c r="AE24" s="368">
        <v>3.3901476232010461</v>
      </c>
      <c r="AF24" s="368">
        <v>4.0681771478412552</v>
      </c>
      <c r="AG24" s="368">
        <v>4.7462066724814642</v>
      </c>
      <c r="AH24" s="368">
        <v>5.4242361971216742</v>
      </c>
      <c r="AI24" s="368">
        <v>6.1022657217618823</v>
      </c>
      <c r="AJ24" s="368">
        <v>6.7802952464020922</v>
      </c>
    </row>
    <row r="25" spans="2:36" x14ac:dyDescent="0.25">
      <c r="B25" s="373" t="s">
        <v>467</v>
      </c>
      <c r="F25" s="366">
        <f ca="1">+'Balance sheet'!AT73</f>
        <v>0</v>
      </c>
      <c r="Y25" s="367">
        <v>0.7</v>
      </c>
      <c r="Z25" s="368">
        <v>0</v>
      </c>
      <c r="AA25" s="368">
        <v>0.69491914522459652</v>
      </c>
      <c r="AB25" s="368">
        <v>1.389838290449193</v>
      </c>
      <c r="AC25" s="368">
        <v>2.0847574356737897</v>
      </c>
      <c r="AD25" s="368">
        <v>2.7796765808983861</v>
      </c>
      <c r="AE25" s="368">
        <v>3.474595726122983</v>
      </c>
      <c r="AF25" s="368">
        <v>4.1695148713475794</v>
      </c>
      <c r="AG25" s="368">
        <v>4.8644340165721758</v>
      </c>
      <c r="AH25" s="368">
        <v>5.5593531617967722</v>
      </c>
      <c r="AI25" s="368">
        <v>6.2542723070213695</v>
      </c>
      <c r="AJ25" s="368">
        <v>6.9491914522459659</v>
      </c>
    </row>
    <row r="26" spans="2:36" x14ac:dyDescent="0.25">
      <c r="B26" s="373" t="s">
        <v>468</v>
      </c>
      <c r="F26" s="366">
        <f ca="1">+'Balance sheet'!AT15</f>
        <v>1071</v>
      </c>
    </row>
    <row r="27" spans="2:36" x14ac:dyDescent="0.25">
      <c r="B27" s="376" t="s">
        <v>450</v>
      </c>
      <c r="C27" s="377"/>
      <c r="D27" s="377"/>
      <c r="E27" s="377"/>
      <c r="F27" s="378">
        <f ca="1">+F20+SUM(F22:F25)-F26</f>
        <v>12061.706000000002</v>
      </c>
    </row>
    <row r="30" spans="2:36" x14ac:dyDescent="0.25">
      <c r="F30" s="224">
        <f ca="1">1920/F27</f>
        <v>0.15918146239014611</v>
      </c>
    </row>
    <row r="45" spans="17:17" x14ac:dyDescent="0.25">
      <c r="Q45" s="379"/>
    </row>
  </sheetData>
  <conditionalFormatting sqref="Z13:AJ25">
    <cfRule type="colorScale" priority="5">
      <colorScale>
        <cfvo type="min"/>
        <cfvo type="max"/>
        <color rgb="FFFCFCFF"/>
        <color rgb="FFF8696B"/>
      </colorScale>
    </cfRule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6:Q20">
    <cfRule type="colorScale" priority="3">
      <colorScale>
        <cfvo type="min"/>
        <cfvo type="max"/>
        <color rgb="FFFCFCFF"/>
        <color rgb="FFF8696B"/>
      </colorScale>
    </cfRule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6:V20">
    <cfRule type="colorScale" priority="1">
      <colorScale>
        <cfvo type="min"/>
        <cfvo type="max"/>
        <color rgb="FFFCFCFF"/>
        <color rgb="FFF8696B"/>
      </colorScale>
    </cfRule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41"/>
  <sheetViews>
    <sheetView zoomScale="85" zoomScaleNormal="85" workbookViewId="0">
      <selection activeCell="P10" sqref="P10"/>
    </sheetView>
  </sheetViews>
  <sheetFormatPr defaultRowHeight="15" x14ac:dyDescent="0.25"/>
  <cols>
    <col min="1" max="1" width="49.42578125" bestFit="1" customWidth="1"/>
    <col min="2" max="2" width="3.7109375" customWidth="1"/>
    <col min="5" max="5" width="2.7109375" customWidth="1"/>
    <col min="8" max="8" width="2.7109375" customWidth="1"/>
    <col min="11" max="11" width="2.7109375" customWidth="1"/>
  </cols>
  <sheetData>
    <row r="1" spans="1:29" x14ac:dyDescent="0.25">
      <c r="C1" s="454" t="s">
        <v>421</v>
      </c>
      <c r="D1" s="454"/>
      <c r="E1" s="99"/>
      <c r="F1" s="455" t="s">
        <v>422</v>
      </c>
      <c r="G1" s="455"/>
      <c r="H1" s="99"/>
      <c r="I1" s="456" t="s">
        <v>423</v>
      </c>
      <c r="J1" s="456"/>
      <c r="L1" s="457" t="s">
        <v>424</v>
      </c>
      <c r="M1" s="457"/>
      <c r="R1" s="247" t="s">
        <v>400</v>
      </c>
      <c r="S1" s="247"/>
      <c r="T1" s="247"/>
      <c r="U1" s="247"/>
      <c r="V1" s="247"/>
      <c r="W1" s="247"/>
      <c r="X1" s="247"/>
      <c r="Y1" s="247"/>
      <c r="Z1" s="247"/>
      <c r="AA1" s="247"/>
      <c r="AB1" s="247"/>
      <c r="AC1" s="247"/>
    </row>
    <row r="2" spans="1:29" ht="15.75" thickBot="1" x14ac:dyDescent="0.3">
      <c r="A2" s="315" t="s">
        <v>206</v>
      </c>
      <c r="C2" s="315" t="s">
        <v>324</v>
      </c>
      <c r="D2" s="315" t="s">
        <v>370</v>
      </c>
      <c r="F2" s="315" t="s">
        <v>368</v>
      </c>
      <c r="G2" s="315" t="s">
        <v>398</v>
      </c>
      <c r="I2" s="315" t="s">
        <v>368</v>
      </c>
      <c r="J2" s="315" t="s">
        <v>398</v>
      </c>
      <c r="L2" s="315" t="s">
        <v>368</v>
      </c>
      <c r="M2" s="315" t="s">
        <v>398</v>
      </c>
      <c r="R2" s="249"/>
      <c r="S2" s="249"/>
      <c r="T2" s="249"/>
      <c r="U2" s="249"/>
      <c r="V2" s="249"/>
      <c r="W2" s="249"/>
      <c r="X2" s="118"/>
      <c r="Y2" s="118"/>
      <c r="Z2" s="118"/>
      <c r="AA2" s="250"/>
      <c r="AB2" s="250"/>
      <c r="AC2" s="250"/>
    </row>
    <row r="3" spans="1:29" ht="15.75" thickBot="1" x14ac:dyDescent="0.3">
      <c r="A3" s="66" t="s">
        <v>258</v>
      </c>
      <c r="C3" s="2"/>
      <c r="D3" s="2"/>
      <c r="F3" s="123"/>
      <c r="G3" s="123"/>
      <c r="I3" s="2"/>
      <c r="J3" s="2"/>
      <c r="L3" s="2"/>
      <c r="M3" s="2"/>
      <c r="R3" s="458" t="s">
        <v>407</v>
      </c>
      <c r="S3" s="459"/>
      <c r="T3" s="449" t="s">
        <v>253</v>
      </c>
      <c r="U3" s="450"/>
      <c r="V3" s="249"/>
      <c r="W3" s="249"/>
      <c r="X3" s="118"/>
      <c r="Y3" s="118"/>
      <c r="Z3" s="118"/>
      <c r="AA3" s="250"/>
      <c r="AB3" s="250"/>
      <c r="AC3" s="250"/>
    </row>
    <row r="4" spans="1:29" ht="15.75" thickBot="1" x14ac:dyDescent="0.3">
      <c r="A4" s="20" t="s">
        <v>12</v>
      </c>
      <c r="C4" s="124">
        <v>911</v>
      </c>
      <c r="D4" s="124">
        <v>1159.9999999999991</v>
      </c>
      <c r="F4" s="124">
        <v>992.5295000000001</v>
      </c>
      <c r="G4" s="124">
        <v>830.27361499999961</v>
      </c>
      <c r="I4" s="124">
        <v>1187.3216750000001</v>
      </c>
      <c r="J4" s="124">
        <v>1034.4851365749996</v>
      </c>
      <c r="L4" s="124">
        <v>1321.7627800000005</v>
      </c>
      <c r="M4" s="124">
        <v>1187.1404078000005</v>
      </c>
      <c r="O4" t="s">
        <v>425</v>
      </c>
      <c r="R4" s="102"/>
      <c r="S4" s="102"/>
      <c r="T4" s="296"/>
      <c r="U4" s="296"/>
      <c r="V4" s="249"/>
      <c r="W4" s="249"/>
      <c r="X4" s="118"/>
      <c r="Y4" s="118"/>
      <c r="Z4" s="118"/>
      <c r="AA4" s="250"/>
      <c r="AB4" s="250"/>
      <c r="AC4" s="250"/>
    </row>
    <row r="5" spans="1:29" ht="15.75" thickBot="1" x14ac:dyDescent="0.3">
      <c r="A5" s="21" t="s">
        <v>259</v>
      </c>
      <c r="C5" s="124">
        <v>-256</v>
      </c>
      <c r="D5" s="124">
        <v>-241</v>
      </c>
      <c r="F5" s="124">
        <v>-241</v>
      </c>
      <c r="G5" s="124">
        <v>-240</v>
      </c>
      <c r="I5" s="124">
        <v>-241</v>
      </c>
      <c r="J5" s="124">
        <v>-240</v>
      </c>
      <c r="L5" s="124">
        <v>-241</v>
      </c>
      <c r="M5" s="124">
        <v>-240</v>
      </c>
      <c r="R5" s="310" t="s">
        <v>420</v>
      </c>
      <c r="S5" s="311"/>
      <c r="T5" s="312"/>
      <c r="U5" s="312"/>
      <c r="V5" s="312"/>
      <c r="W5" s="312"/>
      <c r="X5" s="313"/>
      <c r="Y5" s="313"/>
      <c r="Z5" s="313"/>
      <c r="AA5" s="312"/>
      <c r="AB5" s="314"/>
      <c r="AC5" s="250"/>
    </row>
    <row r="6" spans="1:29" ht="15.75" thickBot="1" x14ac:dyDescent="0.3">
      <c r="A6" s="20" t="s">
        <v>16</v>
      </c>
      <c r="C6" s="124">
        <v>655</v>
      </c>
      <c r="D6" s="124">
        <v>918.99999999999909</v>
      </c>
      <c r="F6" s="124">
        <v>751.5295000000001</v>
      </c>
      <c r="G6" s="124">
        <v>590.27361499999961</v>
      </c>
      <c r="I6" s="124">
        <v>946.32167500000014</v>
      </c>
      <c r="J6" s="124">
        <v>794.48513657499961</v>
      </c>
      <c r="L6" s="124">
        <v>1080.7627800000005</v>
      </c>
      <c r="M6" s="124">
        <v>947.1404078000005</v>
      </c>
      <c r="R6" s="303" t="s">
        <v>418</v>
      </c>
      <c r="S6" s="304"/>
      <c r="T6" s="309">
        <v>-6.1782178217821837E-3</v>
      </c>
      <c r="U6" s="305"/>
      <c r="V6" s="307" t="s">
        <v>393</v>
      </c>
      <c r="W6" s="304"/>
      <c r="X6" s="309">
        <v>-0.64326133737148328</v>
      </c>
      <c r="Y6" s="306"/>
      <c r="Z6" s="307" t="s">
        <v>419</v>
      </c>
      <c r="AA6" s="304"/>
      <c r="AB6" s="308">
        <v>-0.2819797561170001</v>
      </c>
      <c r="AC6" s="99"/>
    </row>
    <row r="7" spans="1:29" ht="15.75" thickBot="1" x14ac:dyDescent="0.3">
      <c r="A7" s="21" t="s">
        <v>392</v>
      </c>
      <c r="C7" s="124">
        <v>116</v>
      </c>
      <c r="D7" s="124">
        <v>-277.00000000000045</v>
      </c>
      <c r="F7" s="124">
        <v>-7.7323365753422877</v>
      </c>
      <c r="G7" s="124">
        <v>191.10327106164414</v>
      </c>
      <c r="I7" s="124">
        <v>-7.7039769178077222</v>
      </c>
      <c r="J7" s="124">
        <v>180.7219820907535</v>
      </c>
      <c r="L7" s="124">
        <v>-21.413035369862428</v>
      </c>
      <c r="M7" s="124">
        <v>172.47578860958902</v>
      </c>
      <c r="R7" s="102"/>
      <c r="S7" s="102"/>
      <c r="T7" s="296"/>
      <c r="U7" s="296"/>
      <c r="V7" s="249"/>
      <c r="W7" s="249"/>
      <c r="X7" s="118"/>
      <c r="Y7" s="118"/>
      <c r="Z7" s="118"/>
      <c r="AA7" s="250"/>
      <c r="AB7" s="250"/>
      <c r="AC7" s="250"/>
    </row>
    <row r="8" spans="1:29" s="99" customFormat="1" ht="15.75" thickBot="1" x14ac:dyDescent="0.3">
      <c r="A8" s="17" t="s">
        <v>377</v>
      </c>
      <c r="B8"/>
      <c r="C8" s="125">
        <v>771</v>
      </c>
      <c r="D8" s="125">
        <v>641.99999999999864</v>
      </c>
      <c r="E8"/>
      <c r="F8" s="125">
        <v>743.79716342465781</v>
      </c>
      <c r="G8" s="125">
        <v>781.37688606164375</v>
      </c>
      <c r="H8"/>
      <c r="I8" s="125">
        <v>938.61769808219242</v>
      </c>
      <c r="J8" s="125">
        <v>975.20711866575311</v>
      </c>
      <c r="K8"/>
      <c r="L8" s="125">
        <v>1059.349744630138</v>
      </c>
      <c r="M8" s="125">
        <v>1119.6161964095895</v>
      </c>
      <c r="N8"/>
      <c r="O8"/>
      <c r="P8"/>
      <c r="Q8"/>
      <c r="R8" s="451">
        <v>2018</v>
      </c>
      <c r="S8" s="452"/>
      <c r="T8" s="453"/>
      <c r="U8" s="118"/>
      <c r="V8" s="451">
        <v>2019</v>
      </c>
      <c r="W8" s="452"/>
      <c r="X8" s="453"/>
      <c r="Y8" s="242"/>
      <c r="Z8" s="451">
        <v>2020</v>
      </c>
      <c r="AA8" s="452"/>
      <c r="AB8" s="453"/>
      <c r="AC8" s="250"/>
    </row>
    <row r="9" spans="1:29" s="99" customFormat="1" x14ac:dyDescent="0.25">
      <c r="A9" s="21" t="s">
        <v>48</v>
      </c>
      <c r="B9"/>
      <c r="C9" s="124">
        <v>-405</v>
      </c>
      <c r="D9" s="124">
        <v>-363</v>
      </c>
      <c r="E9"/>
      <c r="F9" s="143">
        <v>-311.60899866666671</v>
      </c>
      <c r="G9" s="143">
        <v>-182.50480376491046</v>
      </c>
      <c r="H9"/>
      <c r="I9" s="143">
        <v>-327.28459580000003</v>
      </c>
      <c r="J9" s="143">
        <v>-291.20682550111013</v>
      </c>
      <c r="K9"/>
      <c r="L9" s="143">
        <v>-310.24220986666666</v>
      </c>
      <c r="M9" s="143">
        <v>-139.88411964132663</v>
      </c>
      <c r="N9"/>
      <c r="O9"/>
      <c r="P9"/>
      <c r="Q9"/>
      <c r="R9" s="297" t="s">
        <v>418</v>
      </c>
      <c r="S9" s="298"/>
      <c r="T9" s="299">
        <v>-1.4999999999999999E-2</v>
      </c>
      <c r="U9" s="118"/>
      <c r="V9" s="300" t="s">
        <v>418</v>
      </c>
      <c r="W9" s="301"/>
      <c r="X9" s="302">
        <v>-1.0999999999999999E-2</v>
      </c>
      <c r="Y9" s="242"/>
      <c r="Z9" s="300" t="s">
        <v>418</v>
      </c>
      <c r="AA9" s="301"/>
      <c r="AB9" s="302">
        <v>-1.0999999999999999E-2</v>
      </c>
      <c r="AC9" s="250"/>
    </row>
    <row r="10" spans="1:29" s="99" customFormat="1" x14ac:dyDescent="0.25">
      <c r="A10" s="21" t="s">
        <v>49</v>
      </c>
      <c r="B10"/>
      <c r="C10" s="124">
        <v>-5</v>
      </c>
      <c r="D10" s="124">
        <v>-10</v>
      </c>
      <c r="E10"/>
      <c r="F10" s="124">
        <v>-5</v>
      </c>
      <c r="G10" s="124">
        <v>0</v>
      </c>
      <c r="H10"/>
      <c r="I10" s="124">
        <v>-5</v>
      </c>
      <c r="J10" s="124">
        <v>0</v>
      </c>
      <c r="K10"/>
      <c r="L10" s="124">
        <v>-5</v>
      </c>
      <c r="M10" s="124">
        <v>0</v>
      </c>
      <c r="N10"/>
      <c r="O10"/>
      <c r="P10"/>
      <c r="Q10"/>
      <c r="R10" s="300" t="s">
        <v>393</v>
      </c>
      <c r="S10" s="301"/>
      <c r="T10" s="302">
        <v>-0.64500000000000002</v>
      </c>
      <c r="U10" s="118"/>
      <c r="V10" s="300" t="s">
        <v>393</v>
      </c>
      <c r="W10" s="301"/>
      <c r="X10" s="302">
        <v>-0.64500000000000002</v>
      </c>
      <c r="Y10" s="242"/>
      <c r="Z10" s="300" t="s">
        <v>393</v>
      </c>
      <c r="AA10" s="301"/>
      <c r="AB10" s="302">
        <v>-0.64500000000000002</v>
      </c>
      <c r="AC10" s="250"/>
    </row>
    <row r="11" spans="1:29" x14ac:dyDescent="0.25">
      <c r="A11" s="17" t="s">
        <v>50</v>
      </c>
      <c r="C11" s="125">
        <v>361</v>
      </c>
      <c r="D11" s="125">
        <v>268.99999999999864</v>
      </c>
      <c r="F11" s="125">
        <v>427.1881647579911</v>
      </c>
      <c r="G11" s="125">
        <v>598.87208229673331</v>
      </c>
      <c r="I11" s="125">
        <v>606.33310228219239</v>
      </c>
      <c r="J11" s="125">
        <v>684.00029316464293</v>
      </c>
      <c r="L11" s="125">
        <v>744.10753476347145</v>
      </c>
      <c r="M11" s="125">
        <v>979.73207676826291</v>
      </c>
      <c r="R11" s="300" t="s">
        <v>419</v>
      </c>
      <c r="S11" s="301"/>
      <c r="T11" s="302">
        <v>-0.28999999999999998</v>
      </c>
      <c r="U11" s="118"/>
      <c r="V11" s="300" t="s">
        <v>419</v>
      </c>
      <c r="W11" s="301"/>
      <c r="X11" s="302">
        <v>-0.28999999999999998</v>
      </c>
      <c r="Y11" s="242"/>
      <c r="Z11" s="300" t="s">
        <v>419</v>
      </c>
      <c r="AA11" s="301"/>
      <c r="AB11" s="302">
        <v>-0.28999999999999998</v>
      </c>
      <c r="AC11" s="250"/>
    </row>
    <row r="12" spans="1:29" x14ac:dyDescent="0.25">
      <c r="A12" s="21" t="s">
        <v>51</v>
      </c>
      <c r="C12" s="124">
        <v>-320</v>
      </c>
      <c r="D12" s="124">
        <v>-427</v>
      </c>
      <c r="F12" s="124">
        <v>-372</v>
      </c>
      <c r="G12" s="124">
        <v>-360</v>
      </c>
      <c r="I12" s="124">
        <v>-372</v>
      </c>
      <c r="J12" s="124">
        <v>-360</v>
      </c>
      <c r="L12" s="124">
        <v>-372</v>
      </c>
      <c r="M12" s="124">
        <v>-360</v>
      </c>
      <c r="R12" s="102"/>
      <c r="S12" s="102"/>
      <c r="T12" s="296"/>
      <c r="U12" s="296"/>
      <c r="V12" s="249"/>
      <c r="W12" s="249"/>
      <c r="X12" s="118"/>
      <c r="Y12" s="118"/>
      <c r="Z12" s="118"/>
      <c r="AA12" s="250"/>
      <c r="AB12" s="250"/>
      <c r="AC12" s="250"/>
    </row>
    <row r="13" spans="1:29" ht="15" customHeight="1" x14ac:dyDescent="0.25">
      <c r="A13" s="17" t="s">
        <v>260</v>
      </c>
      <c r="C13" s="125">
        <v>41</v>
      </c>
      <c r="D13" s="125">
        <v>-158.00000000000136</v>
      </c>
      <c r="F13" s="125">
        <v>55.188164757991103</v>
      </c>
      <c r="G13" s="125">
        <v>238.87208229673331</v>
      </c>
      <c r="I13" s="125">
        <v>234.33310228219239</v>
      </c>
      <c r="J13" s="125">
        <v>324.00029316464293</v>
      </c>
      <c r="L13" s="125">
        <v>372.10753476347145</v>
      </c>
      <c r="M13" s="125">
        <v>619.73207676826291</v>
      </c>
      <c r="R13" s="152" t="s">
        <v>408</v>
      </c>
      <c r="S13" s="152"/>
      <c r="T13" s="242"/>
      <c r="U13" s="242"/>
      <c r="V13" s="242"/>
      <c r="W13" s="253"/>
      <c r="X13" s="99"/>
      <c r="Y13" s="99"/>
      <c r="Z13" s="99"/>
      <c r="AA13" s="99"/>
      <c r="AB13" s="99"/>
      <c r="AC13" s="99"/>
    </row>
    <row r="14" spans="1:29" ht="15.75" thickBot="1" x14ac:dyDescent="0.3">
      <c r="A14" s="21" t="s">
        <v>261</v>
      </c>
      <c r="C14" s="124">
        <v>0</v>
      </c>
      <c r="D14" s="124">
        <v>0</v>
      </c>
      <c r="F14" s="124">
        <v>0</v>
      </c>
      <c r="G14" s="124">
        <v>0</v>
      </c>
      <c r="I14" s="124">
        <v>0</v>
      </c>
      <c r="J14" s="124">
        <v>0</v>
      </c>
      <c r="L14" s="124">
        <v>0</v>
      </c>
      <c r="M14" s="124">
        <v>0</v>
      </c>
      <c r="R14" s="242"/>
      <c r="S14" s="242"/>
      <c r="T14" s="242"/>
      <c r="U14" s="242"/>
      <c r="V14" s="242"/>
      <c r="W14" s="253"/>
      <c r="X14" s="99"/>
      <c r="Y14" s="99"/>
      <c r="Z14" s="99"/>
      <c r="AA14" s="99"/>
      <c r="AB14" s="99"/>
      <c r="AC14" s="99"/>
    </row>
    <row r="15" spans="1:29" ht="15.75" thickBot="1" x14ac:dyDescent="0.3">
      <c r="A15" s="21" t="s">
        <v>140</v>
      </c>
      <c r="C15" s="124">
        <v>0</v>
      </c>
      <c r="D15" s="124">
        <v>0</v>
      </c>
      <c r="F15" s="124">
        <v>0</v>
      </c>
      <c r="G15" s="124">
        <v>0</v>
      </c>
      <c r="I15" s="124">
        <v>0</v>
      </c>
      <c r="J15" s="124">
        <v>0</v>
      </c>
      <c r="L15" s="124">
        <v>0</v>
      </c>
      <c r="M15" s="124">
        <v>0</v>
      </c>
      <c r="R15" s="254"/>
      <c r="S15" s="255"/>
      <c r="T15" s="255"/>
      <c r="U15" s="316" t="s">
        <v>415</v>
      </c>
      <c r="V15" s="316"/>
      <c r="W15" s="316"/>
      <c r="X15" s="316"/>
      <c r="Y15" s="316"/>
      <c r="Z15" s="316"/>
      <c r="AA15" s="316"/>
      <c r="AB15" s="316"/>
      <c r="AC15" s="317"/>
    </row>
    <row r="16" spans="1:29" ht="15.75" thickBot="1" x14ac:dyDescent="0.3">
      <c r="A16" s="17" t="s">
        <v>262</v>
      </c>
      <c r="C16" s="125">
        <v>41</v>
      </c>
      <c r="D16" s="125">
        <v>-158.00000000000136</v>
      </c>
      <c r="F16" s="125">
        <v>55.188164757991103</v>
      </c>
      <c r="G16" s="125">
        <v>238.87208229673331</v>
      </c>
      <c r="I16" s="125">
        <v>234.33310228219239</v>
      </c>
      <c r="J16" s="125">
        <v>324.00029316464293</v>
      </c>
      <c r="L16" s="125">
        <v>372.10753476347145</v>
      </c>
      <c r="M16" s="125">
        <v>619.73207676826291</v>
      </c>
      <c r="R16" s="258"/>
      <c r="S16" s="259"/>
      <c r="T16" s="260" t="s">
        <v>402</v>
      </c>
      <c r="U16" s="261">
        <v>-4.4999999999999998E-2</v>
      </c>
      <c r="V16" s="261">
        <v>-3.9999999999999994E-2</v>
      </c>
      <c r="W16" s="261">
        <v>-3.4999999999999996E-2</v>
      </c>
      <c r="X16" s="261">
        <v>-2.9999999999999995E-2</v>
      </c>
      <c r="Y16" s="261">
        <v>-2.4999999999999994E-2</v>
      </c>
      <c r="Z16" s="261">
        <v>-1.9999999999999993E-2</v>
      </c>
      <c r="AA16" s="261">
        <v>-1.4999999999999999E-2</v>
      </c>
      <c r="AB16" s="261">
        <v>-9.9999999999999985E-3</v>
      </c>
      <c r="AC16" s="262">
        <v>-4.9999999999999992E-3</v>
      </c>
    </row>
    <row r="17" spans="1:29" ht="15.75" thickBot="1" x14ac:dyDescent="0.3">
      <c r="R17" s="258"/>
      <c r="S17" s="263" t="s">
        <v>402</v>
      </c>
      <c r="T17" s="264">
        <v>3.8218155551787474</v>
      </c>
      <c r="U17" s="265">
        <v>-0.03</v>
      </c>
      <c r="V17" s="265">
        <v>-2.4999999999999998E-2</v>
      </c>
      <c r="W17" s="265">
        <v>-1.9999999999999997E-2</v>
      </c>
      <c r="X17" s="265">
        <v>-1.4999999999999996E-2</v>
      </c>
      <c r="Y17" s="265">
        <v>-9.999999999999995E-3</v>
      </c>
      <c r="Z17" s="265">
        <v>-4.9999999999999949E-3</v>
      </c>
      <c r="AA17" s="265">
        <v>0</v>
      </c>
      <c r="AB17" s="265">
        <v>5.0000000000000001E-3</v>
      </c>
      <c r="AC17" s="266">
        <v>0.01</v>
      </c>
    </row>
    <row r="18" spans="1:29" ht="30" x14ac:dyDescent="0.25">
      <c r="A18" s="66" t="s">
        <v>263</v>
      </c>
      <c r="F18" s="127"/>
      <c r="G18" s="127"/>
      <c r="I18" s="127"/>
      <c r="J18" s="127"/>
      <c r="L18" s="127"/>
      <c r="M18" s="127"/>
      <c r="R18" s="293" t="s">
        <v>416</v>
      </c>
      <c r="S18" s="267">
        <v>-0.66500000000000004</v>
      </c>
      <c r="T18" s="265">
        <v>-0.02</v>
      </c>
      <c r="U18" s="268">
        <v>5.6563902663846441</v>
      </c>
      <c r="V18" s="269">
        <v>5.6342991400209703</v>
      </c>
      <c r="W18" s="269">
        <v>5.6123893456090155</v>
      </c>
      <c r="X18" s="269">
        <v>5.5906586596172358</v>
      </c>
      <c r="Y18" s="269">
        <v>5.5691048947199837</v>
      </c>
      <c r="Z18" s="269">
        <v>5.5477258990635931</v>
      </c>
      <c r="AA18" s="270">
        <v>5.5265195555502116</v>
      </c>
      <c r="AB18" s="269">
        <v>5.5054837811388992</v>
      </c>
      <c r="AC18" s="271">
        <v>5.484616526163582</v>
      </c>
    </row>
    <row r="19" spans="1:29" x14ac:dyDescent="0.25">
      <c r="A19" s="21" t="s">
        <v>264</v>
      </c>
      <c r="C19" s="128">
        <v>900</v>
      </c>
      <c r="D19" s="128">
        <v>887</v>
      </c>
      <c r="F19" s="124">
        <v>314</v>
      </c>
      <c r="G19" s="124">
        <v>314</v>
      </c>
      <c r="I19" s="124">
        <v>314</v>
      </c>
      <c r="J19" s="124">
        <v>314</v>
      </c>
      <c r="L19" s="124">
        <v>314</v>
      </c>
      <c r="M19" s="124">
        <v>314</v>
      </c>
      <c r="R19" s="294"/>
      <c r="S19" s="267">
        <v>-0.66</v>
      </c>
      <c r="T19" s="265">
        <v>-1.4999999999999999E-2</v>
      </c>
      <c r="U19" s="272">
        <v>5.1190141581508675</v>
      </c>
      <c r="V19" s="273">
        <v>5.0981684060352688</v>
      </c>
      <c r="W19" s="273">
        <v>5.0774973961601537</v>
      </c>
      <c r="X19" s="273">
        <v>5.0569989404967561</v>
      </c>
      <c r="Y19" s="273">
        <v>5.0366708873942274</v>
      </c>
      <c r="Z19" s="273">
        <v>5.0165111208267685</v>
      </c>
      <c r="AA19" s="274">
        <v>4.9965175596593694</v>
      </c>
      <c r="AB19" s="273">
        <v>4.9766881569315711</v>
      </c>
      <c r="AC19" s="275">
        <v>4.957020899158926</v>
      </c>
    </row>
    <row r="20" spans="1:29" x14ac:dyDescent="0.25">
      <c r="A20" s="21" t="s">
        <v>265</v>
      </c>
      <c r="C20" s="129"/>
      <c r="D20" s="129"/>
      <c r="F20" s="130">
        <v>0</v>
      </c>
      <c r="G20" s="130">
        <v>0</v>
      </c>
      <c r="I20" s="130">
        <v>0</v>
      </c>
      <c r="J20" s="130">
        <v>0</v>
      </c>
      <c r="L20" s="130">
        <v>0</v>
      </c>
      <c r="M20" s="130">
        <v>0</v>
      </c>
      <c r="R20" s="294"/>
      <c r="S20" s="267">
        <v>-0.65500000000000003</v>
      </c>
      <c r="T20" s="265">
        <v>-9.9999999999999985E-3</v>
      </c>
      <c r="U20" s="272">
        <v>4.6619223034395185</v>
      </c>
      <c r="V20" s="273">
        <v>4.6422103169187459</v>
      </c>
      <c r="W20" s="273">
        <v>4.6226664897216008</v>
      </c>
      <c r="X20" s="273">
        <v>4.6032886791831293</v>
      </c>
      <c r="Y20" s="273">
        <v>4.5840747788865146</v>
      </c>
      <c r="Z20" s="273">
        <v>4.5650227178997627</v>
      </c>
      <c r="AA20" s="274">
        <v>4.5461304600316561</v>
      </c>
      <c r="AB20" s="273">
        <v>4.5273960031062392</v>
      </c>
      <c r="AC20" s="275">
        <v>4.5088173782555359</v>
      </c>
    </row>
    <row r="21" spans="1:29" ht="15.75" thickBot="1" x14ac:dyDescent="0.3">
      <c r="A21" s="21" t="s">
        <v>266</v>
      </c>
      <c r="C21" s="129"/>
      <c r="D21" s="129"/>
      <c r="F21" s="130">
        <v>-500</v>
      </c>
      <c r="G21" s="130">
        <v>0</v>
      </c>
      <c r="I21" s="130">
        <v>-500</v>
      </c>
      <c r="J21" s="130">
        <v>0</v>
      </c>
      <c r="L21" s="130">
        <v>-500</v>
      </c>
      <c r="M21" s="130">
        <v>0</v>
      </c>
      <c r="R21" s="294"/>
      <c r="S21" s="267">
        <v>-0.65</v>
      </c>
      <c r="T21" s="265">
        <v>-4.9999999999999984E-3</v>
      </c>
      <c r="U21" s="272">
        <v>4.2683735130385072</v>
      </c>
      <c r="V21" s="273">
        <v>4.2496924983507354</v>
      </c>
      <c r="W21" s="273">
        <v>4.2311732307094392</v>
      </c>
      <c r="X21" s="273">
        <v>4.2128136184722385</v>
      </c>
      <c r="Y21" s="273">
        <v>4.1946116059062408</v>
      </c>
      <c r="Z21" s="273">
        <v>4.176565172420716</v>
      </c>
      <c r="AA21" s="274">
        <v>4.1586723318193535</v>
      </c>
      <c r="AB21" s="273">
        <v>4.1409311315715467</v>
      </c>
      <c r="AC21" s="275">
        <v>4.1233396521021213</v>
      </c>
    </row>
    <row r="22" spans="1:29" ht="15.75" thickBot="1" x14ac:dyDescent="0.3">
      <c r="A22" s="21" t="s">
        <v>267</v>
      </c>
      <c r="C22" s="128">
        <v>4830</v>
      </c>
      <c r="D22" s="128">
        <v>4665</v>
      </c>
      <c r="F22" s="124">
        <v>4109.8118352420088</v>
      </c>
      <c r="G22" s="124">
        <v>3870.9397529452754</v>
      </c>
      <c r="I22" s="124">
        <v>3930.6668977178078</v>
      </c>
      <c r="J22" s="124">
        <v>3606.6666045531647</v>
      </c>
      <c r="L22" s="124">
        <v>3792.8924652365286</v>
      </c>
      <c r="M22" s="124">
        <v>3173.1603884682654</v>
      </c>
      <c r="R22" s="294"/>
      <c r="S22" s="267">
        <v>-0.64500000000000002</v>
      </c>
      <c r="T22" s="265">
        <v>0</v>
      </c>
      <c r="U22" s="276">
        <v>3.9259786784655257</v>
      </c>
      <c r="V22" s="277">
        <v>3.9082358823536878</v>
      </c>
      <c r="W22" s="277">
        <v>3.8906486783014653</v>
      </c>
      <c r="X22" s="277">
        <v>3.873215028591305</v>
      </c>
      <c r="Y22" s="277">
        <v>3.8559329309337103</v>
      </c>
      <c r="Z22" s="277">
        <v>3.8388004177006505</v>
      </c>
      <c r="AA22" s="278">
        <v>3.8218155551787474</v>
      </c>
      <c r="AB22" s="277">
        <v>3.8049764428417192</v>
      </c>
      <c r="AC22" s="279">
        <v>3.7882812126414467</v>
      </c>
    </row>
    <row r="23" spans="1:29" x14ac:dyDescent="0.25">
      <c r="A23" s="21" t="s">
        <v>268</v>
      </c>
      <c r="C23" s="124">
        <v>3930</v>
      </c>
      <c r="D23" s="124">
        <v>3778</v>
      </c>
      <c r="F23" s="124">
        <v>3795.8118352420088</v>
      </c>
      <c r="G23" s="124">
        <v>3556.9397529452754</v>
      </c>
      <c r="I23" s="124">
        <v>3616.6668977178078</v>
      </c>
      <c r="J23" s="124">
        <v>3292.6666045531647</v>
      </c>
      <c r="L23" s="124">
        <v>3478.8924652365286</v>
      </c>
      <c r="M23" s="124">
        <v>2859.1603884682654</v>
      </c>
      <c r="R23" s="294"/>
      <c r="S23" s="267">
        <v>-0.64</v>
      </c>
      <c r="T23" s="265">
        <v>5.0000000000000001E-3</v>
      </c>
      <c r="U23" s="272">
        <v>3.6253728522703912</v>
      </c>
      <c r="V23" s="273">
        <v>3.6084854051927335</v>
      </c>
      <c r="W23" s="273">
        <v>3.5917476938996411</v>
      </c>
      <c r="X23" s="273">
        <v>3.5751577356895861</v>
      </c>
      <c r="Y23" s="273">
        <v>3.5587135827120369</v>
      </c>
      <c r="Z23" s="273">
        <v>3.542413321205057</v>
      </c>
      <c r="AA23" s="274">
        <v>3.5262550707528537</v>
      </c>
      <c r="AB23" s="273">
        <v>3.5102369835626108</v>
      </c>
      <c r="AC23" s="275">
        <v>3.4943572437600996</v>
      </c>
    </row>
    <row r="24" spans="1:29" x14ac:dyDescent="0.25">
      <c r="A24" s="21" t="s">
        <v>269</v>
      </c>
      <c r="C24" s="124">
        <v>5978</v>
      </c>
      <c r="D24" s="124">
        <v>5706</v>
      </c>
      <c r="F24" s="124">
        <v>5723.8118352420088</v>
      </c>
      <c r="G24" s="124">
        <v>5476.9397529452754</v>
      </c>
      <c r="I24" s="124">
        <v>5544.6668977178078</v>
      </c>
      <c r="J24" s="124">
        <v>5212.6666045531647</v>
      </c>
      <c r="L24" s="124">
        <v>5406.8924652365286</v>
      </c>
      <c r="M24" s="124">
        <v>4779.1603884682654</v>
      </c>
      <c r="R24" s="294"/>
      <c r="S24" s="267">
        <v>-0.63500000000000001</v>
      </c>
      <c r="T24" s="265">
        <v>0.01</v>
      </c>
      <c r="U24" s="272">
        <v>3.3593455783446706</v>
      </c>
      <c r="V24" s="273">
        <v>3.3432397605546518</v>
      </c>
      <c r="W24" s="273">
        <v>3.327278135838514</v>
      </c>
      <c r="X24" s="273">
        <v>3.3114587764160066</v>
      </c>
      <c r="Y24" s="273">
        <v>3.2957797887188502</v>
      </c>
      <c r="Z24" s="273">
        <v>3.2802393126351683</v>
      </c>
      <c r="AA24" s="274">
        <v>3.2648355207738291</v>
      </c>
      <c r="AB24" s="273">
        <v>3.2495666177481066</v>
      </c>
      <c r="AC24" s="275">
        <v>3.2344308394780974</v>
      </c>
    </row>
    <row r="25" spans="1:29" x14ac:dyDescent="0.25">
      <c r="A25" s="21" t="s">
        <v>270</v>
      </c>
      <c r="C25" s="128">
        <v>0</v>
      </c>
      <c r="D25" s="128">
        <v>0</v>
      </c>
      <c r="F25" s="130">
        <v>0</v>
      </c>
      <c r="G25" s="130">
        <v>0</v>
      </c>
      <c r="I25" s="130">
        <v>0</v>
      </c>
      <c r="J25" s="130">
        <v>0</v>
      </c>
      <c r="L25" s="130">
        <v>0</v>
      </c>
      <c r="M25" s="130">
        <v>0</v>
      </c>
      <c r="R25" s="294"/>
      <c r="S25" s="267">
        <v>-0.63</v>
      </c>
      <c r="T25" s="265">
        <v>1.4999999999999999E-2</v>
      </c>
      <c r="U25" s="272">
        <v>3.1222550131921034</v>
      </c>
      <c r="V25" s="273">
        <v>3.1068653241470341</v>
      </c>
      <c r="W25" s="273">
        <v>3.0916145983946928</v>
      </c>
      <c r="X25" s="273">
        <v>3.0765009622126427</v>
      </c>
      <c r="Y25" s="273">
        <v>3.0615225754136879</v>
      </c>
      <c r="Z25" s="273">
        <v>3.0466776305989818</v>
      </c>
      <c r="AA25" s="274">
        <v>3.0319643524309798</v>
      </c>
      <c r="AB25" s="273">
        <v>3.0173809969256555</v>
      </c>
      <c r="AC25" s="275">
        <v>3.0029258507634164</v>
      </c>
    </row>
    <row r="26" spans="1:29" ht="15" customHeight="1" thickBot="1" x14ac:dyDescent="0.3">
      <c r="A26" s="21" t="s">
        <v>271</v>
      </c>
      <c r="C26" s="124">
        <v>5978</v>
      </c>
      <c r="D26" s="124">
        <v>5706</v>
      </c>
      <c r="F26" s="124">
        <v>5723.8118352420088</v>
      </c>
      <c r="G26" s="124">
        <v>5476.9397529452754</v>
      </c>
      <c r="I26" s="124">
        <v>5544.6668977178078</v>
      </c>
      <c r="J26" s="124">
        <v>5212.6666045531647</v>
      </c>
      <c r="L26" s="124">
        <v>5406.8924652365286</v>
      </c>
      <c r="M26" s="124">
        <v>4779.1603884682654</v>
      </c>
      <c r="R26" s="295"/>
      <c r="S26" s="280">
        <v>-0.625</v>
      </c>
      <c r="T26" s="281">
        <v>0.02</v>
      </c>
      <c r="U26" s="282">
        <v>2.9096233698343688</v>
      </c>
      <c r="V26" s="283">
        <v>2.8948915781836346</v>
      </c>
      <c r="W26" s="283">
        <v>2.8802938235181537</v>
      </c>
      <c r="X26" s="283">
        <v>2.8658282848219185</v>
      </c>
      <c r="Y26" s="283">
        <v>2.8514931739171216</v>
      </c>
      <c r="Z26" s="283">
        <v>2.8372867347272588</v>
      </c>
      <c r="AA26" s="284">
        <v>2.8232072425600085</v>
      </c>
      <c r="AB26" s="283">
        <v>2.8092530034092191</v>
      </c>
      <c r="AC26" s="285">
        <v>2.7954223532754789</v>
      </c>
    </row>
    <row r="27" spans="1:29" ht="15" customHeight="1" x14ac:dyDescent="0.25"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</row>
    <row r="28" spans="1:29" ht="15" customHeight="1" x14ac:dyDescent="0.25">
      <c r="A28" s="66" t="s">
        <v>272</v>
      </c>
      <c r="R28" s="152" t="s">
        <v>409</v>
      </c>
      <c r="S28" s="152"/>
      <c r="T28" s="242"/>
      <c r="U28" s="242"/>
      <c r="V28" s="242"/>
      <c r="W28" s="253"/>
      <c r="X28" s="99"/>
      <c r="Y28" s="99"/>
      <c r="Z28" s="99"/>
      <c r="AA28" s="99"/>
      <c r="AB28" s="99"/>
      <c r="AC28" s="99"/>
    </row>
    <row r="29" spans="1:29" ht="15.75" thickBot="1" x14ac:dyDescent="0.3">
      <c r="A29" s="131" t="s">
        <v>88</v>
      </c>
      <c r="C29" s="132">
        <v>6</v>
      </c>
      <c r="D29" s="132">
        <v>4.1109902067464672</v>
      </c>
      <c r="F29" s="132">
        <v>5.0507822184518485</v>
      </c>
      <c r="G29" s="132">
        <v>6.0259169011734972</v>
      </c>
      <c r="I29" s="132">
        <v>3.8218155551787474</v>
      </c>
      <c r="J29" s="132">
        <v>4.1444030265282832</v>
      </c>
      <c r="L29" s="132">
        <v>3.2189232730946999</v>
      </c>
      <c r="M29" s="132">
        <v>3.0187291819905226</v>
      </c>
      <c r="R29" s="242"/>
      <c r="S29" s="242"/>
      <c r="T29" s="242"/>
      <c r="U29" s="242"/>
      <c r="V29" s="242"/>
      <c r="W29" s="253"/>
      <c r="X29" s="99"/>
      <c r="Y29" s="99"/>
      <c r="Z29" s="99"/>
      <c r="AA29" s="99"/>
      <c r="AB29" s="99"/>
      <c r="AC29" s="99"/>
    </row>
    <row r="30" spans="1:29" ht="15.75" thickBot="1" x14ac:dyDescent="0.3">
      <c r="A30" s="131" t="s">
        <v>89</v>
      </c>
      <c r="C30" s="132">
        <v>6.5620197585071347</v>
      </c>
      <c r="D30" s="132">
        <v>4.9189655172413831</v>
      </c>
      <c r="F30" s="132">
        <v>5.7668934124799396</v>
      </c>
      <c r="G30" s="132">
        <v>6.5965479981503181</v>
      </c>
      <c r="I30" s="132">
        <v>4.6698944477012159</v>
      </c>
      <c r="J30" s="132">
        <v>5.0388994682044412</v>
      </c>
      <c r="L30" s="132">
        <v>4.0906678165324992</v>
      </c>
      <c r="M30" s="132">
        <v>4.0257751796394237</v>
      </c>
      <c r="R30" s="254"/>
      <c r="S30" s="255"/>
      <c r="T30" s="255"/>
      <c r="U30" s="316" t="s">
        <v>414</v>
      </c>
      <c r="V30" s="316"/>
      <c r="W30" s="316"/>
      <c r="X30" s="316"/>
      <c r="Y30" s="316"/>
      <c r="Z30" s="316"/>
      <c r="AA30" s="316"/>
      <c r="AB30" s="316"/>
      <c r="AC30" s="317"/>
    </row>
    <row r="31" spans="1:29" ht="15.75" thickBot="1" x14ac:dyDescent="0.3">
      <c r="A31" s="131" t="s">
        <v>273</v>
      </c>
      <c r="C31" s="132">
        <v>6.5620197585071347</v>
      </c>
      <c r="D31" s="132">
        <v>4.9189655172413831</v>
      </c>
      <c r="F31" s="132">
        <v>5.7668934124799396</v>
      </c>
      <c r="G31" s="132">
        <v>6.5965479981503181</v>
      </c>
      <c r="I31" s="132">
        <v>4.6698944477012159</v>
      </c>
      <c r="J31" s="132">
        <v>5.0388994682044412</v>
      </c>
      <c r="L31" s="132">
        <v>4.0906678165324992</v>
      </c>
      <c r="M31" s="132">
        <v>4.0257751796394237</v>
      </c>
      <c r="R31" s="258"/>
      <c r="S31" s="259"/>
      <c r="T31" s="260" t="s">
        <v>402</v>
      </c>
      <c r="U31" s="261">
        <v>-4.0999999999999995E-2</v>
      </c>
      <c r="V31" s="261">
        <v>-3.5999999999999997E-2</v>
      </c>
      <c r="W31" s="261">
        <v>-3.0999999999999996E-2</v>
      </c>
      <c r="X31" s="261">
        <v>-2.5999999999999995E-2</v>
      </c>
      <c r="Y31" s="261">
        <v>-2.0999999999999994E-2</v>
      </c>
      <c r="Z31" s="261">
        <v>-1.5999999999999993E-2</v>
      </c>
      <c r="AA31" s="261">
        <v>-1.0999999999999999E-2</v>
      </c>
      <c r="AB31" s="261">
        <v>-5.9999999999999993E-3</v>
      </c>
      <c r="AC31" s="262">
        <v>-9.9999999999999915E-4</v>
      </c>
    </row>
    <row r="32" spans="1:29" ht="15.75" thickBot="1" x14ac:dyDescent="0.3">
      <c r="A32" s="21" t="s">
        <v>274</v>
      </c>
      <c r="C32" s="133">
        <v>1.617283950617284</v>
      </c>
      <c r="D32" s="133">
        <v>2.5316804407713476</v>
      </c>
      <c r="F32" s="133">
        <v>2.4117708513415672</v>
      </c>
      <c r="G32" s="133">
        <v>3.2342908396008445</v>
      </c>
      <c r="I32" s="133">
        <v>2.8914335937102482</v>
      </c>
      <c r="J32" s="133">
        <v>2.728250394570408</v>
      </c>
      <c r="L32" s="133">
        <v>3.4836097269436088</v>
      </c>
      <c r="M32" s="133">
        <v>6.7708930093604582</v>
      </c>
      <c r="R32" s="258"/>
      <c r="S32" s="263" t="s">
        <v>402</v>
      </c>
      <c r="T32" s="264">
        <v>4.1444030265282832</v>
      </c>
      <c r="U32" s="265">
        <v>-0.03</v>
      </c>
      <c r="V32" s="265">
        <v>-2.4999999999999998E-2</v>
      </c>
      <c r="W32" s="265">
        <v>-1.9999999999999997E-2</v>
      </c>
      <c r="X32" s="265">
        <v>-1.4999999999999996E-2</v>
      </c>
      <c r="Y32" s="265">
        <v>-9.999999999999995E-3</v>
      </c>
      <c r="Z32" s="265">
        <v>-4.9999999999999949E-3</v>
      </c>
      <c r="AA32" s="265">
        <v>0</v>
      </c>
      <c r="AB32" s="265">
        <v>5.0000000000000001E-3</v>
      </c>
      <c r="AC32" s="266">
        <v>0.01</v>
      </c>
    </row>
    <row r="33" spans="1:29" ht="30" x14ac:dyDescent="0.25">
      <c r="A33" s="21" t="s">
        <v>275</v>
      </c>
      <c r="C33" s="133">
        <v>1.1135802469135803</v>
      </c>
      <c r="D33" s="133">
        <v>0.59228650137740668</v>
      </c>
      <c r="F33" s="133">
        <v>1.1931528454426163</v>
      </c>
      <c r="G33" s="133">
        <v>2.3088536705282077</v>
      </c>
      <c r="I33" s="133">
        <v>1.7312690708744696</v>
      </c>
      <c r="J33" s="133">
        <v>2.1126122906188813</v>
      </c>
      <c r="L33" s="133">
        <v>2.2155262010464067</v>
      </c>
      <c r="M33" s="133">
        <v>5.4303247456344748</v>
      </c>
      <c r="R33" s="293" t="s">
        <v>417</v>
      </c>
      <c r="S33" s="267">
        <v>-0.66500000000000004</v>
      </c>
      <c r="T33" s="265">
        <v>-0.02</v>
      </c>
      <c r="U33" s="268">
        <v>6.6325479340659772</v>
      </c>
      <c r="V33" s="269">
        <v>6.5980520171870936</v>
      </c>
      <c r="W33" s="269">
        <v>6.5639120953224408</v>
      </c>
      <c r="X33" s="269">
        <v>6.5301226860026</v>
      </c>
      <c r="Y33" s="269">
        <v>6.4966784187595685</v>
      </c>
      <c r="Z33" s="269">
        <v>6.4635740322812039</v>
      </c>
      <c r="AA33" s="270">
        <v>6.4308043716519618</v>
      </c>
      <c r="AB33" s="269">
        <v>6.3983643856769383</v>
      </c>
      <c r="AC33" s="271">
        <v>6.3662491242862496</v>
      </c>
    </row>
    <row r="34" spans="1:29" x14ac:dyDescent="0.25">
      <c r="A34" s="21" t="s">
        <v>276</v>
      </c>
      <c r="C34" s="134">
        <v>1.0432569974554707E-2</v>
      </c>
      <c r="D34" s="134">
        <v>-4.1821069348862192E-2</v>
      </c>
      <c r="F34" s="134">
        <v>1.4539225639585077E-2</v>
      </c>
      <c r="G34" s="134">
        <v>6.7156628699976864E-2</v>
      </c>
      <c r="I34" s="134">
        <v>6.4792558703722886E-2</v>
      </c>
      <c r="J34" s="134">
        <v>9.8400576820200647E-2</v>
      </c>
      <c r="L34" s="134">
        <v>0.10696149377476433</v>
      </c>
      <c r="M34" s="134">
        <v>0.21675316966050695</v>
      </c>
      <c r="R34" s="294"/>
      <c r="S34" s="267">
        <v>-0.66</v>
      </c>
      <c r="T34" s="265">
        <v>-1.4999999999999999E-2</v>
      </c>
      <c r="U34" s="272">
        <v>5.8692931406593791</v>
      </c>
      <c r="V34" s="273">
        <v>5.8382468154683842</v>
      </c>
      <c r="W34" s="273">
        <v>5.8075208857901961</v>
      </c>
      <c r="X34" s="273">
        <v>5.7771104174023389</v>
      </c>
      <c r="Y34" s="273">
        <v>5.7470105768836115</v>
      </c>
      <c r="Z34" s="273">
        <v>5.717216629053083</v>
      </c>
      <c r="AA34" s="274">
        <v>5.6877239344867654</v>
      </c>
      <c r="AB34" s="273">
        <v>5.6585279471092491</v>
      </c>
      <c r="AC34" s="275">
        <v>5.629624211857629</v>
      </c>
    </row>
    <row r="35" spans="1:29" x14ac:dyDescent="0.25">
      <c r="A35" s="21" t="s">
        <v>277</v>
      </c>
      <c r="C35" s="134">
        <v>1.0432569974554707E-2</v>
      </c>
      <c r="D35" s="134">
        <v>-4.1821069348862192E-2</v>
      </c>
      <c r="F35" s="134">
        <v>1.4539225639585077E-2</v>
      </c>
      <c r="G35" s="134">
        <v>6.7156628699976864E-2</v>
      </c>
      <c r="I35" s="134">
        <v>6.4792558703722886E-2</v>
      </c>
      <c r="J35" s="134">
        <v>9.8400576820200647E-2</v>
      </c>
      <c r="L35" s="134">
        <v>0.10696149377476433</v>
      </c>
      <c r="M35" s="134">
        <v>0.21675316966050695</v>
      </c>
      <c r="R35" s="294"/>
      <c r="S35" s="267">
        <v>-0.65500000000000003</v>
      </c>
      <c r="T35" s="265">
        <v>-9.9999999999999985E-3</v>
      </c>
      <c r="U35" s="272">
        <v>5.2448119460539813</v>
      </c>
      <c r="V35" s="273">
        <v>5.2165880140621672</v>
      </c>
      <c r="W35" s="273">
        <v>5.1886553507183599</v>
      </c>
      <c r="X35" s="273">
        <v>5.1610094703657676</v>
      </c>
      <c r="Y35" s="273">
        <v>5.133645978985105</v>
      </c>
      <c r="Z35" s="273">
        <v>5.106560571866444</v>
      </c>
      <c r="AA35" s="274">
        <v>5.079749031351608</v>
      </c>
      <c r="AB35" s="273">
        <v>5.0532072246447672</v>
      </c>
      <c r="AC35" s="275">
        <v>5.0269311016887492</v>
      </c>
    </row>
    <row r="36" spans="1:29" ht="15.75" thickBot="1" x14ac:dyDescent="0.3">
      <c r="A36" s="21" t="s">
        <v>278</v>
      </c>
      <c r="C36" s="133">
        <v>1.37821482602118</v>
      </c>
      <c r="D36" s="133">
        <v>1.9205298013245018</v>
      </c>
      <c r="F36" s="133">
        <v>1.7960791489005286</v>
      </c>
      <c r="G36" s="133">
        <v>1.9651223077264215</v>
      </c>
      <c r="I36" s="133">
        <v>2.089308215945135</v>
      </c>
      <c r="J36" s="133">
        <v>1.9474244059253669</v>
      </c>
      <c r="L36" s="133">
        <v>2.3977894949657537</v>
      </c>
      <c r="M36" s="133">
        <v>3.1250066702468566</v>
      </c>
      <c r="R36" s="294"/>
      <c r="S36" s="267">
        <v>-0.65</v>
      </c>
      <c r="T36" s="265">
        <v>-4.9999999999999984E-3</v>
      </c>
      <c r="U36" s="272">
        <v>4.7244109505494789</v>
      </c>
      <c r="V36" s="273">
        <v>4.6985390128903166</v>
      </c>
      <c r="W36" s="273">
        <v>4.6729340714918264</v>
      </c>
      <c r="X36" s="273">
        <v>4.6475920145019494</v>
      </c>
      <c r="Y36" s="273">
        <v>4.6225088140696755</v>
      </c>
      <c r="Z36" s="273">
        <v>4.5976805242109027</v>
      </c>
      <c r="AA36" s="274">
        <v>4.5731032787389703</v>
      </c>
      <c r="AB36" s="273">
        <v>4.5487732892577064</v>
      </c>
      <c r="AC36" s="275">
        <v>4.5246868432146901</v>
      </c>
    </row>
    <row r="37" spans="1:29" ht="15.75" thickBot="1" x14ac:dyDescent="0.3">
      <c r="R37" s="294"/>
      <c r="S37" s="267">
        <v>-0.64500000000000002</v>
      </c>
      <c r="T37" s="265">
        <v>0</v>
      </c>
      <c r="U37" s="276">
        <v>4.2840716466610607</v>
      </c>
      <c r="V37" s="277">
        <v>4.2601898580526028</v>
      </c>
      <c r="W37" s="277">
        <v>4.2365545275309193</v>
      </c>
      <c r="X37" s="277">
        <v>4.2131618595402633</v>
      </c>
      <c r="Y37" s="277">
        <v>4.1900081360643187</v>
      </c>
      <c r="Z37" s="277">
        <v>4.1670897146562202</v>
      </c>
      <c r="AA37" s="278">
        <v>4.1444030265282832</v>
      </c>
      <c r="AB37" s="277">
        <v>4.1219445746994179</v>
      </c>
      <c r="AC37" s="279">
        <v>4.099710932198172</v>
      </c>
    </row>
    <row r="38" spans="1:29" x14ac:dyDescent="0.25">
      <c r="R38" s="294"/>
      <c r="S38" s="267">
        <v>-0.64</v>
      </c>
      <c r="T38" s="265">
        <v>5.0000000000000001E-3</v>
      </c>
      <c r="U38" s="272">
        <v>3.9066379576138388</v>
      </c>
      <c r="V38" s="273">
        <v>3.8844620110488424</v>
      </c>
      <c r="W38" s="273">
        <v>3.8625149184215655</v>
      </c>
      <c r="X38" s="273">
        <v>3.8407931552873844</v>
      </c>
      <c r="Y38" s="273">
        <v>3.8192932692025785</v>
      </c>
      <c r="Z38" s="273">
        <v>3.7980118778950587</v>
      </c>
      <c r="AA38" s="274">
        <v>3.7769456674905455</v>
      </c>
      <c r="AB38" s="273">
        <v>3.756091390792319</v>
      </c>
      <c r="AC38" s="275">
        <v>3.7354458656125904</v>
      </c>
    </row>
    <row r="39" spans="1:29" x14ac:dyDescent="0.25">
      <c r="R39" s="294"/>
      <c r="S39" s="267">
        <v>-0.63500000000000001</v>
      </c>
      <c r="T39" s="265">
        <v>0.01</v>
      </c>
      <c r="U39" s="272">
        <v>3.5795287604395853</v>
      </c>
      <c r="V39" s="273">
        <v>3.5588312103122552</v>
      </c>
      <c r="W39" s="273">
        <v>3.5383472571934633</v>
      </c>
      <c r="X39" s="273">
        <v>3.5180736116015612</v>
      </c>
      <c r="Y39" s="273">
        <v>3.4980070512557417</v>
      </c>
      <c r="Z39" s="273">
        <v>3.4781444193687236</v>
      </c>
      <c r="AA39" s="274">
        <v>3.4584826229911778</v>
      </c>
      <c r="AB39" s="273">
        <v>3.4390186314061619</v>
      </c>
      <c r="AC39" s="275">
        <v>3.4197494745717489</v>
      </c>
    </row>
    <row r="40" spans="1:29" x14ac:dyDescent="0.25">
      <c r="R40" s="294"/>
      <c r="S40" s="267">
        <v>-0.63</v>
      </c>
      <c r="T40" s="265">
        <v>1.4999999999999999E-2</v>
      </c>
      <c r="U40" s="272">
        <v>3.293308212912109</v>
      </c>
      <c r="V40" s="273">
        <v>3.273904259667737</v>
      </c>
      <c r="W40" s="273">
        <v>3.2547005536188696</v>
      </c>
      <c r="X40" s="273">
        <v>3.2356940108764611</v>
      </c>
      <c r="Y40" s="273">
        <v>3.2168816105522557</v>
      </c>
      <c r="Z40" s="273">
        <v>3.1982603931581761</v>
      </c>
      <c r="AA40" s="274">
        <v>3.179827459054227</v>
      </c>
      <c r="AB40" s="273">
        <v>3.1615799669432789</v>
      </c>
      <c r="AC40" s="275">
        <v>3.1435151324110162</v>
      </c>
    </row>
    <row r="41" spans="1:29" ht="15" customHeight="1" thickBot="1" x14ac:dyDescent="0.3">
      <c r="R41" s="295"/>
      <c r="S41" s="280">
        <v>-0.625</v>
      </c>
      <c r="T41" s="281">
        <v>0.02</v>
      </c>
      <c r="U41" s="282">
        <v>3.0407606709761046</v>
      </c>
      <c r="V41" s="283">
        <v>3.0224981267461075</v>
      </c>
      <c r="W41" s="283">
        <v>3.0044240504648201</v>
      </c>
      <c r="X41" s="283">
        <v>2.9865355396484321</v>
      </c>
      <c r="Y41" s="283">
        <v>2.9688297511080073</v>
      </c>
      <c r="Z41" s="283">
        <v>2.9513038994429874</v>
      </c>
      <c r="AA41" s="284">
        <v>2.9339552555804507</v>
      </c>
      <c r="AB41" s="283">
        <v>2.9167811453583781</v>
      </c>
      <c r="AC41" s="285">
        <v>2.8997789481515426</v>
      </c>
    </row>
  </sheetData>
  <mergeCells count="9">
    <mergeCell ref="T3:U3"/>
    <mergeCell ref="R8:T8"/>
    <mergeCell ref="V8:X8"/>
    <mergeCell ref="Z8:AB8"/>
    <mergeCell ref="C1:D1"/>
    <mergeCell ref="F1:G1"/>
    <mergeCell ref="I1:J1"/>
    <mergeCell ref="L1:M1"/>
    <mergeCell ref="R3:S3"/>
  </mergeCells>
  <conditionalFormatting sqref="T3:U5 T12:U12 T7:U7">
    <cfRule type="cellIs" dxfId="77" priority="37" operator="equal">
      <formula>"Bull"</formula>
    </cfRule>
    <cfRule type="cellIs" dxfId="76" priority="38" operator="equal">
      <formula>"Base"</formula>
    </cfRule>
    <cfRule type="cellIs" dxfId="75" priority="39" operator="equal">
      <formula>"Bear"</formula>
    </cfRule>
  </conditionalFormatting>
  <conditionalFormatting sqref="T9:U9 U8 U10:U11">
    <cfRule type="cellIs" dxfId="74" priority="34" operator="equal">
      <formula>"Bull"</formula>
    </cfRule>
    <cfRule type="cellIs" dxfId="73" priority="35" operator="equal">
      <formula>"Base"</formula>
    </cfRule>
    <cfRule type="cellIs" dxfId="72" priority="36" operator="equal">
      <formula>"Bear"</formula>
    </cfRule>
  </conditionalFormatting>
  <conditionalFormatting sqref="T10">
    <cfRule type="cellIs" dxfId="71" priority="31" operator="equal">
      <formula>"Bull"</formula>
    </cfRule>
    <cfRule type="cellIs" dxfId="70" priority="32" operator="equal">
      <formula>"Base"</formula>
    </cfRule>
    <cfRule type="cellIs" dxfId="69" priority="33" operator="equal">
      <formula>"Bear"</formula>
    </cfRule>
  </conditionalFormatting>
  <conditionalFormatting sqref="T11">
    <cfRule type="cellIs" dxfId="68" priority="28" operator="equal">
      <formula>"Bull"</formula>
    </cfRule>
    <cfRule type="cellIs" dxfId="67" priority="29" operator="equal">
      <formula>"Base"</formula>
    </cfRule>
    <cfRule type="cellIs" dxfId="66" priority="30" operator="equal">
      <formula>"Bear"</formula>
    </cfRule>
  </conditionalFormatting>
  <conditionalFormatting sqref="AB11">
    <cfRule type="cellIs" dxfId="65" priority="10" operator="equal">
      <formula>"Bull"</formula>
    </cfRule>
    <cfRule type="cellIs" dxfId="64" priority="11" operator="equal">
      <formula>"Base"</formula>
    </cfRule>
    <cfRule type="cellIs" dxfId="63" priority="12" operator="equal">
      <formula>"Bear"</formula>
    </cfRule>
  </conditionalFormatting>
  <conditionalFormatting sqref="X9">
    <cfRule type="cellIs" dxfId="62" priority="25" operator="equal">
      <formula>"Bull"</formula>
    </cfRule>
    <cfRule type="cellIs" dxfId="61" priority="26" operator="equal">
      <formula>"Base"</formula>
    </cfRule>
    <cfRule type="cellIs" dxfId="60" priority="27" operator="equal">
      <formula>"Bear"</formula>
    </cfRule>
  </conditionalFormatting>
  <conditionalFormatting sqref="X10">
    <cfRule type="cellIs" dxfId="59" priority="22" operator="equal">
      <formula>"Bull"</formula>
    </cfRule>
    <cfRule type="cellIs" dxfId="58" priority="23" operator="equal">
      <formula>"Base"</formula>
    </cfRule>
    <cfRule type="cellIs" dxfId="57" priority="24" operator="equal">
      <formula>"Bear"</formula>
    </cfRule>
  </conditionalFormatting>
  <conditionalFormatting sqref="X11">
    <cfRule type="cellIs" dxfId="56" priority="19" operator="equal">
      <formula>"Bull"</formula>
    </cfRule>
    <cfRule type="cellIs" dxfId="55" priority="20" operator="equal">
      <formula>"Base"</formula>
    </cfRule>
    <cfRule type="cellIs" dxfId="54" priority="21" operator="equal">
      <formula>"Bear"</formula>
    </cfRule>
  </conditionalFormatting>
  <conditionalFormatting sqref="AB9">
    <cfRule type="cellIs" dxfId="53" priority="16" operator="equal">
      <formula>"Bull"</formula>
    </cfRule>
    <cfRule type="cellIs" dxfId="52" priority="17" operator="equal">
      <formula>"Base"</formula>
    </cfRule>
    <cfRule type="cellIs" dxfId="51" priority="18" operator="equal">
      <formula>"Bear"</formula>
    </cfRule>
  </conditionalFormatting>
  <conditionalFormatting sqref="AB10">
    <cfRule type="cellIs" dxfId="50" priority="13" operator="equal">
      <formula>"Bull"</formula>
    </cfRule>
    <cfRule type="cellIs" dxfId="49" priority="14" operator="equal">
      <formula>"Base"</formula>
    </cfRule>
    <cfRule type="cellIs" dxfId="48" priority="15" operator="equal">
      <formula>"Bear"</formula>
    </cfRule>
  </conditionalFormatting>
  <conditionalFormatting sqref="T6">
    <cfRule type="cellIs" dxfId="47" priority="7" operator="equal">
      <formula>"Bull"</formula>
    </cfRule>
    <cfRule type="cellIs" dxfId="46" priority="8" operator="equal">
      <formula>"Base"</formula>
    </cfRule>
    <cfRule type="cellIs" dxfId="45" priority="9" operator="equal">
      <formula>"Bear"</formula>
    </cfRule>
  </conditionalFormatting>
  <conditionalFormatting sqref="X6">
    <cfRule type="cellIs" dxfId="44" priority="4" operator="equal">
      <formula>"Bull"</formula>
    </cfRule>
    <cfRule type="cellIs" dxfId="43" priority="5" operator="equal">
      <formula>"Base"</formula>
    </cfRule>
    <cfRule type="cellIs" dxfId="42" priority="6" operator="equal">
      <formula>"Bear"</formula>
    </cfRule>
  </conditionalFormatting>
  <conditionalFormatting sqref="AB6">
    <cfRule type="cellIs" dxfId="41" priority="1" operator="equal">
      <formula>"Bull"</formula>
    </cfRule>
    <cfRule type="cellIs" dxfId="40" priority="2" operator="equal">
      <formula>"Base"</formula>
    </cfRule>
    <cfRule type="cellIs" dxfId="39" priority="3" operator="equal">
      <formula>"Bear"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P51"/>
  <sheetViews>
    <sheetView zoomScale="85" zoomScaleNormal="85" workbookViewId="0"/>
  </sheetViews>
  <sheetFormatPr defaultRowHeight="15" outlineLevelRow="1" x14ac:dyDescent="0.25"/>
  <cols>
    <col min="1" max="1" width="4.28515625" style="242" customWidth="1"/>
    <col min="2" max="6" width="9.140625" style="99" customWidth="1"/>
    <col min="7" max="10" width="9.140625" style="99"/>
    <col min="11" max="11" width="11" style="99" bestFit="1" customWidth="1"/>
    <col min="12" max="13" width="9.140625" style="99"/>
    <col min="14" max="14" width="9.140625" style="242" customWidth="1"/>
    <col min="15" max="15" width="9.140625" style="99"/>
    <col min="16" max="16" width="10.28515625" style="99" bestFit="1" customWidth="1"/>
    <col min="17" max="16384" width="9.140625" style="99"/>
  </cols>
  <sheetData>
    <row r="2" spans="1:16" x14ac:dyDescent="0.25">
      <c r="B2" s="102"/>
      <c r="C2" s="102"/>
      <c r="D2" s="102"/>
      <c r="E2" s="102"/>
      <c r="F2" s="102"/>
    </row>
    <row r="3" spans="1:16" x14ac:dyDescent="0.25">
      <c r="A3" s="242" t="s">
        <v>399</v>
      </c>
      <c r="B3" s="247" t="s">
        <v>400</v>
      </c>
      <c r="C3" s="247"/>
      <c r="D3" s="247"/>
      <c r="E3" s="247"/>
      <c r="F3" s="247"/>
      <c r="G3" s="247"/>
      <c r="H3" s="247"/>
      <c r="I3" s="247"/>
      <c r="J3" s="247"/>
      <c r="K3" s="247"/>
      <c r="L3" s="247"/>
      <c r="M3" s="247"/>
      <c r="N3" s="248"/>
      <c r="O3" s="248"/>
      <c r="P3" s="248"/>
    </row>
    <row r="4" spans="1:16" ht="15.75" thickBot="1" x14ac:dyDescent="0.3">
      <c r="B4" s="249"/>
      <c r="C4" s="249"/>
      <c r="D4" s="249"/>
      <c r="E4" s="249"/>
      <c r="F4" s="249"/>
      <c r="G4" s="249"/>
      <c r="H4" s="118"/>
      <c r="I4" s="118"/>
      <c r="J4" s="118"/>
      <c r="K4" s="250"/>
      <c r="L4" s="250"/>
      <c r="M4" s="250"/>
    </row>
    <row r="5" spans="1:16" ht="15.75" thickBot="1" x14ac:dyDescent="0.3">
      <c r="B5" s="458" t="s">
        <v>407</v>
      </c>
      <c r="C5" s="459"/>
      <c r="D5" s="449" t="str">
        <f ca="1">+Case_Name</f>
        <v>Bear</v>
      </c>
      <c r="E5" s="450"/>
      <c r="F5" s="249"/>
      <c r="G5" s="249"/>
      <c r="H5" s="118"/>
      <c r="I5" s="118"/>
      <c r="J5" s="118"/>
      <c r="K5" s="250"/>
      <c r="L5" s="250"/>
      <c r="M5" s="250"/>
    </row>
    <row r="6" spans="1:16" ht="15.75" thickBot="1" x14ac:dyDescent="0.3">
      <c r="B6" s="102"/>
      <c r="C6" s="102"/>
      <c r="D6" s="296"/>
      <c r="E6" s="296"/>
      <c r="F6" s="249"/>
      <c r="G6" s="249"/>
      <c r="H6" s="118"/>
      <c r="I6" s="118"/>
      <c r="J6" s="118"/>
      <c r="K6" s="250"/>
      <c r="L6" s="250"/>
      <c r="M6" s="250"/>
    </row>
    <row r="7" spans="1:16" ht="15.75" thickBot="1" x14ac:dyDescent="0.3">
      <c r="B7" s="310" t="s">
        <v>420</v>
      </c>
      <c r="C7" s="311"/>
      <c r="D7" s="312"/>
      <c r="E7" s="312"/>
      <c r="F7" s="312"/>
      <c r="G7" s="312"/>
      <c r="H7" s="313"/>
      <c r="I7" s="313"/>
      <c r="J7" s="313"/>
      <c r="K7" s="312"/>
      <c r="L7" s="314"/>
      <c r="M7" s="250"/>
    </row>
    <row r="8" spans="1:16" ht="15.75" thickBot="1" x14ac:dyDescent="0.3">
      <c r="B8" s="303" t="s">
        <v>418</v>
      </c>
      <c r="C8" s="304"/>
      <c r="D8" s="309" t="str">
        <f ca="1">+'Assumptions &amp; Forecasts'!BA96</f>
        <v>NM</v>
      </c>
      <c r="E8" s="305"/>
      <c r="F8" s="307" t="s">
        <v>393</v>
      </c>
      <c r="G8" s="304"/>
      <c r="H8" s="309">
        <f ca="1">+'Assumptions &amp; Forecasts'!#REF!</f>
        <v>-1.0467917468570935</v>
      </c>
      <c r="I8" s="306"/>
      <c r="J8" s="307" t="s">
        <v>419</v>
      </c>
      <c r="K8" s="304"/>
      <c r="L8" s="308">
        <f ca="1">+'Assumptions &amp; Forecasts'!#REF!</f>
        <v>-0.15721904106176374</v>
      </c>
      <c r="N8" s="99"/>
    </row>
    <row r="9" spans="1:16" ht="15.75" thickBot="1" x14ac:dyDescent="0.3">
      <c r="B9" s="102"/>
      <c r="C9" s="102"/>
      <c r="D9" s="296"/>
      <c r="E9" s="296"/>
      <c r="F9" s="249"/>
      <c r="G9" s="249"/>
      <c r="H9" s="118"/>
      <c r="I9" s="118"/>
      <c r="J9" s="118"/>
      <c r="K9" s="250"/>
      <c r="L9" s="250"/>
      <c r="M9" s="250"/>
    </row>
    <row r="10" spans="1:16" ht="15.75" thickBot="1" x14ac:dyDescent="0.3">
      <c r="B10" s="451">
        <v>2018</v>
      </c>
      <c r="C10" s="452"/>
      <c r="D10" s="453"/>
      <c r="E10" s="118"/>
      <c r="F10" s="451">
        <v>2019</v>
      </c>
      <c r="G10" s="452"/>
      <c r="H10" s="453"/>
      <c r="I10" s="242"/>
      <c r="J10" s="451">
        <v>2020</v>
      </c>
      <c r="K10" s="452"/>
      <c r="L10" s="453"/>
      <c r="M10" s="250"/>
    </row>
    <row r="11" spans="1:16" x14ac:dyDescent="0.25">
      <c r="B11" s="297" t="s">
        <v>418</v>
      </c>
      <c r="C11" s="298"/>
      <c r="D11" s="299">
        <f ca="1">+OFFSET('Assumptions &amp; Forecasts'!$BH$92,[0]!Case_Number,0)</f>
        <v>-0.03</v>
      </c>
      <c r="E11" s="118"/>
      <c r="F11" s="300" t="s">
        <v>418</v>
      </c>
      <c r="G11" s="301"/>
      <c r="H11" s="302">
        <f ca="1">+OFFSET('Assumptions &amp; Forecasts'!$BO$92,[0]!Case_Number,0)</f>
        <v>-0.03</v>
      </c>
      <c r="I11" s="242"/>
      <c r="J11" s="300" t="s">
        <v>418</v>
      </c>
      <c r="K11" s="301"/>
      <c r="L11" s="302">
        <f ca="1">+OFFSET('Assumptions &amp; Forecasts'!$BV$92,[0]!Case_Number,0)</f>
        <v>-0.03</v>
      </c>
      <c r="M11" s="250"/>
    </row>
    <row r="12" spans="1:16" x14ac:dyDescent="0.25">
      <c r="B12" s="300" t="s">
        <v>393</v>
      </c>
      <c r="C12" s="301"/>
      <c r="D12" s="302">
        <f ca="1">+OFFSET('Assumptions &amp; Forecasts'!#REF!,[0]!Case_Number,0)</f>
        <v>-0.65500000000000003</v>
      </c>
      <c r="E12" s="118"/>
      <c r="F12" s="300" t="s">
        <v>393</v>
      </c>
      <c r="G12" s="301"/>
      <c r="H12" s="302">
        <f ca="1">+OFFSET('Assumptions &amp; Forecasts'!#REF!,[0]!Case_Number,0)</f>
        <v>-0.65500000000000003</v>
      </c>
      <c r="I12" s="242"/>
      <c r="J12" s="300" t="s">
        <v>393</v>
      </c>
      <c r="K12" s="301"/>
      <c r="L12" s="302">
        <f ca="1">+OFFSET('Assumptions &amp; Forecasts'!#REF!,[0]!Case_Number,0)</f>
        <v>-0.65500000000000003</v>
      </c>
      <c r="M12" s="250"/>
    </row>
    <row r="13" spans="1:16" x14ac:dyDescent="0.25">
      <c r="B13" s="300" t="s">
        <v>419</v>
      </c>
      <c r="C13" s="301"/>
      <c r="D13" s="302">
        <f ca="1">OFFSET('Assumptions &amp; Forecasts'!#REF!,[0]!Case_Number,0)</f>
        <v>-0.29499999999999998</v>
      </c>
      <c r="E13" s="118"/>
      <c r="F13" s="300" t="s">
        <v>419</v>
      </c>
      <c r="G13" s="301"/>
      <c r="H13" s="302">
        <f ca="1">OFFSET('Assumptions &amp; Forecasts'!#REF!,[0]!Case_Number,0)</f>
        <v>-0.29499999999999998</v>
      </c>
      <c r="I13" s="242"/>
      <c r="J13" s="300" t="s">
        <v>419</v>
      </c>
      <c r="K13" s="301"/>
      <c r="L13" s="302">
        <f ca="1">OFFSET('Assumptions &amp; Forecasts'!#REF!,[0]!Case_Number,0)</f>
        <v>-0.29499999999999998</v>
      </c>
      <c r="M13" s="250"/>
    </row>
    <row r="14" spans="1:16" x14ac:dyDescent="0.25">
      <c r="B14" s="102"/>
      <c r="C14" s="102"/>
      <c r="D14" s="296"/>
      <c r="E14" s="296"/>
      <c r="F14" s="249"/>
      <c r="G14" s="249"/>
      <c r="H14" s="118"/>
      <c r="I14" s="118"/>
      <c r="J14" s="118"/>
      <c r="K14" s="250"/>
      <c r="L14" s="250"/>
      <c r="M14" s="250"/>
    </row>
    <row r="15" spans="1:16" s="292" customFormat="1" hidden="1" outlineLevel="1" x14ac:dyDescent="0.25">
      <c r="A15" s="102"/>
      <c r="B15" s="127">
        <v>2018</v>
      </c>
      <c r="C15" s="152"/>
      <c r="D15" s="152"/>
      <c r="E15" s="152"/>
      <c r="F15" s="127">
        <v>2019</v>
      </c>
      <c r="G15" s="290"/>
      <c r="H15" s="290"/>
      <c r="I15" s="290"/>
      <c r="J15" s="127">
        <v>2020</v>
      </c>
      <c r="K15" s="291"/>
      <c r="L15" s="102"/>
    </row>
    <row r="16" spans="1:16" hidden="1" outlineLevel="1" x14ac:dyDescent="0.25">
      <c r="B16" s="151" t="s">
        <v>403</v>
      </c>
      <c r="C16" s="151"/>
      <c r="D16" s="251">
        <v>0</v>
      </c>
      <c r="F16" s="151" t="s">
        <v>403</v>
      </c>
      <c r="G16" s="151"/>
      <c r="H16" s="251">
        <v>0</v>
      </c>
      <c r="J16" s="151" t="s">
        <v>403</v>
      </c>
      <c r="K16" s="151"/>
      <c r="L16" s="251">
        <v>0</v>
      </c>
    </row>
    <row r="17" spans="1:14" hidden="1" outlineLevel="1" x14ac:dyDescent="0.25">
      <c r="B17" s="151" t="s">
        <v>404</v>
      </c>
      <c r="C17" s="151"/>
      <c r="D17" s="251">
        <v>0</v>
      </c>
      <c r="F17" s="151" t="s">
        <v>404</v>
      </c>
      <c r="G17" s="151"/>
      <c r="H17" s="251">
        <v>0</v>
      </c>
      <c r="J17" s="151" t="s">
        <v>404</v>
      </c>
      <c r="K17" s="151"/>
      <c r="L17" s="251">
        <v>0</v>
      </c>
    </row>
    <row r="18" spans="1:14" hidden="1" outlineLevel="1" x14ac:dyDescent="0.25">
      <c r="B18" s="151" t="s">
        <v>405</v>
      </c>
      <c r="C18" s="151"/>
      <c r="D18" s="251">
        <v>0</v>
      </c>
      <c r="F18" s="151" t="s">
        <v>405</v>
      </c>
      <c r="G18" s="151"/>
      <c r="H18" s="251">
        <v>0</v>
      </c>
      <c r="J18" s="151" t="s">
        <v>405</v>
      </c>
      <c r="K18" s="151"/>
      <c r="L18" s="251">
        <v>0</v>
      </c>
    </row>
    <row r="19" spans="1:14" hidden="1" outlineLevel="1" x14ac:dyDescent="0.25">
      <c r="B19" s="242"/>
      <c r="C19" s="242"/>
      <c r="D19" s="242"/>
      <c r="E19" s="242"/>
      <c r="G19" s="253"/>
    </row>
    <row r="20" spans="1:14" hidden="1" outlineLevel="1" x14ac:dyDescent="0.25">
      <c r="B20" s="190" t="s">
        <v>406</v>
      </c>
      <c r="E20" s="252">
        <v>0</v>
      </c>
      <c r="G20" s="253"/>
    </row>
    <row r="21" spans="1:14" hidden="1" outlineLevel="1" x14ac:dyDescent="0.25">
      <c r="B21" s="190" t="s">
        <v>401</v>
      </c>
      <c r="E21" s="252">
        <v>0</v>
      </c>
      <c r="G21" s="253"/>
    </row>
    <row r="22" spans="1:14" collapsed="1" x14ac:dyDescent="0.25">
      <c r="B22" s="242"/>
      <c r="C22" s="242"/>
      <c r="D22" s="242"/>
      <c r="E22" s="242"/>
      <c r="F22" s="242"/>
      <c r="G22" s="253"/>
    </row>
    <row r="23" spans="1:14" x14ac:dyDescent="0.25">
      <c r="A23" s="242" t="s">
        <v>399</v>
      </c>
      <c r="B23" s="152" t="s">
        <v>426</v>
      </c>
      <c r="C23" s="152"/>
      <c r="D23" s="242"/>
      <c r="E23" s="242"/>
      <c r="F23" s="242"/>
      <c r="G23" s="253"/>
      <c r="N23" s="99"/>
    </row>
    <row r="24" spans="1:14" ht="15.75" thickBot="1" x14ac:dyDescent="0.3">
      <c r="B24" s="242"/>
      <c r="C24" s="242"/>
      <c r="D24" s="242"/>
      <c r="E24" s="242"/>
      <c r="F24" s="242"/>
      <c r="G24" s="253"/>
      <c r="N24" s="99"/>
    </row>
    <row r="25" spans="1:14" ht="15.75" thickBot="1" x14ac:dyDescent="0.3">
      <c r="B25" s="254"/>
      <c r="C25" s="255"/>
      <c r="D25" s="255"/>
      <c r="E25" s="256" t="s">
        <v>415</v>
      </c>
      <c r="F25" s="256"/>
      <c r="G25" s="256"/>
      <c r="H25" s="256"/>
      <c r="I25" s="256"/>
      <c r="J25" s="256"/>
      <c r="K25" s="256"/>
      <c r="L25" s="256"/>
      <c r="M25" s="257"/>
      <c r="N25" s="99"/>
    </row>
    <row r="26" spans="1:14" ht="15.75" thickBot="1" x14ac:dyDescent="0.3">
      <c r="B26" s="258"/>
      <c r="C26" s="259"/>
      <c r="D26" s="260" t="s">
        <v>402</v>
      </c>
      <c r="E26" s="261">
        <f ca="1">+'Assumptions &amp; Forecasts'!$BH$96+Sensitivities!E27</f>
        <v>-0.06</v>
      </c>
      <c r="F26" s="261">
        <f ca="1">+'Assumptions &amp; Forecasts'!$BH$96+Sensitivities!F27</f>
        <v>-5.4999999999999993E-2</v>
      </c>
      <c r="G26" s="261">
        <f ca="1">+'Assumptions &amp; Forecasts'!$BH$96+Sensitivities!G27</f>
        <v>-4.9999999999999996E-2</v>
      </c>
      <c r="H26" s="261">
        <f ca="1">+'Assumptions &amp; Forecasts'!$BH$96+Sensitivities!H27</f>
        <v>-4.4999999999999998E-2</v>
      </c>
      <c r="I26" s="261">
        <f ca="1">+'Assumptions &amp; Forecasts'!$BH$96+Sensitivities!I27</f>
        <v>-3.9999999999999994E-2</v>
      </c>
      <c r="J26" s="261">
        <f ca="1">+'Assumptions &amp; Forecasts'!$BH$96+Sensitivities!J27</f>
        <v>-3.4999999999999996E-2</v>
      </c>
      <c r="K26" s="261">
        <f ca="1">+'Assumptions &amp; Forecasts'!$BH$96+Sensitivities!K27</f>
        <v>-0.03</v>
      </c>
      <c r="L26" s="261">
        <f ca="1">+'Assumptions &amp; Forecasts'!$BH$96+Sensitivities!L27</f>
        <v>-2.4999999999999998E-2</v>
      </c>
      <c r="M26" s="262">
        <f ca="1">+'Assumptions &amp; Forecasts'!$BH$96+Sensitivities!M27</f>
        <v>-1.9999999999999997E-2</v>
      </c>
      <c r="N26" s="99"/>
    </row>
    <row r="27" spans="1:14" ht="15.75" thickBot="1" x14ac:dyDescent="0.3">
      <c r="B27" s="258"/>
      <c r="C27" s="263" t="s">
        <v>402</v>
      </c>
      <c r="D27" s="264">
        <f ca="1">+'Assumptions &amp; Forecasts'!BH49</f>
        <v>3.3226460064637076</v>
      </c>
      <c r="E27" s="265">
        <v>-0.03</v>
      </c>
      <c r="F27" s="265">
        <f ca="1">+E27+0.5%</f>
        <v>-2.4999999999999998E-2</v>
      </c>
      <c r="G27" s="265">
        <f t="shared" ref="G27:M27" ca="1" si="0">+F27+0.5%</f>
        <v>-1.9999999999999997E-2</v>
      </c>
      <c r="H27" s="265">
        <f t="shared" ca="1" si="0"/>
        <v>-1.4999999999999996E-2</v>
      </c>
      <c r="I27" s="265">
        <f t="shared" ca="1" si="0"/>
        <v>-9.999999999999995E-3</v>
      </c>
      <c r="J27" s="265">
        <f t="shared" ca="1" si="0"/>
        <v>-4.9999999999999949E-3</v>
      </c>
      <c r="K27" s="265">
        <f t="shared" ca="1" si="0"/>
        <v>0</v>
      </c>
      <c r="L27" s="265">
        <f t="shared" ca="1" si="0"/>
        <v>5.0000000000000001E-3</v>
      </c>
      <c r="M27" s="266">
        <f t="shared" ca="1" si="0"/>
        <v>0.01</v>
      </c>
      <c r="N27" s="99"/>
    </row>
    <row r="28" spans="1:14" ht="15" customHeight="1" x14ac:dyDescent="0.25">
      <c r="B28" s="460" t="s">
        <v>427</v>
      </c>
      <c r="C28" s="267">
        <f ca="1">'Assumptions &amp; Forecasts'!#REF!+Sensitivities!D28</f>
        <v>-0.67500000000000004</v>
      </c>
      <c r="D28" s="265">
        <v>-0.02</v>
      </c>
      <c r="E28" s="268">
        <f t="dataTable" ref="E28:M36" dt2D="1" dtr="1" r1="D16" r2="D17" ca="1"/>
        <v>3.3226460064637076</v>
      </c>
      <c r="F28" s="269">
        <v>3.3226460064637076</v>
      </c>
      <c r="G28" s="269">
        <v>3.3226460064637076</v>
      </c>
      <c r="H28" s="269">
        <v>3.3226460064637076</v>
      </c>
      <c r="I28" s="269">
        <v>3.3226460064637076</v>
      </c>
      <c r="J28" s="269">
        <v>3.3226460064637076</v>
      </c>
      <c r="K28" s="270">
        <v>3.3226460064637076</v>
      </c>
      <c r="L28" s="269">
        <v>3.3226460064637076</v>
      </c>
      <c r="M28" s="271">
        <v>3.3226460064637076</v>
      </c>
      <c r="N28" s="99"/>
    </row>
    <row r="29" spans="1:14" x14ac:dyDescent="0.25">
      <c r="B29" s="461"/>
      <c r="C29" s="267">
        <f ca="1">'Assumptions &amp; Forecasts'!#REF!+Sensitivities!D29</f>
        <v>-0.67</v>
      </c>
      <c r="D29" s="265">
        <f ca="1">+D28+0.5%</f>
        <v>-1.4999999999999999E-2</v>
      </c>
      <c r="E29" s="272">
        <v>3.3226460064637076</v>
      </c>
      <c r="F29" s="273">
        <v>3.3226460064637076</v>
      </c>
      <c r="G29" s="273">
        <v>3.3226460064637076</v>
      </c>
      <c r="H29" s="273">
        <v>3.3226460064637076</v>
      </c>
      <c r="I29" s="273">
        <v>3.3226460064637076</v>
      </c>
      <c r="J29" s="273">
        <v>3.3226460064637076</v>
      </c>
      <c r="K29" s="274">
        <v>3.3226460064637076</v>
      </c>
      <c r="L29" s="273">
        <v>3.3226460064637076</v>
      </c>
      <c r="M29" s="275">
        <v>3.3226460064637076</v>
      </c>
      <c r="N29" s="99"/>
    </row>
    <row r="30" spans="1:14" x14ac:dyDescent="0.25">
      <c r="B30" s="461"/>
      <c r="C30" s="267">
        <f ca="1">'Assumptions &amp; Forecasts'!#REF!+Sensitivities!D30</f>
        <v>-0.66500000000000004</v>
      </c>
      <c r="D30" s="265">
        <f t="shared" ref="D30:D36" ca="1" si="1">+D29+0.5%</f>
        <v>-9.9999999999999985E-3</v>
      </c>
      <c r="E30" s="272">
        <v>3.3226460064637076</v>
      </c>
      <c r="F30" s="273">
        <v>3.3226460064637076</v>
      </c>
      <c r="G30" s="273">
        <v>3.3226460064637076</v>
      </c>
      <c r="H30" s="273">
        <v>3.3226460064637076</v>
      </c>
      <c r="I30" s="273">
        <v>3.3226460064637076</v>
      </c>
      <c r="J30" s="273">
        <v>3.3226460064637076</v>
      </c>
      <c r="K30" s="274">
        <v>3.3226460064637076</v>
      </c>
      <c r="L30" s="273">
        <v>3.3226460064637076</v>
      </c>
      <c r="M30" s="275">
        <v>3.3226460064637076</v>
      </c>
      <c r="N30" s="99"/>
    </row>
    <row r="31" spans="1:14" ht="15.75" thickBot="1" x14ac:dyDescent="0.3">
      <c r="B31" s="461"/>
      <c r="C31" s="267">
        <f ca="1">'Assumptions &amp; Forecasts'!#REF!+Sensitivities!D31</f>
        <v>-0.66</v>
      </c>
      <c r="D31" s="265">
        <f t="shared" ca="1" si="1"/>
        <v>-4.9999999999999984E-3</v>
      </c>
      <c r="E31" s="272">
        <v>3.3226460064637076</v>
      </c>
      <c r="F31" s="273">
        <v>3.3226460064637076</v>
      </c>
      <c r="G31" s="273">
        <v>3.3226460064637076</v>
      </c>
      <c r="H31" s="273">
        <v>3.3226460064637076</v>
      </c>
      <c r="I31" s="273">
        <v>3.3226460064637076</v>
      </c>
      <c r="J31" s="273">
        <v>3.3226460064637076</v>
      </c>
      <c r="K31" s="274">
        <v>3.3226460064637076</v>
      </c>
      <c r="L31" s="273">
        <v>3.3226460064637076</v>
      </c>
      <c r="M31" s="275">
        <v>3.3226460064637076</v>
      </c>
      <c r="N31" s="99"/>
    </row>
    <row r="32" spans="1:14" ht="15.75" thickBot="1" x14ac:dyDescent="0.3">
      <c r="B32" s="461"/>
      <c r="C32" s="267">
        <f ca="1">'Assumptions &amp; Forecasts'!#REF!+Sensitivities!D32</f>
        <v>-0.65500000000000003</v>
      </c>
      <c r="D32" s="265">
        <f t="shared" ca="1" si="1"/>
        <v>0</v>
      </c>
      <c r="E32" s="276">
        <v>3.3226460064637076</v>
      </c>
      <c r="F32" s="277">
        <v>3.3226460064637076</v>
      </c>
      <c r="G32" s="277">
        <v>3.3226460064637076</v>
      </c>
      <c r="H32" s="277">
        <v>3.3226460064637076</v>
      </c>
      <c r="I32" s="277">
        <v>3.3226460064637076</v>
      </c>
      <c r="J32" s="277">
        <v>3.3226460064637076</v>
      </c>
      <c r="K32" s="278">
        <v>3.3226460064637076</v>
      </c>
      <c r="L32" s="277">
        <v>3.3226460064637076</v>
      </c>
      <c r="M32" s="279">
        <v>3.3226460064637076</v>
      </c>
      <c r="N32" s="99"/>
    </row>
    <row r="33" spans="1:14" x14ac:dyDescent="0.25">
      <c r="B33" s="461"/>
      <c r="C33" s="267">
        <f ca="1">'Assumptions &amp; Forecasts'!#REF!+Sensitivities!D33</f>
        <v>-0.65</v>
      </c>
      <c r="D33" s="265">
        <f t="shared" ca="1" si="1"/>
        <v>5.0000000000000001E-3</v>
      </c>
      <c r="E33" s="272">
        <v>3.3226460064637076</v>
      </c>
      <c r="F33" s="273">
        <v>3.3226460064637076</v>
      </c>
      <c r="G33" s="273">
        <v>3.3226460064637076</v>
      </c>
      <c r="H33" s="273">
        <v>3.3226460064637076</v>
      </c>
      <c r="I33" s="273">
        <v>3.3226460064637076</v>
      </c>
      <c r="J33" s="273">
        <v>3.3226460064637076</v>
      </c>
      <c r="K33" s="274">
        <v>3.3226460064637076</v>
      </c>
      <c r="L33" s="273">
        <v>3.3226460064637076</v>
      </c>
      <c r="M33" s="275">
        <v>3.3226460064637076</v>
      </c>
      <c r="N33" s="99"/>
    </row>
    <row r="34" spans="1:14" x14ac:dyDescent="0.25">
      <c r="B34" s="461"/>
      <c r="C34" s="267">
        <f ca="1">'Assumptions &amp; Forecasts'!#REF!+Sensitivities!D34</f>
        <v>-0.64500000000000002</v>
      </c>
      <c r="D34" s="265">
        <f t="shared" ca="1" si="1"/>
        <v>0.01</v>
      </c>
      <c r="E34" s="272">
        <v>3.3226460064637076</v>
      </c>
      <c r="F34" s="273">
        <v>3.3226460064637076</v>
      </c>
      <c r="G34" s="273">
        <v>3.3226460064637076</v>
      </c>
      <c r="H34" s="273">
        <v>3.3226460064637076</v>
      </c>
      <c r="I34" s="273">
        <v>3.3226460064637076</v>
      </c>
      <c r="J34" s="273">
        <v>3.3226460064637076</v>
      </c>
      <c r="K34" s="274">
        <v>3.3226460064637076</v>
      </c>
      <c r="L34" s="273">
        <v>3.3226460064637076</v>
      </c>
      <c r="M34" s="275">
        <v>3.3226460064637076</v>
      </c>
      <c r="N34" s="99"/>
    </row>
    <row r="35" spans="1:14" x14ac:dyDescent="0.25">
      <c r="B35" s="461"/>
      <c r="C35" s="267">
        <f ca="1">'Assumptions &amp; Forecasts'!#REF!+Sensitivities!D35</f>
        <v>-0.64</v>
      </c>
      <c r="D35" s="265">
        <f t="shared" ca="1" si="1"/>
        <v>1.4999999999999999E-2</v>
      </c>
      <c r="E35" s="272">
        <v>3.3226460064637076</v>
      </c>
      <c r="F35" s="273">
        <v>3.3226460064637076</v>
      </c>
      <c r="G35" s="273">
        <v>3.3226460064637076</v>
      </c>
      <c r="H35" s="273">
        <v>3.3226460064637076</v>
      </c>
      <c r="I35" s="273">
        <v>3.3226460064637076</v>
      </c>
      <c r="J35" s="273">
        <v>3.3226460064637076</v>
      </c>
      <c r="K35" s="274">
        <v>3.3226460064637076</v>
      </c>
      <c r="L35" s="273">
        <v>3.3226460064637076</v>
      </c>
      <c r="M35" s="275">
        <v>3.3226460064637076</v>
      </c>
      <c r="N35" s="99"/>
    </row>
    <row r="36" spans="1:14" ht="15.75" thickBot="1" x14ac:dyDescent="0.3">
      <c r="B36" s="462"/>
      <c r="C36" s="280">
        <f ca="1">'Assumptions &amp; Forecasts'!#REF!+Sensitivities!D36</f>
        <v>-0.63500000000000001</v>
      </c>
      <c r="D36" s="281">
        <f t="shared" ca="1" si="1"/>
        <v>0.02</v>
      </c>
      <c r="E36" s="282">
        <v>3.3226460064637076</v>
      </c>
      <c r="F36" s="283">
        <v>3.3226460064637076</v>
      </c>
      <c r="G36" s="283">
        <v>3.3226460064637076</v>
      </c>
      <c r="H36" s="283">
        <v>3.3226460064637076</v>
      </c>
      <c r="I36" s="283">
        <v>3.3226460064637076</v>
      </c>
      <c r="J36" s="283">
        <v>3.3226460064637076</v>
      </c>
      <c r="K36" s="284">
        <v>3.3226460064637076</v>
      </c>
      <c r="L36" s="283">
        <v>3.3226460064637076</v>
      </c>
      <c r="M36" s="285">
        <v>3.3226460064637076</v>
      </c>
      <c r="N36" s="99"/>
    </row>
    <row r="38" spans="1:14" x14ac:dyDescent="0.25">
      <c r="A38" s="242" t="s">
        <v>399</v>
      </c>
      <c r="B38" s="152" t="s">
        <v>428</v>
      </c>
      <c r="C38" s="152"/>
      <c r="D38" s="242"/>
      <c r="E38" s="242"/>
      <c r="F38" s="242"/>
      <c r="G38" s="253"/>
    </row>
    <row r="39" spans="1:14" ht="15.75" thickBot="1" x14ac:dyDescent="0.3">
      <c r="B39" s="242"/>
      <c r="C39" s="242"/>
      <c r="D39" s="242"/>
      <c r="E39" s="242"/>
      <c r="F39" s="242"/>
      <c r="G39" s="253"/>
    </row>
    <row r="40" spans="1:14" ht="15.75" thickBot="1" x14ac:dyDescent="0.3">
      <c r="B40" s="254"/>
      <c r="C40" s="255"/>
      <c r="D40" s="255"/>
      <c r="E40" s="256" t="s">
        <v>414</v>
      </c>
      <c r="F40" s="256"/>
      <c r="G40" s="256"/>
      <c r="H40" s="256"/>
      <c r="I40" s="256"/>
      <c r="J40" s="256"/>
      <c r="K40" s="256"/>
      <c r="L40" s="256"/>
      <c r="M40" s="257"/>
    </row>
    <row r="41" spans="1:14" ht="15.75" thickBot="1" x14ac:dyDescent="0.3">
      <c r="B41" s="258"/>
      <c r="C41" s="259"/>
      <c r="D41" s="260" t="s">
        <v>402</v>
      </c>
      <c r="E41" s="261">
        <f ca="1">+'Assumptions &amp; Forecasts'!$BO$96+Sensitivities!E42</f>
        <v>-0.06</v>
      </c>
      <c r="F41" s="261">
        <f ca="1">+'Assumptions &amp; Forecasts'!$BO$96+Sensitivities!F42</f>
        <v>-5.4999999999999993E-2</v>
      </c>
      <c r="G41" s="261">
        <f ca="1">+'Assumptions &amp; Forecasts'!$BO$96+Sensitivities!G42</f>
        <v>-4.9999999999999996E-2</v>
      </c>
      <c r="H41" s="261">
        <f ca="1">+'Assumptions &amp; Forecasts'!$BO$96+Sensitivities!H42</f>
        <v>-4.4999999999999998E-2</v>
      </c>
      <c r="I41" s="261">
        <f ca="1">+'Assumptions &amp; Forecasts'!$BO$96+Sensitivities!I42</f>
        <v>-3.9999999999999994E-2</v>
      </c>
      <c r="J41" s="261">
        <f ca="1">+'Assumptions &amp; Forecasts'!$BO$96+Sensitivities!J42</f>
        <v>-3.4999999999999996E-2</v>
      </c>
      <c r="K41" s="261">
        <f ca="1">+'Assumptions &amp; Forecasts'!$BO$96+Sensitivities!K42</f>
        <v>-0.03</v>
      </c>
      <c r="L41" s="261">
        <f ca="1">+'Assumptions &amp; Forecasts'!$BO$96+Sensitivities!L42</f>
        <v>-2.4999999999999998E-2</v>
      </c>
      <c r="M41" s="262">
        <f ca="1">+'Assumptions &amp; Forecasts'!$BO$96+Sensitivities!M42</f>
        <v>-1.9999999999999997E-2</v>
      </c>
    </row>
    <row r="42" spans="1:14" ht="15.75" thickBot="1" x14ac:dyDescent="0.3">
      <c r="B42" s="258"/>
      <c r="C42" s="263" t="s">
        <v>402</v>
      </c>
      <c r="D42" s="264">
        <f ca="1">+'Assumptions &amp; Forecasts'!BO48</f>
        <v>0.54044182333649171</v>
      </c>
      <c r="E42" s="265">
        <v>-0.03</v>
      </c>
      <c r="F42" s="265">
        <f ca="1">+E42+0.5%</f>
        <v>-2.4999999999999998E-2</v>
      </c>
      <c r="G42" s="265">
        <f t="shared" ref="G42" ca="1" si="2">+F42+0.5%</f>
        <v>-1.9999999999999997E-2</v>
      </c>
      <c r="H42" s="265">
        <f t="shared" ref="H42" ca="1" si="3">+G42+0.5%</f>
        <v>-1.4999999999999996E-2</v>
      </c>
      <c r="I42" s="265">
        <f t="shared" ref="I42" ca="1" si="4">+H42+0.5%</f>
        <v>-9.999999999999995E-3</v>
      </c>
      <c r="J42" s="265">
        <f t="shared" ref="J42" ca="1" si="5">+I42+0.5%</f>
        <v>-4.9999999999999949E-3</v>
      </c>
      <c r="K42" s="265">
        <f t="shared" ref="K42" ca="1" si="6">+J42+0.5%</f>
        <v>0</v>
      </c>
      <c r="L42" s="265">
        <f t="shared" ref="L42" ca="1" si="7">+K42+0.5%</f>
        <v>5.0000000000000001E-3</v>
      </c>
      <c r="M42" s="266">
        <f t="shared" ref="M42" ca="1" si="8">+L42+0.5%</f>
        <v>0.01</v>
      </c>
    </row>
    <row r="43" spans="1:14" x14ac:dyDescent="0.25">
      <c r="B43" s="460" t="s">
        <v>429</v>
      </c>
      <c r="C43" s="267">
        <f ca="1">'Assumptions &amp; Forecasts'!#REF!+Sensitivities!D43</f>
        <v>-0.67500000000000004</v>
      </c>
      <c r="D43" s="265">
        <v>-0.02</v>
      </c>
      <c r="E43" s="268">
        <f t="dataTable" ref="E43:M51" dt2D="1" dtr="1" r1="H16" r2="H17" ca="1"/>
        <v>2.4664202827500912</v>
      </c>
      <c r="F43" s="269">
        <v>2.439563749940362</v>
      </c>
      <c r="G43" s="269">
        <v>2.4131619339972281</v>
      </c>
      <c r="H43" s="269">
        <v>2.3872050050864915</v>
      </c>
      <c r="I43" s="269">
        <v>2.3616833938639448</v>
      </c>
      <c r="J43" s="269">
        <v>2.3365877832913804</v>
      </c>
      <c r="K43" s="270">
        <v>2.3119091007498307</v>
      </c>
      <c r="L43" s="269">
        <v>2.2876385104378869</v>
      </c>
      <c r="M43" s="271">
        <v>2.2637674060433208</v>
      </c>
    </row>
    <row r="44" spans="1:14" x14ac:dyDescent="0.25">
      <c r="B44" s="461"/>
      <c r="C44" s="267">
        <f ca="1">'Assumptions &amp; Forecasts'!#REF!+Sensitivities!D44</f>
        <v>-0.67</v>
      </c>
      <c r="D44" s="265">
        <f ca="1">+D43+0.5%</f>
        <v>-1.4999999999999999E-2</v>
      </c>
      <c r="E44" s="272">
        <v>1.8065887651535715</v>
      </c>
      <c r="F44" s="273">
        <v>1.7844399307878838</v>
      </c>
      <c r="G44" s="273">
        <v>1.7626716847795814</v>
      </c>
      <c r="H44" s="273">
        <v>1.741275745571518</v>
      </c>
      <c r="I44" s="273">
        <v>1.7202440518833824</v>
      </c>
      <c r="J44" s="273">
        <v>1.699568755774548</v>
      </c>
      <c r="K44" s="274">
        <v>1.679242215959355</v>
      </c>
      <c r="L44" s="273">
        <v>1.6592569913643425</v>
      </c>
      <c r="M44" s="275">
        <v>1.639605834917601</v>
      </c>
    </row>
    <row r="45" spans="1:14" x14ac:dyDescent="0.25">
      <c r="B45" s="461"/>
      <c r="C45" s="267">
        <f ca="1">'Assumptions &amp; Forecasts'!#REF!+Sensitivities!D45</f>
        <v>-0.66500000000000004</v>
      </c>
      <c r="D45" s="265">
        <f t="shared" ref="D45:D51" ca="1" si="9">+D44+0.5%</f>
        <v>-9.9999999999999985E-3</v>
      </c>
      <c r="E45" s="272">
        <v>1.3117151269561829</v>
      </c>
      <c r="F45" s="273">
        <v>1.2930970664235244</v>
      </c>
      <c r="G45" s="273">
        <v>1.2748039978663421</v>
      </c>
      <c r="H45" s="273">
        <v>1.2568288009352846</v>
      </c>
      <c r="I45" s="273">
        <v>1.2391645453979567</v>
      </c>
      <c r="J45" s="273">
        <v>1.2218044851369274</v>
      </c>
      <c r="K45" s="274">
        <v>1.2047420523664949</v>
      </c>
      <c r="L45" s="273">
        <v>1.187970852059181</v>
      </c>
      <c r="M45" s="275">
        <v>1.1714846565733064</v>
      </c>
    </row>
    <row r="46" spans="1:14" ht="15.75" thickBot="1" x14ac:dyDescent="0.3">
      <c r="B46" s="461"/>
      <c r="C46" s="267">
        <f ca="1">'Assumptions &amp; Forecasts'!#REF!+Sensitivities!D46</f>
        <v>-0.66</v>
      </c>
      <c r="D46" s="265">
        <f t="shared" ca="1" si="9"/>
        <v>-4.9999999999999984E-3</v>
      </c>
      <c r="E46" s="272">
        <v>0.92681340835821435</v>
      </c>
      <c r="F46" s="273">
        <v>0.91094150525124595</v>
      </c>
      <c r="G46" s="273">
        <v>0.89535135248937958</v>
      </c>
      <c r="H46" s="273">
        <v>0.88003673288488626</v>
      </c>
      <c r="I46" s="273">
        <v>0.86499159590929531</v>
      </c>
      <c r="J46" s="273">
        <v>0.85021005241877612</v>
      </c>
      <c r="K46" s="274">
        <v>0.83568636957205122</v>
      </c>
      <c r="L46" s="273">
        <v>0.82141496593294738</v>
      </c>
      <c r="M46" s="275">
        <v>0.80739040674997009</v>
      </c>
    </row>
    <row r="47" spans="1:14" ht="15.75" thickBot="1" x14ac:dyDescent="0.3">
      <c r="B47" s="461"/>
      <c r="C47" s="267">
        <f ca="1">'Assumptions &amp; Forecasts'!#REF!+Sensitivities!D47</f>
        <v>-0.65500000000000003</v>
      </c>
      <c r="D47" s="265">
        <f t="shared" ca="1" si="9"/>
        <v>0</v>
      </c>
      <c r="E47" s="276">
        <v>0.61889203347983812</v>
      </c>
      <c r="F47" s="277">
        <v>0.6052170563134206</v>
      </c>
      <c r="G47" s="277">
        <v>0.59178923618780921</v>
      </c>
      <c r="H47" s="277">
        <v>0.57860307844456516</v>
      </c>
      <c r="I47" s="277">
        <v>0.56565323631836539</v>
      </c>
      <c r="J47" s="277">
        <v>0.55293450624425666</v>
      </c>
      <c r="K47" s="278">
        <v>0.54044182333649171</v>
      </c>
      <c r="L47" s="277">
        <v>0.52817025703196008</v>
      </c>
      <c r="M47" s="279">
        <v>0.51611500689129819</v>
      </c>
    </row>
    <row r="48" spans="1:14" x14ac:dyDescent="0.25">
      <c r="B48" s="461"/>
      <c r="C48" s="267">
        <f ca="1">'Assumptions &amp; Forecasts'!#REF!+Sensitivities!D48</f>
        <v>-0.65</v>
      </c>
      <c r="D48" s="265">
        <f t="shared" ca="1" si="9"/>
        <v>5.0000000000000001E-3</v>
      </c>
      <c r="E48" s="272">
        <v>0.36695636312480429</v>
      </c>
      <c r="F48" s="273">
        <v>0.35507887081884049</v>
      </c>
      <c r="G48" s="273">
        <v>0.3434202319410698</v>
      </c>
      <c r="H48" s="273">
        <v>0.33197554299339177</v>
      </c>
      <c r="I48" s="273">
        <v>0.3207400330166964</v>
      </c>
      <c r="J48" s="273">
        <v>0.3097090593741928</v>
      </c>
      <c r="K48" s="274">
        <v>0.2988781036892198</v>
      </c>
      <c r="L48" s="273">
        <v>0.28824276793115156</v>
      </c>
      <c r="M48" s="275">
        <v>0.27779877064329389</v>
      </c>
    </row>
    <row r="49" spans="2:13" x14ac:dyDescent="0.25">
      <c r="B49" s="461"/>
      <c r="C49" s="267">
        <f ca="1">'Assumptions &amp; Forecasts'!#REF!+Sensitivities!D49</f>
        <v>-0.64500000000000002</v>
      </c>
      <c r="D49" s="265">
        <f t="shared" ca="1" si="9"/>
        <v>0.01</v>
      </c>
      <c r="E49" s="272">
        <v>0.1570099711622775</v>
      </c>
      <c r="F49" s="273">
        <v>0.14663038290668684</v>
      </c>
      <c r="G49" s="273">
        <v>0.13644606173545556</v>
      </c>
      <c r="H49" s="273">
        <v>0.12645259678408188</v>
      </c>
      <c r="I49" s="273">
        <v>0.11664569693197056</v>
      </c>
      <c r="J49" s="273">
        <v>0.10702118698247522</v>
      </c>
      <c r="K49" s="274">
        <v>9.7575003983160033E-2</v>
      </c>
      <c r="L49" s="273">
        <v>8.8303193680478884E-2</v>
      </c>
      <c r="M49" s="275">
        <v>7.9201907103292543E-2</v>
      </c>
    </row>
    <row r="50" spans="2:13" x14ac:dyDescent="0.25">
      <c r="B50" s="461"/>
      <c r="C50" s="267">
        <f ca="1">'Assumptions &amp; Forecasts'!#REF!+Sensitivities!D50</f>
        <v>-0.64</v>
      </c>
      <c r="D50" s="265">
        <f t="shared" ca="1" si="9"/>
        <v>1.4999999999999999E-2</v>
      </c>
      <c r="E50" s="272">
        <v>-2.0636975882938592E-2</v>
      </c>
      <c r="F50" s="273">
        <v>-2.9749106865134215E-2</v>
      </c>
      <c r="G50" s="273">
        <v>-3.868592843852741E-2</v>
      </c>
      <c r="H50" s="273">
        <v>-4.7451434623795558E-2</v>
      </c>
      <c r="I50" s="273">
        <v>-5.6049510524334704E-2</v>
      </c>
      <c r="J50" s="273">
        <v>-6.4483935810517687E-2</v>
      </c>
      <c r="K50" s="274">
        <v>-7.2758388075814889E-2</v>
      </c>
      <c r="L50" s="273">
        <v>-8.0876446070091923E-2</v>
      </c>
      <c r="M50" s="275">
        <v>-8.8841592815172038E-2</v>
      </c>
    </row>
    <row r="51" spans="2:13" ht="15.75" thickBot="1" x14ac:dyDescent="0.3">
      <c r="B51" s="462"/>
      <c r="C51" s="280">
        <f ca="1">'Assumptions &amp; Forecasts'!#REF!+Sensitivities!D51</f>
        <v>-0.63500000000000001</v>
      </c>
      <c r="D51" s="281">
        <f t="shared" ca="1" si="9"/>
        <v>0.02</v>
      </c>
      <c r="E51" s="282">
        <v>-0.17290578763598194</v>
      </c>
      <c r="F51" s="283">
        <v>-0.18093152666955303</v>
      </c>
      <c r="G51" s="283">
        <v>-0.18879906287336976</v>
      </c>
      <c r="H51" s="283">
        <v>-0.1965120329734055</v>
      </c>
      <c r="I51" s="283">
        <v>-0.20407397405831137</v>
      </c>
      <c r="J51" s="283">
        <v>-0.21148832677593943</v>
      </c>
      <c r="K51" s="284">
        <v>-0.21875843841207815</v>
      </c>
      <c r="L51" s="283">
        <v>-0.22588756585629396</v>
      </c>
      <c r="M51" s="285">
        <v>-0.2328788784595692</v>
      </c>
    </row>
  </sheetData>
  <mergeCells count="7">
    <mergeCell ref="J10:L10"/>
    <mergeCell ref="B28:B36"/>
    <mergeCell ref="D5:E5"/>
    <mergeCell ref="B5:C5"/>
    <mergeCell ref="B43:B51"/>
    <mergeCell ref="B10:D10"/>
    <mergeCell ref="F10:H10"/>
  </mergeCells>
  <conditionalFormatting sqref="D5:E7 D14:E14 D9:E9">
    <cfRule type="cellIs" dxfId="38" priority="39" operator="equal">
      <formula>"Bull"</formula>
    </cfRule>
    <cfRule type="cellIs" dxfId="37" priority="40" operator="equal">
      <formula>"Base"</formula>
    </cfRule>
    <cfRule type="cellIs" dxfId="36" priority="41" operator="equal">
      <formula>"Bear"</formula>
    </cfRule>
  </conditionalFormatting>
  <conditionalFormatting sqref="D11:E11 E10 E12:E13">
    <cfRule type="cellIs" dxfId="35" priority="34" operator="equal">
      <formula>"Bull"</formula>
    </cfRule>
    <cfRule type="cellIs" dxfId="34" priority="35" operator="equal">
      <formula>"Base"</formula>
    </cfRule>
    <cfRule type="cellIs" dxfId="33" priority="36" operator="equal">
      <formula>"Bear"</formula>
    </cfRule>
  </conditionalFormatting>
  <conditionalFormatting sqref="D12">
    <cfRule type="cellIs" dxfId="32" priority="31" operator="equal">
      <formula>"Bull"</formula>
    </cfRule>
    <cfRule type="cellIs" dxfId="31" priority="32" operator="equal">
      <formula>"Base"</formula>
    </cfRule>
    <cfRule type="cellIs" dxfId="30" priority="33" operator="equal">
      <formula>"Bear"</formula>
    </cfRule>
  </conditionalFormatting>
  <conditionalFormatting sqref="D13">
    <cfRule type="cellIs" dxfId="29" priority="28" operator="equal">
      <formula>"Bull"</formula>
    </cfRule>
    <cfRule type="cellIs" dxfId="28" priority="29" operator="equal">
      <formula>"Base"</formula>
    </cfRule>
    <cfRule type="cellIs" dxfId="27" priority="30" operator="equal">
      <formula>"Bear"</formula>
    </cfRule>
  </conditionalFormatting>
  <conditionalFormatting sqref="L13">
    <cfRule type="cellIs" dxfId="26" priority="10" operator="equal">
      <formula>"Bull"</formula>
    </cfRule>
    <cfRule type="cellIs" dxfId="25" priority="11" operator="equal">
      <formula>"Base"</formula>
    </cfRule>
    <cfRule type="cellIs" dxfId="24" priority="12" operator="equal">
      <formula>"Bear"</formula>
    </cfRule>
  </conditionalFormatting>
  <conditionalFormatting sqref="H11">
    <cfRule type="cellIs" dxfId="23" priority="25" operator="equal">
      <formula>"Bull"</formula>
    </cfRule>
    <cfRule type="cellIs" dxfId="22" priority="26" operator="equal">
      <formula>"Base"</formula>
    </cfRule>
    <cfRule type="cellIs" dxfId="21" priority="27" operator="equal">
      <formula>"Bear"</formula>
    </cfRule>
  </conditionalFormatting>
  <conditionalFormatting sqref="H12">
    <cfRule type="cellIs" dxfId="20" priority="22" operator="equal">
      <formula>"Bull"</formula>
    </cfRule>
    <cfRule type="cellIs" dxfId="19" priority="23" operator="equal">
      <formula>"Base"</formula>
    </cfRule>
    <cfRule type="cellIs" dxfId="18" priority="24" operator="equal">
      <formula>"Bear"</formula>
    </cfRule>
  </conditionalFormatting>
  <conditionalFormatting sqref="H13">
    <cfRule type="cellIs" dxfId="17" priority="19" operator="equal">
      <formula>"Bull"</formula>
    </cfRule>
    <cfRule type="cellIs" dxfId="16" priority="20" operator="equal">
      <formula>"Base"</formula>
    </cfRule>
    <cfRule type="cellIs" dxfId="15" priority="21" operator="equal">
      <formula>"Bear"</formula>
    </cfRule>
  </conditionalFormatting>
  <conditionalFormatting sqref="L11">
    <cfRule type="cellIs" dxfId="14" priority="16" operator="equal">
      <formula>"Bull"</formula>
    </cfRule>
    <cfRule type="cellIs" dxfId="13" priority="17" operator="equal">
      <formula>"Base"</formula>
    </cfRule>
    <cfRule type="cellIs" dxfId="12" priority="18" operator="equal">
      <formula>"Bear"</formula>
    </cfRule>
  </conditionalFormatting>
  <conditionalFormatting sqref="L12">
    <cfRule type="cellIs" dxfId="11" priority="13" operator="equal">
      <formula>"Bull"</formula>
    </cfRule>
    <cfRule type="cellIs" dxfId="10" priority="14" operator="equal">
      <formula>"Base"</formula>
    </cfRule>
    <cfRule type="cellIs" dxfId="9" priority="15" operator="equal">
      <formula>"Bear"</formula>
    </cfRule>
  </conditionalFormatting>
  <conditionalFormatting sqref="D8">
    <cfRule type="cellIs" dxfId="8" priority="7" operator="equal">
      <formula>"Bull"</formula>
    </cfRule>
    <cfRule type="cellIs" dxfId="7" priority="8" operator="equal">
      <formula>"Base"</formula>
    </cfRule>
    <cfRule type="cellIs" dxfId="6" priority="9" operator="equal">
      <formula>"Bear"</formula>
    </cfRule>
  </conditionalFormatting>
  <conditionalFormatting sqref="H8">
    <cfRule type="cellIs" dxfId="5" priority="4" operator="equal">
      <formula>"Bull"</formula>
    </cfRule>
    <cfRule type="cellIs" dxfId="4" priority="5" operator="equal">
      <formula>"Base"</formula>
    </cfRule>
    <cfRule type="cellIs" dxfId="3" priority="6" operator="equal">
      <formula>"Bear"</formula>
    </cfRule>
  </conditionalFormatting>
  <conditionalFormatting sqref="L8">
    <cfRule type="cellIs" dxfId="2" priority="1" operator="equal">
      <formula>"Bull"</formula>
    </cfRule>
    <cfRule type="cellIs" dxfId="1" priority="2" operator="equal">
      <formula>"Base"</formula>
    </cfRule>
    <cfRule type="cellIs" dxfId="0" priority="3" operator="equal">
      <formula>"Bear"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56"/>
  <sheetViews>
    <sheetView zoomScale="85" zoomScaleNormal="85" workbookViewId="0"/>
  </sheetViews>
  <sheetFormatPr defaultRowHeight="15" x14ac:dyDescent="0.25"/>
  <cols>
    <col min="2" max="2" width="15.7109375" style="175" customWidth="1"/>
    <col min="4" max="4" width="11.85546875" bestFit="1" customWidth="1"/>
    <col min="5" max="5" width="10.28515625" bestFit="1" customWidth="1"/>
    <col min="6" max="6" width="11.85546875" bestFit="1" customWidth="1"/>
    <col min="7" max="7" width="13.5703125" customWidth="1"/>
    <col min="8" max="8" width="10.7109375" bestFit="1" customWidth="1"/>
    <col min="9" max="20" width="10.28515625" bestFit="1" customWidth="1"/>
  </cols>
  <sheetData>
    <row r="1" spans="1:20" ht="15.75" thickBot="1" x14ac:dyDescent="0.3"/>
    <row r="2" spans="1:20" ht="15.75" thickBot="1" x14ac:dyDescent="0.3">
      <c r="B2" s="176" t="s">
        <v>369</v>
      </c>
      <c r="D2" s="226">
        <v>2</v>
      </c>
      <c r="E2" s="227" t="str">
        <f ca="1">OFFSET(E1,Coverage_Assumption+1,0)</f>
        <v>Base</v>
      </c>
      <c r="F2" s="104" t="s">
        <v>353</v>
      </c>
      <c r="G2" s="104" t="s">
        <v>354</v>
      </c>
    </row>
    <row r="3" spans="1:20" ht="15.75" thickBot="1" x14ac:dyDescent="0.3">
      <c r="B3" s="177">
        <f ca="1">+'P&amp;L'!BA47</f>
        <v>2295</v>
      </c>
      <c r="D3" s="108">
        <v>1</v>
      </c>
      <c r="E3" s="178" t="s">
        <v>251</v>
      </c>
      <c r="F3" s="179">
        <v>-0.15</v>
      </c>
      <c r="G3" s="180">
        <f ca="1">+$B$3*(1+F3)^3</f>
        <v>1409.4168749999999</v>
      </c>
    </row>
    <row r="4" spans="1:20" x14ac:dyDescent="0.25">
      <c r="D4" s="108">
        <v>2</v>
      </c>
      <c r="E4" s="178" t="s">
        <v>253</v>
      </c>
      <c r="F4" s="181">
        <v>-0.1</v>
      </c>
      <c r="G4" s="182">
        <f t="shared" ref="G4:G5" ca="1" si="0">+$B$3*(1+F4)^3</f>
        <v>1673.0550000000003</v>
      </c>
      <c r="K4" s="183"/>
    </row>
    <row r="5" spans="1:20" ht="15.75" thickBot="1" x14ac:dyDescent="0.3">
      <c r="D5" s="114">
        <v>3</v>
      </c>
      <c r="E5" s="184" t="s">
        <v>255</v>
      </c>
      <c r="F5" s="185">
        <v>-0.08</v>
      </c>
      <c r="G5" s="186">
        <f t="shared" ca="1" si="0"/>
        <v>1787.08896</v>
      </c>
      <c r="M5" s="183"/>
    </row>
    <row r="6" spans="1:20" ht="15.75" thickBot="1" x14ac:dyDescent="0.3"/>
    <row r="7" spans="1:20" s="190" customFormat="1" ht="15.75" thickBot="1" x14ac:dyDescent="0.3">
      <c r="A7"/>
      <c r="B7" s="175"/>
      <c r="C7"/>
      <c r="D7" s="187" t="s">
        <v>354</v>
      </c>
      <c r="E7" s="188"/>
      <c r="F7" s="188"/>
      <c r="G7" s="188"/>
      <c r="H7" s="189">
        <f ca="1">+OFFSET($G$2,Coverage_Assumption,0)</f>
        <v>1673.0550000000003</v>
      </c>
    </row>
    <row r="8" spans="1:20" s="190" customFormat="1" ht="15.75" thickBot="1" x14ac:dyDescent="0.3">
      <c r="A8"/>
      <c r="B8" s="175"/>
      <c r="C8"/>
      <c r="D8" s="191" t="s">
        <v>355</v>
      </c>
      <c r="E8" s="192"/>
      <c r="F8" s="192"/>
      <c r="G8" s="192"/>
      <c r="H8" s="193">
        <v>4</v>
      </c>
      <c r="I8" s="194">
        <f ca="1">+H8+0.25</f>
        <v>4.25</v>
      </c>
      <c r="J8" s="194">
        <f t="shared" ref="J8:T8" ca="1" si="1">+I8+0.25</f>
        <v>4.5</v>
      </c>
      <c r="K8" s="194">
        <f t="shared" ca="1" si="1"/>
        <v>4.75</v>
      </c>
      <c r="L8" s="194">
        <f t="shared" ca="1" si="1"/>
        <v>5</v>
      </c>
      <c r="M8" s="194">
        <f t="shared" ca="1" si="1"/>
        <v>5.25</v>
      </c>
      <c r="N8" s="194">
        <f t="shared" ca="1" si="1"/>
        <v>5.5</v>
      </c>
      <c r="O8" s="194">
        <f t="shared" ca="1" si="1"/>
        <v>5.75</v>
      </c>
      <c r="P8" s="194">
        <f t="shared" ca="1" si="1"/>
        <v>6</v>
      </c>
      <c r="Q8" s="194">
        <f t="shared" ca="1" si="1"/>
        <v>6.25</v>
      </c>
      <c r="R8" s="194">
        <f t="shared" ca="1" si="1"/>
        <v>6.5</v>
      </c>
      <c r="S8" s="194">
        <f t="shared" ca="1" si="1"/>
        <v>6.75</v>
      </c>
      <c r="T8" s="195">
        <f t="shared" ca="1" si="1"/>
        <v>7</v>
      </c>
    </row>
    <row r="9" spans="1:20" s="190" customFormat="1" ht="15.75" thickBot="1" x14ac:dyDescent="0.3">
      <c r="A9"/>
      <c r="B9" s="175"/>
      <c r="C9"/>
      <c r="D9" s="191" t="s">
        <v>356</v>
      </c>
      <c r="E9" s="192"/>
      <c r="F9" s="192"/>
      <c r="G9" s="196"/>
      <c r="H9" s="197">
        <f ca="1">+$H$7*H8</f>
        <v>6692.2200000000012</v>
      </c>
      <c r="I9" s="198">
        <f t="shared" ref="I9:T9" ca="1" si="2">+$H$7*I8</f>
        <v>7110.4837500000012</v>
      </c>
      <c r="J9" s="198">
        <f t="shared" ca="1" si="2"/>
        <v>7528.7475000000013</v>
      </c>
      <c r="K9" s="198">
        <f t="shared" ca="1" si="2"/>
        <v>7947.0112500000014</v>
      </c>
      <c r="L9" s="198">
        <f t="shared" ca="1" si="2"/>
        <v>8365.2750000000015</v>
      </c>
      <c r="M9" s="198">
        <f t="shared" ca="1" si="2"/>
        <v>8783.5387500000015</v>
      </c>
      <c r="N9" s="198">
        <f t="shared" ca="1" si="2"/>
        <v>9201.8025000000016</v>
      </c>
      <c r="O9" s="198">
        <f t="shared" ca="1" si="2"/>
        <v>9620.0662500000017</v>
      </c>
      <c r="P9" s="198">
        <f t="shared" ca="1" si="2"/>
        <v>10038.330000000002</v>
      </c>
      <c r="Q9" s="198">
        <f t="shared" ca="1" si="2"/>
        <v>10456.593750000002</v>
      </c>
      <c r="R9" s="198">
        <f t="shared" ca="1" si="2"/>
        <v>10874.857500000002</v>
      </c>
      <c r="S9" s="198">
        <f t="shared" ca="1" si="2"/>
        <v>11293.121250000002</v>
      </c>
      <c r="T9" s="199">
        <f t="shared" ca="1" si="2"/>
        <v>11711.385000000002</v>
      </c>
    </row>
    <row r="10" spans="1:20" ht="15.75" thickBot="1" x14ac:dyDescent="0.3"/>
    <row r="11" spans="1:20" ht="15.75" thickBot="1" x14ac:dyDescent="0.3">
      <c r="D11" s="200" t="s">
        <v>365</v>
      </c>
      <c r="E11" s="201"/>
      <c r="F11" s="201"/>
      <c r="G11" s="202"/>
      <c r="H11" s="189">
        <f ca="1">+'Balance sheet'!BD70</f>
        <v>0</v>
      </c>
    </row>
    <row r="12" spans="1:20" s="190" customFormat="1" ht="15.75" thickBot="1" x14ac:dyDescent="0.3">
      <c r="A12"/>
      <c r="B12" s="175"/>
      <c r="C12"/>
      <c r="D12" s="191" t="s">
        <v>357</v>
      </c>
      <c r="E12" s="192"/>
      <c r="F12" s="192"/>
      <c r="G12" s="192"/>
      <c r="H12" s="203">
        <f ca="1">+IF(H9&gt;$H$11,$H$11,H9)</f>
        <v>0</v>
      </c>
      <c r="I12" s="204">
        <f t="shared" ref="I12:T12" ca="1" si="3">+IF(I9&gt;$H$11,$H$11,I9)</f>
        <v>0</v>
      </c>
      <c r="J12" s="204">
        <f t="shared" ca="1" si="3"/>
        <v>0</v>
      </c>
      <c r="K12" s="204">
        <f t="shared" ca="1" si="3"/>
        <v>0</v>
      </c>
      <c r="L12" s="204">
        <f t="shared" ca="1" si="3"/>
        <v>0</v>
      </c>
      <c r="M12" s="204">
        <f t="shared" ca="1" si="3"/>
        <v>0</v>
      </c>
      <c r="N12" s="204">
        <f t="shared" ca="1" si="3"/>
        <v>0</v>
      </c>
      <c r="O12" s="204">
        <f t="shared" ca="1" si="3"/>
        <v>0</v>
      </c>
      <c r="P12" s="204">
        <f t="shared" ca="1" si="3"/>
        <v>0</v>
      </c>
      <c r="Q12" s="204">
        <f t="shared" ca="1" si="3"/>
        <v>0</v>
      </c>
      <c r="R12" s="204">
        <f t="shared" ca="1" si="3"/>
        <v>0</v>
      </c>
      <c r="S12" s="204">
        <f t="shared" ca="1" si="3"/>
        <v>0</v>
      </c>
      <c r="T12" s="205">
        <f t="shared" ca="1" si="3"/>
        <v>0</v>
      </c>
    </row>
    <row r="13" spans="1:20" s="190" customFormat="1" ht="15.75" thickBot="1" x14ac:dyDescent="0.3">
      <c r="A13"/>
      <c r="B13" s="175"/>
      <c r="C13"/>
      <c r="D13" s="191" t="s">
        <v>358</v>
      </c>
      <c r="E13" s="192"/>
      <c r="F13" s="192"/>
      <c r="G13" s="192"/>
      <c r="H13" s="206">
        <f ca="1">+IF(H9&gt;H12,H9-H12,0)</f>
        <v>6692.2200000000012</v>
      </c>
      <c r="I13" s="207">
        <f t="shared" ref="I13:T13" ca="1" si="4">+IF(I9&gt;I12,I9-I12,0)</f>
        <v>7110.4837500000012</v>
      </c>
      <c r="J13" s="207">
        <f t="shared" ca="1" si="4"/>
        <v>7528.7475000000013</v>
      </c>
      <c r="K13" s="207">
        <f t="shared" ca="1" si="4"/>
        <v>7947.0112500000014</v>
      </c>
      <c r="L13" s="207">
        <f t="shared" ca="1" si="4"/>
        <v>8365.2750000000015</v>
      </c>
      <c r="M13" s="207">
        <f t="shared" ca="1" si="4"/>
        <v>8783.5387500000015</v>
      </c>
      <c r="N13" s="207">
        <f t="shared" ca="1" si="4"/>
        <v>9201.8025000000016</v>
      </c>
      <c r="O13" s="207">
        <f t="shared" ca="1" si="4"/>
        <v>9620.0662500000017</v>
      </c>
      <c r="P13" s="207">
        <f t="shared" ca="1" si="4"/>
        <v>10038.330000000002</v>
      </c>
      <c r="Q13" s="207">
        <f t="shared" ca="1" si="4"/>
        <v>10456.593750000002</v>
      </c>
      <c r="R13" s="207">
        <f t="shared" ca="1" si="4"/>
        <v>10874.857500000002</v>
      </c>
      <c r="S13" s="207">
        <f t="shared" ca="1" si="4"/>
        <v>11293.121250000002</v>
      </c>
      <c r="T13" s="208">
        <f t="shared" ca="1" si="4"/>
        <v>11711.385000000002</v>
      </c>
    </row>
    <row r="14" spans="1:20" s="190" customFormat="1" ht="15.75" thickBot="1" x14ac:dyDescent="0.3">
      <c r="A14"/>
      <c r="B14" s="175"/>
      <c r="C14"/>
      <c r="D14" s="191" t="s">
        <v>359</v>
      </c>
      <c r="E14" s="192"/>
      <c r="F14" s="192"/>
      <c r="G14" s="192"/>
      <c r="H14" s="209" t="str">
        <f ca="1">IFERROR(H12/$H$11,"NM")</f>
        <v>NM</v>
      </c>
      <c r="I14" s="210" t="str">
        <f t="shared" ref="I14:T14" ca="1" si="5">IFERROR(I12/$H$11,"NM")</f>
        <v>NM</v>
      </c>
      <c r="J14" s="210" t="str">
        <f t="shared" ca="1" si="5"/>
        <v>NM</v>
      </c>
      <c r="K14" s="210" t="str">
        <f t="shared" ca="1" si="5"/>
        <v>NM</v>
      </c>
      <c r="L14" s="210" t="str">
        <f t="shared" ca="1" si="5"/>
        <v>NM</v>
      </c>
      <c r="M14" s="210" t="str">
        <f t="shared" ca="1" si="5"/>
        <v>NM</v>
      </c>
      <c r="N14" s="210" t="str">
        <f t="shared" ca="1" si="5"/>
        <v>NM</v>
      </c>
      <c r="O14" s="210" t="str">
        <f t="shared" ca="1" si="5"/>
        <v>NM</v>
      </c>
      <c r="P14" s="210" t="str">
        <f t="shared" ca="1" si="5"/>
        <v>NM</v>
      </c>
      <c r="Q14" s="210" t="str">
        <f t="shared" ca="1" si="5"/>
        <v>NM</v>
      </c>
      <c r="R14" s="210" t="str">
        <f t="shared" ca="1" si="5"/>
        <v>NM</v>
      </c>
      <c r="S14" s="210" t="str">
        <f t="shared" ca="1" si="5"/>
        <v>NM</v>
      </c>
      <c r="T14" s="211" t="str">
        <f t="shared" ca="1" si="5"/>
        <v>NM</v>
      </c>
    </row>
    <row r="15" spans="1:20" ht="15.75" thickBot="1" x14ac:dyDescent="0.3"/>
    <row r="16" spans="1:20" ht="15.75" thickBot="1" x14ac:dyDescent="0.3">
      <c r="D16" s="200" t="s">
        <v>366</v>
      </c>
      <c r="E16" s="201"/>
      <c r="F16" s="201"/>
      <c r="G16" s="202"/>
      <c r="H16" s="212">
        <v>0</v>
      </c>
    </row>
    <row r="17" spans="1:20" s="190" customFormat="1" ht="15.75" thickBot="1" x14ac:dyDescent="0.3">
      <c r="A17"/>
      <c r="B17" s="175"/>
      <c r="C17"/>
      <c r="D17" s="191" t="s">
        <v>357</v>
      </c>
      <c r="E17" s="192"/>
      <c r="F17" s="192"/>
      <c r="G17" s="192"/>
      <c r="H17" s="203">
        <f ca="1">+IF($H$16&lt;H13,$H$16,H13)</f>
        <v>0</v>
      </c>
      <c r="I17" s="204">
        <f t="shared" ref="I17:T17" ca="1" si="6">+IF($H$16&lt;I13,$H$16,I13)</f>
        <v>0</v>
      </c>
      <c r="J17" s="204">
        <f t="shared" ca="1" si="6"/>
        <v>0</v>
      </c>
      <c r="K17" s="204">
        <f t="shared" ca="1" si="6"/>
        <v>0</v>
      </c>
      <c r="L17" s="204">
        <f t="shared" ca="1" si="6"/>
        <v>0</v>
      </c>
      <c r="M17" s="204">
        <f t="shared" ca="1" si="6"/>
        <v>0</v>
      </c>
      <c r="N17" s="204">
        <f t="shared" ca="1" si="6"/>
        <v>0</v>
      </c>
      <c r="O17" s="204">
        <f t="shared" ca="1" si="6"/>
        <v>0</v>
      </c>
      <c r="P17" s="204">
        <f t="shared" ca="1" si="6"/>
        <v>0</v>
      </c>
      <c r="Q17" s="204">
        <f t="shared" ca="1" si="6"/>
        <v>0</v>
      </c>
      <c r="R17" s="204">
        <f t="shared" ca="1" si="6"/>
        <v>0</v>
      </c>
      <c r="S17" s="204">
        <f t="shared" ca="1" si="6"/>
        <v>0</v>
      </c>
      <c r="T17" s="205">
        <f t="shared" ca="1" si="6"/>
        <v>0</v>
      </c>
    </row>
    <row r="18" spans="1:20" s="190" customFormat="1" ht="15.75" thickBot="1" x14ac:dyDescent="0.3">
      <c r="A18"/>
      <c r="B18" s="175"/>
      <c r="C18"/>
      <c r="D18" s="191" t="s">
        <v>358</v>
      </c>
      <c r="E18" s="192"/>
      <c r="F18" s="192"/>
      <c r="G18" s="192"/>
      <c r="H18" s="206">
        <f ca="1">+IF(H13&gt;$H$16,H13-H17,0)</f>
        <v>6692.2200000000012</v>
      </c>
      <c r="I18" s="207">
        <f t="shared" ref="I18:T18" ca="1" si="7">+IF(I13&gt;$H$16,I13-I17,0)</f>
        <v>7110.4837500000012</v>
      </c>
      <c r="J18" s="207">
        <f t="shared" ca="1" si="7"/>
        <v>7528.7475000000013</v>
      </c>
      <c r="K18" s="207">
        <f t="shared" ca="1" si="7"/>
        <v>7947.0112500000014</v>
      </c>
      <c r="L18" s="207">
        <f t="shared" ca="1" si="7"/>
        <v>8365.2750000000015</v>
      </c>
      <c r="M18" s="207">
        <f t="shared" ca="1" si="7"/>
        <v>8783.5387500000015</v>
      </c>
      <c r="N18" s="207">
        <f t="shared" ca="1" si="7"/>
        <v>9201.8025000000016</v>
      </c>
      <c r="O18" s="207">
        <f t="shared" ca="1" si="7"/>
        <v>9620.0662500000017</v>
      </c>
      <c r="P18" s="207">
        <f t="shared" ca="1" si="7"/>
        <v>10038.330000000002</v>
      </c>
      <c r="Q18" s="207">
        <f t="shared" ca="1" si="7"/>
        <v>10456.593750000002</v>
      </c>
      <c r="R18" s="207">
        <f t="shared" ca="1" si="7"/>
        <v>10874.857500000002</v>
      </c>
      <c r="S18" s="207">
        <f t="shared" ca="1" si="7"/>
        <v>11293.121250000002</v>
      </c>
      <c r="T18" s="208">
        <f t="shared" ca="1" si="7"/>
        <v>11711.385000000002</v>
      </c>
    </row>
    <row r="19" spans="1:20" s="190" customFormat="1" ht="15.75" thickBot="1" x14ac:dyDescent="0.3">
      <c r="A19"/>
      <c r="B19" s="175"/>
      <c r="C19"/>
      <c r="D19" s="191" t="s">
        <v>359</v>
      </c>
      <c r="E19" s="192"/>
      <c r="F19" s="192"/>
      <c r="G19" s="196"/>
      <c r="H19" s="209" t="str">
        <f ca="1">IFERROR(H17/$H$16,"NM")</f>
        <v>NM</v>
      </c>
      <c r="I19" s="210" t="str">
        <f t="shared" ref="I19:T19" ca="1" si="8">IFERROR(I17/$H$16,"NM")</f>
        <v>NM</v>
      </c>
      <c r="J19" s="210" t="str">
        <f t="shared" ca="1" si="8"/>
        <v>NM</v>
      </c>
      <c r="K19" s="210" t="str">
        <f t="shared" ca="1" si="8"/>
        <v>NM</v>
      </c>
      <c r="L19" s="210" t="str">
        <f t="shared" ca="1" si="8"/>
        <v>NM</v>
      </c>
      <c r="M19" s="210" t="str">
        <f t="shared" ca="1" si="8"/>
        <v>NM</v>
      </c>
      <c r="N19" s="210" t="str">
        <f t="shared" ca="1" si="8"/>
        <v>NM</v>
      </c>
      <c r="O19" s="210" t="str">
        <f t="shared" ca="1" si="8"/>
        <v>NM</v>
      </c>
      <c r="P19" s="210" t="str">
        <f t="shared" ca="1" si="8"/>
        <v>NM</v>
      </c>
      <c r="Q19" s="210" t="str">
        <f t="shared" ca="1" si="8"/>
        <v>NM</v>
      </c>
      <c r="R19" s="210" t="str">
        <f t="shared" ca="1" si="8"/>
        <v>NM</v>
      </c>
      <c r="S19" s="210" t="str">
        <f t="shared" ca="1" si="8"/>
        <v>NM</v>
      </c>
      <c r="T19" s="211" t="str">
        <f t="shared" ca="1" si="8"/>
        <v>NM</v>
      </c>
    </row>
    <row r="20" spans="1:20" ht="15.75" thickBot="1" x14ac:dyDescent="0.3"/>
    <row r="21" spans="1:20" ht="15.75" thickBot="1" x14ac:dyDescent="0.3">
      <c r="D21" s="200" t="s">
        <v>367</v>
      </c>
      <c r="E21" s="201"/>
      <c r="F21" s="201"/>
      <c r="G21" s="202"/>
      <c r="H21" s="212">
        <f ca="1">+'Balance sheet'!BD72</f>
        <v>2009</v>
      </c>
    </row>
    <row r="22" spans="1:20" s="190" customFormat="1" ht="15.75" thickBot="1" x14ac:dyDescent="0.3">
      <c r="A22"/>
      <c r="B22" s="175"/>
      <c r="C22"/>
      <c r="D22" s="191" t="s">
        <v>357</v>
      </c>
      <c r="E22" s="192"/>
      <c r="F22" s="192"/>
      <c r="G22" s="192"/>
      <c r="H22" s="203">
        <f ca="1">+IF($H$21&lt;H18,$H$21,H18)</f>
        <v>2009</v>
      </c>
      <c r="I22" s="204">
        <f t="shared" ref="I22:T22" ca="1" si="9">+IF($H$21&lt;I18,$H$21,I18)</f>
        <v>2009</v>
      </c>
      <c r="J22" s="204">
        <f t="shared" ca="1" si="9"/>
        <v>2009</v>
      </c>
      <c r="K22" s="204">
        <f t="shared" ca="1" si="9"/>
        <v>2009</v>
      </c>
      <c r="L22" s="204">
        <f t="shared" ca="1" si="9"/>
        <v>2009</v>
      </c>
      <c r="M22" s="204">
        <f t="shared" ca="1" si="9"/>
        <v>2009</v>
      </c>
      <c r="N22" s="204">
        <f t="shared" ca="1" si="9"/>
        <v>2009</v>
      </c>
      <c r="O22" s="204">
        <f t="shared" ca="1" si="9"/>
        <v>2009</v>
      </c>
      <c r="P22" s="204">
        <f t="shared" ca="1" si="9"/>
        <v>2009</v>
      </c>
      <c r="Q22" s="204">
        <f t="shared" ca="1" si="9"/>
        <v>2009</v>
      </c>
      <c r="R22" s="204">
        <f t="shared" ca="1" si="9"/>
        <v>2009</v>
      </c>
      <c r="S22" s="204">
        <f t="shared" ca="1" si="9"/>
        <v>2009</v>
      </c>
      <c r="T22" s="205">
        <f t="shared" ca="1" si="9"/>
        <v>2009</v>
      </c>
    </row>
    <row r="23" spans="1:20" s="190" customFormat="1" ht="15.75" thickBot="1" x14ac:dyDescent="0.3">
      <c r="A23"/>
      <c r="B23" s="175"/>
      <c r="C23"/>
      <c r="D23" s="191" t="s">
        <v>358</v>
      </c>
      <c r="E23" s="192"/>
      <c r="F23" s="192"/>
      <c r="G23" s="192"/>
      <c r="H23" s="206">
        <f ca="1">+IF(H18&gt;$H$21,H18-$H$21,0)</f>
        <v>4683.2200000000012</v>
      </c>
      <c r="I23" s="207">
        <f t="shared" ref="I23:T23" ca="1" si="10">+IF(I18&gt;$H$21,I18-$H$21,0)</f>
        <v>5101.4837500000012</v>
      </c>
      <c r="J23" s="207">
        <f t="shared" ca="1" si="10"/>
        <v>5519.7475000000013</v>
      </c>
      <c r="K23" s="207">
        <f t="shared" ca="1" si="10"/>
        <v>5938.0112500000014</v>
      </c>
      <c r="L23" s="207">
        <f t="shared" ca="1" si="10"/>
        <v>6356.2750000000015</v>
      </c>
      <c r="M23" s="207">
        <f t="shared" ca="1" si="10"/>
        <v>6774.5387500000015</v>
      </c>
      <c r="N23" s="207">
        <f t="shared" ca="1" si="10"/>
        <v>7192.8025000000016</v>
      </c>
      <c r="O23" s="207">
        <f t="shared" ca="1" si="10"/>
        <v>7611.0662500000017</v>
      </c>
      <c r="P23" s="207">
        <f t="shared" ca="1" si="10"/>
        <v>8029.3300000000017</v>
      </c>
      <c r="Q23" s="207">
        <f t="shared" ca="1" si="10"/>
        <v>8447.5937500000018</v>
      </c>
      <c r="R23" s="207">
        <f t="shared" ca="1" si="10"/>
        <v>8865.8575000000019</v>
      </c>
      <c r="S23" s="207">
        <f t="shared" ca="1" si="10"/>
        <v>9284.121250000002</v>
      </c>
      <c r="T23" s="208">
        <f t="shared" ca="1" si="10"/>
        <v>9702.385000000002</v>
      </c>
    </row>
    <row r="24" spans="1:20" s="190" customFormat="1" ht="15.75" thickBot="1" x14ac:dyDescent="0.3">
      <c r="A24"/>
      <c r="B24" s="175"/>
      <c r="C24"/>
      <c r="D24" s="191" t="s">
        <v>359</v>
      </c>
      <c r="E24" s="192"/>
      <c r="F24" s="192"/>
      <c r="G24" s="196"/>
      <c r="H24" s="209">
        <f ca="1">+H22/$H$21</f>
        <v>1</v>
      </c>
      <c r="I24" s="210">
        <f t="shared" ref="I24:T24" ca="1" si="11">+I22/$H$21</f>
        <v>1</v>
      </c>
      <c r="J24" s="210">
        <f t="shared" ca="1" si="11"/>
        <v>1</v>
      </c>
      <c r="K24" s="210">
        <f t="shared" ca="1" si="11"/>
        <v>1</v>
      </c>
      <c r="L24" s="210">
        <f t="shared" ca="1" si="11"/>
        <v>1</v>
      </c>
      <c r="M24" s="210">
        <f t="shared" ca="1" si="11"/>
        <v>1</v>
      </c>
      <c r="N24" s="210">
        <f t="shared" ca="1" si="11"/>
        <v>1</v>
      </c>
      <c r="O24" s="210">
        <f t="shared" ca="1" si="11"/>
        <v>1</v>
      </c>
      <c r="P24" s="210">
        <f t="shared" ca="1" si="11"/>
        <v>1</v>
      </c>
      <c r="Q24" s="210">
        <f t="shared" ca="1" si="11"/>
        <v>1</v>
      </c>
      <c r="R24" s="210">
        <f t="shared" ca="1" si="11"/>
        <v>1</v>
      </c>
      <c r="S24" s="210">
        <f t="shared" ca="1" si="11"/>
        <v>1</v>
      </c>
      <c r="T24" s="211">
        <f t="shared" ca="1" si="11"/>
        <v>1</v>
      </c>
    </row>
    <row r="25" spans="1:20" ht="15.75" thickBot="1" x14ac:dyDescent="0.3"/>
    <row r="26" spans="1:20" ht="15.75" thickBot="1" x14ac:dyDescent="0.3">
      <c r="D26" s="200" t="s">
        <v>360</v>
      </c>
      <c r="E26" s="201"/>
      <c r="F26" s="201"/>
      <c r="G26" s="202"/>
      <c r="H26" s="212">
        <f ca="1">+H11+H16+H21</f>
        <v>2009</v>
      </c>
    </row>
    <row r="28" spans="1:20" x14ac:dyDescent="0.25">
      <c r="B28" s="213" t="s">
        <v>361</v>
      </c>
      <c r="C28" s="213"/>
      <c r="D28" s="213"/>
      <c r="E28" s="213"/>
      <c r="F28" s="213"/>
    </row>
    <row r="30" spans="1:20" x14ac:dyDescent="0.25">
      <c r="E30" s="214" t="s">
        <v>362</v>
      </c>
      <c r="G30" s="215" t="s">
        <v>363</v>
      </c>
      <c r="H30" s="216"/>
      <c r="I30" s="216"/>
      <c r="J30" s="216"/>
      <c r="K30" s="216"/>
      <c r="L30" s="216"/>
      <c r="M30" s="216"/>
      <c r="N30" s="216"/>
      <c r="O30" s="216"/>
      <c r="P30" s="216"/>
      <c r="Q30" s="216"/>
    </row>
    <row r="31" spans="1:20" ht="15.75" thickBot="1" x14ac:dyDescent="0.3">
      <c r="D31" s="127" t="s">
        <v>354</v>
      </c>
      <c r="E31" s="217">
        <f ca="1">+$H$24</f>
        <v>1</v>
      </c>
      <c r="F31" s="218">
        <v>4</v>
      </c>
      <c r="G31" s="218">
        <v>4.25</v>
      </c>
      <c r="H31" s="218">
        <v>4.5</v>
      </c>
      <c r="I31" s="218">
        <v>4.75</v>
      </c>
      <c r="J31" s="218">
        <v>5</v>
      </c>
      <c r="K31" s="218">
        <v>5.25</v>
      </c>
      <c r="L31" s="218">
        <v>5.5</v>
      </c>
      <c r="M31" s="218">
        <v>5.75</v>
      </c>
      <c r="N31" s="218">
        <v>6</v>
      </c>
      <c r="O31" s="218">
        <v>6.25</v>
      </c>
      <c r="P31" s="218">
        <v>6.5</v>
      </c>
      <c r="Q31" s="218">
        <v>6.75</v>
      </c>
      <c r="R31" s="218">
        <v>7</v>
      </c>
    </row>
    <row r="32" spans="1:20" ht="15.75" thickTop="1" x14ac:dyDescent="0.25">
      <c r="D32" s="219">
        <v>1.2</v>
      </c>
      <c r="E32" s="220">
        <f t="shared" ref="E32:E35" ca="1" si="12">+D32*$G$3</f>
        <v>1691.3002499999998</v>
      </c>
      <c r="F32" s="221">
        <f t="dataTable" ref="F32:R42" dt2D="1" dtr="1" r1="H7" r2="H8" ca="1"/>
        <v>1</v>
      </c>
      <c r="G32" s="221">
        <v>1</v>
      </c>
      <c r="H32" s="221">
        <v>1</v>
      </c>
      <c r="I32" s="221">
        <v>1</v>
      </c>
      <c r="J32" s="221">
        <v>1</v>
      </c>
      <c r="K32" s="221">
        <v>1</v>
      </c>
      <c r="L32" s="221">
        <v>1</v>
      </c>
      <c r="M32" s="221">
        <v>1</v>
      </c>
      <c r="N32" s="221">
        <v>1</v>
      </c>
      <c r="O32" s="221">
        <v>1</v>
      </c>
      <c r="P32" s="221">
        <v>1</v>
      </c>
      <c r="Q32" s="221">
        <v>1</v>
      </c>
      <c r="R32" s="221">
        <v>1</v>
      </c>
    </row>
    <row r="33" spans="4:18" x14ac:dyDescent="0.25">
      <c r="D33" s="222">
        <v>1.1499999999999999</v>
      </c>
      <c r="E33" s="223">
        <f t="shared" ca="1" si="12"/>
        <v>1620.8294062499997</v>
      </c>
      <c r="F33" s="224">
        <v>1</v>
      </c>
      <c r="G33" s="224">
        <v>1</v>
      </c>
      <c r="H33" s="224">
        <v>1</v>
      </c>
      <c r="I33" s="224">
        <v>1</v>
      </c>
      <c r="J33" s="224">
        <v>1</v>
      </c>
      <c r="K33" s="224">
        <v>1</v>
      </c>
      <c r="L33" s="224">
        <v>1</v>
      </c>
      <c r="M33" s="224">
        <v>1</v>
      </c>
      <c r="N33" s="224">
        <v>1</v>
      </c>
      <c r="O33" s="224">
        <v>1</v>
      </c>
      <c r="P33" s="224">
        <v>1</v>
      </c>
      <c r="Q33" s="224">
        <v>1</v>
      </c>
      <c r="R33" s="224">
        <v>1</v>
      </c>
    </row>
    <row r="34" spans="4:18" x14ac:dyDescent="0.25">
      <c r="D34" s="222">
        <v>1.1000000000000001</v>
      </c>
      <c r="E34" s="223">
        <f t="shared" ca="1" si="12"/>
        <v>1550.3585625000001</v>
      </c>
      <c r="F34" s="224">
        <v>1</v>
      </c>
      <c r="G34" s="224">
        <v>1</v>
      </c>
      <c r="H34" s="224">
        <v>1</v>
      </c>
      <c r="I34" s="224">
        <v>1</v>
      </c>
      <c r="J34" s="224">
        <v>1</v>
      </c>
      <c r="K34" s="224">
        <v>1</v>
      </c>
      <c r="L34" s="224">
        <v>1</v>
      </c>
      <c r="M34" s="224">
        <v>1</v>
      </c>
      <c r="N34" s="224">
        <v>1</v>
      </c>
      <c r="O34" s="224">
        <v>1</v>
      </c>
      <c r="P34" s="224">
        <v>1</v>
      </c>
      <c r="Q34" s="224">
        <v>1</v>
      </c>
      <c r="R34" s="224">
        <v>1</v>
      </c>
    </row>
    <row r="35" spans="4:18" x14ac:dyDescent="0.25">
      <c r="D35" s="222">
        <v>1.05</v>
      </c>
      <c r="E35" s="223">
        <f t="shared" ca="1" si="12"/>
        <v>1479.88771875</v>
      </c>
      <c r="F35" s="224">
        <v>1</v>
      </c>
      <c r="G35" s="224">
        <v>1</v>
      </c>
      <c r="H35" s="224">
        <v>1</v>
      </c>
      <c r="I35" s="224">
        <v>1</v>
      </c>
      <c r="J35" s="224">
        <v>1</v>
      </c>
      <c r="K35" s="224">
        <v>1</v>
      </c>
      <c r="L35" s="224">
        <v>1</v>
      </c>
      <c r="M35" s="224">
        <v>1</v>
      </c>
      <c r="N35" s="224">
        <v>1</v>
      </c>
      <c r="O35" s="224">
        <v>1</v>
      </c>
      <c r="P35" s="224">
        <v>1</v>
      </c>
      <c r="Q35" s="224">
        <v>1</v>
      </c>
      <c r="R35" s="224">
        <v>1</v>
      </c>
    </row>
    <row r="36" spans="4:18" x14ac:dyDescent="0.25">
      <c r="D36" s="222">
        <v>1</v>
      </c>
      <c r="E36" s="223">
        <f ca="1">+D36*$G$3</f>
        <v>1409.4168749999999</v>
      </c>
      <c r="F36" s="224">
        <v>1</v>
      </c>
      <c r="G36" s="224">
        <v>1</v>
      </c>
      <c r="H36" s="224">
        <v>1</v>
      </c>
      <c r="I36" s="224">
        <v>1</v>
      </c>
      <c r="J36" s="224">
        <v>1</v>
      </c>
      <c r="K36" s="224">
        <v>1</v>
      </c>
      <c r="L36" s="224">
        <v>1</v>
      </c>
      <c r="M36" s="224">
        <v>1</v>
      </c>
      <c r="N36" s="224">
        <v>1</v>
      </c>
      <c r="O36" s="224">
        <v>1</v>
      </c>
      <c r="P36" s="224">
        <v>1</v>
      </c>
      <c r="Q36" s="224">
        <v>1</v>
      </c>
      <c r="R36" s="224">
        <v>1</v>
      </c>
    </row>
    <row r="37" spans="4:18" x14ac:dyDescent="0.25">
      <c r="D37" s="222">
        <v>0.95</v>
      </c>
      <c r="E37" s="223">
        <f t="shared" ref="E37:E42" ca="1" si="13">+D37*$G$3</f>
        <v>1338.9460312499998</v>
      </c>
      <c r="F37" s="224">
        <v>1</v>
      </c>
      <c r="G37" s="224">
        <v>1</v>
      </c>
      <c r="H37" s="224">
        <v>1</v>
      </c>
      <c r="I37" s="224">
        <v>1</v>
      </c>
      <c r="J37" s="224">
        <v>1</v>
      </c>
      <c r="K37" s="224">
        <v>1</v>
      </c>
      <c r="L37" s="224">
        <v>1</v>
      </c>
      <c r="M37" s="224">
        <v>1</v>
      </c>
      <c r="N37" s="224">
        <v>1</v>
      </c>
      <c r="O37" s="224">
        <v>1</v>
      </c>
      <c r="P37" s="224">
        <v>1</v>
      </c>
      <c r="Q37" s="224">
        <v>1</v>
      </c>
      <c r="R37" s="224">
        <v>1</v>
      </c>
    </row>
    <row r="38" spans="4:18" x14ac:dyDescent="0.25">
      <c r="D38" s="222">
        <v>0.9</v>
      </c>
      <c r="E38" s="223">
        <f t="shared" ca="1" si="13"/>
        <v>1268.4751874999999</v>
      </c>
      <c r="F38" s="224">
        <v>1</v>
      </c>
      <c r="G38" s="224">
        <v>1</v>
      </c>
      <c r="H38" s="224">
        <v>1</v>
      </c>
      <c r="I38" s="224">
        <v>1</v>
      </c>
      <c r="J38" s="224">
        <v>1</v>
      </c>
      <c r="K38" s="224">
        <v>1</v>
      </c>
      <c r="L38" s="224">
        <v>1</v>
      </c>
      <c r="M38" s="224">
        <v>1</v>
      </c>
      <c r="N38" s="224">
        <v>1</v>
      </c>
      <c r="O38" s="224">
        <v>1</v>
      </c>
      <c r="P38" s="224">
        <v>1</v>
      </c>
      <c r="Q38" s="224">
        <v>1</v>
      </c>
      <c r="R38" s="224">
        <v>1</v>
      </c>
    </row>
    <row r="39" spans="4:18" x14ac:dyDescent="0.25">
      <c r="D39" s="222">
        <v>0.85</v>
      </c>
      <c r="E39" s="223">
        <f t="shared" ca="1" si="13"/>
        <v>1198.0043437499999</v>
      </c>
      <c r="F39" s="224">
        <v>1</v>
      </c>
      <c r="G39" s="224">
        <v>1</v>
      </c>
      <c r="H39" s="224">
        <v>1</v>
      </c>
      <c r="I39" s="224">
        <v>1</v>
      </c>
      <c r="J39" s="224">
        <v>1</v>
      </c>
      <c r="K39" s="224">
        <v>1</v>
      </c>
      <c r="L39" s="224">
        <v>1</v>
      </c>
      <c r="M39" s="224">
        <v>1</v>
      </c>
      <c r="N39" s="224">
        <v>1</v>
      </c>
      <c r="O39" s="224">
        <v>1</v>
      </c>
      <c r="P39" s="224">
        <v>1</v>
      </c>
      <c r="Q39" s="224">
        <v>1</v>
      </c>
      <c r="R39" s="224">
        <v>1</v>
      </c>
    </row>
    <row r="40" spans="4:18" x14ac:dyDescent="0.25">
      <c r="D40" s="222">
        <v>0.8</v>
      </c>
      <c r="E40" s="223">
        <f t="shared" ca="1" si="13"/>
        <v>1127.5335</v>
      </c>
      <c r="F40" s="224">
        <v>1</v>
      </c>
      <c r="G40" s="224">
        <v>1</v>
      </c>
      <c r="H40" s="224">
        <v>1</v>
      </c>
      <c r="I40" s="224">
        <v>1</v>
      </c>
      <c r="J40" s="224">
        <v>1</v>
      </c>
      <c r="K40" s="224">
        <v>1</v>
      </c>
      <c r="L40" s="224">
        <v>1</v>
      </c>
      <c r="M40" s="224">
        <v>1</v>
      </c>
      <c r="N40" s="224">
        <v>1</v>
      </c>
      <c r="O40" s="224">
        <v>1</v>
      </c>
      <c r="P40" s="224">
        <v>1</v>
      </c>
      <c r="Q40" s="224">
        <v>1</v>
      </c>
      <c r="R40" s="224">
        <v>1</v>
      </c>
    </row>
    <row r="41" spans="4:18" x14ac:dyDescent="0.25">
      <c r="D41" s="222">
        <v>0.75</v>
      </c>
      <c r="E41" s="223">
        <f t="shared" ca="1" si="13"/>
        <v>1057.0626562499999</v>
      </c>
      <c r="F41" s="224">
        <v>1</v>
      </c>
      <c r="G41" s="224">
        <v>1</v>
      </c>
      <c r="H41" s="224">
        <v>1</v>
      </c>
      <c r="I41" s="224">
        <v>1</v>
      </c>
      <c r="J41" s="224">
        <v>1</v>
      </c>
      <c r="K41" s="224">
        <v>1</v>
      </c>
      <c r="L41" s="224">
        <v>1</v>
      </c>
      <c r="M41" s="224">
        <v>1</v>
      </c>
      <c r="N41" s="224">
        <v>1</v>
      </c>
      <c r="O41" s="224">
        <v>1</v>
      </c>
      <c r="P41" s="224">
        <v>1</v>
      </c>
      <c r="Q41" s="224">
        <v>1</v>
      </c>
      <c r="R41" s="224">
        <v>1</v>
      </c>
    </row>
    <row r="42" spans="4:18" x14ac:dyDescent="0.25">
      <c r="D42" s="222">
        <v>0.7</v>
      </c>
      <c r="E42" s="223">
        <f t="shared" ca="1" si="13"/>
        <v>986.59181249999983</v>
      </c>
      <c r="F42" s="224">
        <v>1</v>
      </c>
      <c r="G42" s="224">
        <v>1</v>
      </c>
      <c r="H42" s="224">
        <v>1</v>
      </c>
      <c r="I42" s="224">
        <v>1</v>
      </c>
      <c r="J42" s="224">
        <v>1</v>
      </c>
      <c r="K42" s="224">
        <v>1</v>
      </c>
      <c r="L42" s="224">
        <v>1</v>
      </c>
      <c r="M42" s="224">
        <v>1</v>
      </c>
      <c r="N42" s="224">
        <v>1</v>
      </c>
      <c r="O42" s="224">
        <v>1</v>
      </c>
      <c r="P42" s="224">
        <v>1</v>
      </c>
      <c r="Q42" s="224">
        <v>1</v>
      </c>
      <c r="R42" s="224">
        <v>1</v>
      </c>
    </row>
    <row r="44" spans="4:18" x14ac:dyDescent="0.25">
      <c r="E44" s="225" t="s">
        <v>364</v>
      </c>
      <c r="G44" s="215" t="s">
        <v>363</v>
      </c>
      <c r="H44" s="216"/>
      <c r="I44" s="216"/>
      <c r="J44" s="216"/>
      <c r="K44" s="216"/>
      <c r="L44" s="216"/>
      <c r="M44" s="216"/>
      <c r="N44" s="216"/>
      <c r="O44" s="216"/>
      <c r="P44" s="216"/>
      <c r="Q44" s="216"/>
    </row>
    <row r="45" spans="4:18" ht="15.75" thickBot="1" x14ac:dyDescent="0.3">
      <c r="D45" s="127" t="s">
        <v>354</v>
      </c>
      <c r="E45" s="217">
        <f ca="1">+$H$24</f>
        <v>1</v>
      </c>
      <c r="F45" s="218">
        <v>4</v>
      </c>
      <c r="G45" s="218">
        <v>4.25</v>
      </c>
      <c r="H45" s="218">
        <v>4.5</v>
      </c>
      <c r="I45" s="218">
        <v>4.75</v>
      </c>
      <c r="J45" s="218">
        <v>5</v>
      </c>
      <c r="K45" s="218">
        <v>5.25</v>
      </c>
      <c r="L45" s="218">
        <v>5.5</v>
      </c>
      <c r="M45" s="218">
        <v>5.75</v>
      </c>
      <c r="N45" s="218">
        <v>6</v>
      </c>
      <c r="O45" s="218">
        <v>6.25</v>
      </c>
      <c r="P45" s="218">
        <v>6.5</v>
      </c>
      <c r="Q45" s="218">
        <v>6.75</v>
      </c>
      <c r="R45" s="218">
        <v>7</v>
      </c>
    </row>
    <row r="46" spans="4:18" ht="15.75" thickTop="1" x14ac:dyDescent="0.25">
      <c r="D46" s="219">
        <v>1.2</v>
      </c>
      <c r="E46" s="220">
        <f t="shared" ref="E46:E49" ca="1" si="14">+$G$4*D46</f>
        <v>2007.6660000000002</v>
      </c>
      <c r="F46" s="221">
        <f t="dataTable" ref="F46:R56" dt2D="1" dtr="1" r1="H7" r2="H8" ca="1"/>
        <v>1</v>
      </c>
      <c r="G46" s="221">
        <v>1</v>
      </c>
      <c r="H46" s="221">
        <v>1</v>
      </c>
      <c r="I46" s="221">
        <v>1</v>
      </c>
      <c r="J46" s="221">
        <v>1</v>
      </c>
      <c r="K46" s="221">
        <v>1</v>
      </c>
      <c r="L46" s="221">
        <v>1</v>
      </c>
      <c r="M46" s="221">
        <v>1</v>
      </c>
      <c r="N46" s="221">
        <v>1</v>
      </c>
      <c r="O46" s="221">
        <v>1</v>
      </c>
      <c r="P46" s="221">
        <v>1</v>
      </c>
      <c r="Q46" s="221">
        <v>1</v>
      </c>
      <c r="R46" s="221">
        <v>1</v>
      </c>
    </row>
    <row r="47" spans="4:18" x14ac:dyDescent="0.25">
      <c r="D47" s="222">
        <v>1.1499999999999999</v>
      </c>
      <c r="E47" s="223">
        <f t="shared" ca="1" si="14"/>
        <v>1924.0132500000002</v>
      </c>
      <c r="F47" s="224">
        <v>1</v>
      </c>
      <c r="G47" s="224">
        <v>1</v>
      </c>
      <c r="H47" s="224">
        <v>1</v>
      </c>
      <c r="I47" s="224">
        <v>1</v>
      </c>
      <c r="J47" s="224">
        <v>1</v>
      </c>
      <c r="K47" s="224">
        <v>1</v>
      </c>
      <c r="L47" s="224">
        <v>1</v>
      </c>
      <c r="M47" s="224">
        <v>1</v>
      </c>
      <c r="N47" s="224">
        <v>1</v>
      </c>
      <c r="O47" s="224">
        <v>1</v>
      </c>
      <c r="P47" s="224">
        <v>1</v>
      </c>
      <c r="Q47" s="224">
        <v>1</v>
      </c>
      <c r="R47" s="224">
        <v>1</v>
      </c>
    </row>
    <row r="48" spans="4:18" x14ac:dyDescent="0.25">
      <c r="D48" s="222">
        <v>1.1000000000000001</v>
      </c>
      <c r="E48" s="223">
        <f t="shared" ca="1" si="14"/>
        <v>1840.3605000000005</v>
      </c>
      <c r="F48" s="224">
        <v>1</v>
      </c>
      <c r="G48" s="224">
        <v>1</v>
      </c>
      <c r="H48" s="224">
        <v>1</v>
      </c>
      <c r="I48" s="224">
        <v>1</v>
      </c>
      <c r="J48" s="224">
        <v>1</v>
      </c>
      <c r="K48" s="224">
        <v>1</v>
      </c>
      <c r="L48" s="224">
        <v>1</v>
      </c>
      <c r="M48" s="224">
        <v>1</v>
      </c>
      <c r="N48" s="224">
        <v>1</v>
      </c>
      <c r="O48" s="224">
        <v>1</v>
      </c>
      <c r="P48" s="224">
        <v>1</v>
      </c>
      <c r="Q48" s="224">
        <v>1</v>
      </c>
      <c r="R48" s="224">
        <v>1</v>
      </c>
    </row>
    <row r="49" spans="4:18" x14ac:dyDescent="0.25">
      <c r="D49" s="222">
        <v>1.05</v>
      </c>
      <c r="E49" s="223">
        <f t="shared" ca="1" si="14"/>
        <v>1756.7077500000005</v>
      </c>
      <c r="F49" s="224">
        <v>1</v>
      </c>
      <c r="G49" s="224">
        <v>1</v>
      </c>
      <c r="H49" s="224">
        <v>1</v>
      </c>
      <c r="I49" s="224">
        <v>1</v>
      </c>
      <c r="J49" s="224">
        <v>1</v>
      </c>
      <c r="K49" s="224">
        <v>1</v>
      </c>
      <c r="L49" s="224">
        <v>1</v>
      </c>
      <c r="M49" s="224">
        <v>1</v>
      </c>
      <c r="N49" s="224">
        <v>1</v>
      </c>
      <c r="O49" s="224">
        <v>1</v>
      </c>
      <c r="P49" s="224">
        <v>1</v>
      </c>
      <c r="Q49" s="224">
        <v>1</v>
      </c>
      <c r="R49" s="224">
        <v>1</v>
      </c>
    </row>
    <row r="50" spans="4:18" x14ac:dyDescent="0.25">
      <c r="D50" s="222">
        <v>1</v>
      </c>
      <c r="E50" s="223">
        <f ca="1">+$G$4*D50</f>
        <v>1673.0550000000003</v>
      </c>
      <c r="F50" s="224">
        <v>1</v>
      </c>
      <c r="G50" s="224">
        <v>1</v>
      </c>
      <c r="H50" s="224">
        <v>1</v>
      </c>
      <c r="I50" s="224">
        <v>1</v>
      </c>
      <c r="J50" s="224">
        <v>1</v>
      </c>
      <c r="K50" s="224">
        <v>1</v>
      </c>
      <c r="L50" s="224">
        <v>1</v>
      </c>
      <c r="M50" s="224">
        <v>1</v>
      </c>
      <c r="N50" s="224">
        <v>1</v>
      </c>
      <c r="O50" s="224">
        <v>1</v>
      </c>
      <c r="P50" s="224">
        <v>1</v>
      </c>
      <c r="Q50" s="224">
        <v>1</v>
      </c>
      <c r="R50" s="224">
        <v>1</v>
      </c>
    </row>
    <row r="51" spans="4:18" x14ac:dyDescent="0.25">
      <c r="D51" s="222">
        <v>0.95</v>
      </c>
      <c r="E51" s="223">
        <f t="shared" ref="E51:E56" ca="1" si="15">+$G$4*D51</f>
        <v>1589.4022500000001</v>
      </c>
      <c r="F51" s="224">
        <v>1</v>
      </c>
      <c r="G51" s="224">
        <v>1</v>
      </c>
      <c r="H51" s="224">
        <v>1</v>
      </c>
      <c r="I51" s="224">
        <v>1</v>
      </c>
      <c r="J51" s="224">
        <v>1</v>
      </c>
      <c r="K51" s="224">
        <v>1</v>
      </c>
      <c r="L51" s="224">
        <v>1</v>
      </c>
      <c r="M51" s="224">
        <v>1</v>
      </c>
      <c r="N51" s="224">
        <v>1</v>
      </c>
      <c r="O51" s="224">
        <v>1</v>
      </c>
      <c r="P51" s="224">
        <v>1</v>
      </c>
      <c r="Q51" s="224">
        <v>1</v>
      </c>
      <c r="R51" s="224">
        <v>1</v>
      </c>
    </row>
    <row r="52" spans="4:18" x14ac:dyDescent="0.25">
      <c r="D52" s="222">
        <v>0.9</v>
      </c>
      <c r="E52" s="223">
        <f t="shared" ca="1" si="15"/>
        <v>1505.7495000000004</v>
      </c>
      <c r="F52" s="224">
        <v>1</v>
      </c>
      <c r="G52" s="224">
        <v>1</v>
      </c>
      <c r="H52" s="224">
        <v>1</v>
      </c>
      <c r="I52" s="224">
        <v>1</v>
      </c>
      <c r="J52" s="224">
        <v>1</v>
      </c>
      <c r="K52" s="224">
        <v>1</v>
      </c>
      <c r="L52" s="224">
        <v>1</v>
      </c>
      <c r="M52" s="224">
        <v>1</v>
      </c>
      <c r="N52" s="224">
        <v>1</v>
      </c>
      <c r="O52" s="224">
        <v>1</v>
      </c>
      <c r="P52" s="224">
        <v>1</v>
      </c>
      <c r="Q52" s="224">
        <v>1</v>
      </c>
      <c r="R52" s="224">
        <v>1</v>
      </c>
    </row>
    <row r="53" spans="4:18" x14ac:dyDescent="0.25">
      <c r="D53" s="222">
        <v>0.85</v>
      </c>
      <c r="E53" s="223">
        <f t="shared" ca="1" si="15"/>
        <v>1422.0967500000002</v>
      </c>
      <c r="F53" s="224">
        <v>1</v>
      </c>
      <c r="G53" s="224">
        <v>1</v>
      </c>
      <c r="H53" s="224">
        <v>1</v>
      </c>
      <c r="I53" s="224">
        <v>1</v>
      </c>
      <c r="J53" s="224">
        <v>1</v>
      </c>
      <c r="K53" s="224">
        <v>1</v>
      </c>
      <c r="L53" s="224">
        <v>1</v>
      </c>
      <c r="M53" s="224">
        <v>1</v>
      </c>
      <c r="N53" s="224">
        <v>1</v>
      </c>
      <c r="O53" s="224">
        <v>1</v>
      </c>
      <c r="P53" s="224">
        <v>1</v>
      </c>
      <c r="Q53" s="224">
        <v>1</v>
      </c>
      <c r="R53" s="224">
        <v>1</v>
      </c>
    </row>
    <row r="54" spans="4:18" x14ac:dyDescent="0.25">
      <c r="D54" s="222">
        <v>0.8</v>
      </c>
      <c r="E54" s="223">
        <f t="shared" ca="1" si="15"/>
        <v>1338.4440000000004</v>
      </c>
      <c r="F54" s="224">
        <v>1</v>
      </c>
      <c r="G54" s="224">
        <v>1</v>
      </c>
      <c r="H54" s="224">
        <v>1</v>
      </c>
      <c r="I54" s="224">
        <v>1</v>
      </c>
      <c r="J54" s="224">
        <v>1</v>
      </c>
      <c r="K54" s="224">
        <v>1</v>
      </c>
      <c r="L54" s="224">
        <v>1</v>
      </c>
      <c r="M54" s="224">
        <v>1</v>
      </c>
      <c r="N54" s="224">
        <v>1</v>
      </c>
      <c r="O54" s="224">
        <v>1</v>
      </c>
      <c r="P54" s="224">
        <v>1</v>
      </c>
      <c r="Q54" s="224">
        <v>1</v>
      </c>
      <c r="R54" s="224">
        <v>1</v>
      </c>
    </row>
    <row r="55" spans="4:18" x14ac:dyDescent="0.25">
      <c r="D55" s="222">
        <v>0.75</v>
      </c>
      <c r="E55" s="223">
        <f t="shared" ca="1" si="15"/>
        <v>1254.7912500000002</v>
      </c>
      <c r="F55" s="224">
        <v>1</v>
      </c>
      <c r="G55" s="224">
        <v>1</v>
      </c>
      <c r="H55" s="224">
        <v>1</v>
      </c>
      <c r="I55" s="224">
        <v>1</v>
      </c>
      <c r="J55" s="224">
        <v>1</v>
      </c>
      <c r="K55" s="224">
        <v>1</v>
      </c>
      <c r="L55" s="224">
        <v>1</v>
      </c>
      <c r="M55" s="224">
        <v>1</v>
      </c>
      <c r="N55" s="224">
        <v>1</v>
      </c>
      <c r="O55" s="224">
        <v>1</v>
      </c>
      <c r="P55" s="224">
        <v>1</v>
      </c>
      <c r="Q55" s="224">
        <v>1</v>
      </c>
      <c r="R55" s="224">
        <v>1</v>
      </c>
    </row>
    <row r="56" spans="4:18" x14ac:dyDescent="0.25">
      <c r="D56" s="222">
        <v>0.7</v>
      </c>
      <c r="E56" s="223">
        <f t="shared" ca="1" si="15"/>
        <v>1171.1385</v>
      </c>
      <c r="F56" s="224">
        <v>1</v>
      </c>
      <c r="G56" s="224">
        <v>1</v>
      </c>
      <c r="H56" s="224">
        <v>1</v>
      </c>
      <c r="I56" s="224">
        <v>1</v>
      </c>
      <c r="J56" s="224">
        <v>1</v>
      </c>
      <c r="K56" s="224">
        <v>1</v>
      </c>
      <c r="L56" s="224">
        <v>1</v>
      </c>
      <c r="M56" s="224">
        <v>1</v>
      </c>
      <c r="N56" s="224">
        <v>1</v>
      </c>
      <c r="O56" s="224">
        <v>1</v>
      </c>
      <c r="P56" s="224">
        <v>1</v>
      </c>
      <c r="Q56" s="224">
        <v>1</v>
      </c>
      <c r="R56" s="224">
        <v>1</v>
      </c>
    </row>
  </sheetData>
  <conditionalFormatting sqref="F32:R4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4:T24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46:R56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9:T1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4:T14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 count="1">
    <dataValidation type="list" showInputMessage="1" showErrorMessage="1" sqref="D2" xr:uid="{00000000-0002-0000-0800-000000000000}">
      <formula1>$D$3:$D$5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AT71"/>
  <sheetViews>
    <sheetView zoomScale="85" zoomScaleNormal="85" workbookViewId="0"/>
  </sheetViews>
  <sheetFormatPr defaultRowHeight="12.75" outlineLevelCol="1" x14ac:dyDescent="0.2"/>
  <cols>
    <col min="1" max="1" width="36.140625" style="2" bestFit="1" customWidth="1"/>
    <col min="2" max="3" width="3.7109375" style="64" customWidth="1"/>
    <col min="4" max="4" width="11.140625" style="2" bestFit="1" customWidth="1"/>
    <col min="5" max="9" width="0" style="2" hidden="1" customWidth="1" outlineLevel="1"/>
    <col min="10" max="10" width="9.140625" style="2" collapsed="1"/>
    <col min="11" max="15" width="0" style="2" hidden="1" customWidth="1" outlineLevel="1"/>
    <col min="16" max="16" width="9.140625" style="2" collapsed="1"/>
    <col min="17" max="21" width="0" style="2" hidden="1" customWidth="1" outlineLevel="1"/>
    <col min="22" max="22" width="9.140625" style="2" collapsed="1"/>
    <col min="23" max="27" width="0" style="2" hidden="1" customWidth="1" outlineLevel="1"/>
    <col min="28" max="28" width="9.140625" style="2" collapsed="1"/>
    <col min="29" max="33" width="9.140625" style="2" hidden="1" customWidth="1" outlineLevel="1"/>
    <col min="34" max="34" width="9.140625" style="2" collapsed="1"/>
    <col min="35" max="39" width="9.140625" style="2" hidden="1" customWidth="1" outlineLevel="1"/>
    <col min="40" max="40" width="9.140625" style="2" collapsed="1"/>
    <col min="41" max="45" width="0" style="2" hidden="1" customWidth="1" outlineLevel="1"/>
    <col min="46" max="46" width="9.140625" style="2" collapsed="1"/>
    <col min="47" max="16384" width="9.140625" style="2"/>
  </cols>
  <sheetData>
    <row r="2" spans="1:46" x14ac:dyDescent="0.2">
      <c r="A2" s="66" t="s">
        <v>205</v>
      </c>
      <c r="B2" s="68"/>
      <c r="C2" s="68"/>
    </row>
    <row r="3" spans="1:46" x14ac:dyDescent="0.2">
      <c r="A3" s="69" t="s">
        <v>206</v>
      </c>
      <c r="B3" s="70"/>
      <c r="C3" s="70"/>
      <c r="D3" s="166" t="str">
        <f>+Summary!D2</f>
        <v>2010A</v>
      </c>
      <c r="E3" s="166" t="str">
        <f>+Summary!E2</f>
        <v>1Q</v>
      </c>
      <c r="F3" s="166" t="str">
        <f>+Summary!F2</f>
        <v>2Q</v>
      </c>
      <c r="G3" s="166" t="str">
        <f>+Summary!G2</f>
        <v>1H</v>
      </c>
      <c r="H3" s="166" t="str">
        <f>+Summary!H2</f>
        <v>3Q</v>
      </c>
      <c r="I3" s="166" t="str">
        <f>+Summary!J2</f>
        <v>4Q</v>
      </c>
      <c r="J3" s="166" t="str">
        <f>+Summary!K2</f>
        <v>2011A</v>
      </c>
      <c r="K3" s="166" t="str">
        <f>+Summary!L2</f>
        <v>1Q</v>
      </c>
      <c r="L3" s="166" t="str">
        <f>+Summary!M2</f>
        <v>2Q</v>
      </c>
      <c r="M3" s="166" t="str">
        <f>+Summary!N2</f>
        <v>1H</v>
      </c>
      <c r="N3" s="166" t="str">
        <f>+Summary!O2</f>
        <v>3Q</v>
      </c>
      <c r="O3" s="166" t="str">
        <f>+Summary!Q2</f>
        <v>4Q</v>
      </c>
      <c r="P3" s="166" t="str">
        <f>+Summary!R2</f>
        <v>2012A</v>
      </c>
      <c r="Q3" s="166" t="str">
        <f>+Summary!S2</f>
        <v>1Q</v>
      </c>
      <c r="R3" s="166" t="str">
        <f>+Summary!T2</f>
        <v>2Q</v>
      </c>
      <c r="S3" s="166" t="str">
        <f>+Summary!U2</f>
        <v>1H</v>
      </c>
      <c r="T3" s="166" t="str">
        <f>+Summary!V2</f>
        <v>3Q</v>
      </c>
      <c r="U3" s="166" t="str">
        <f>+Summary!X2</f>
        <v>4Q</v>
      </c>
      <c r="V3" s="166" t="str">
        <f>+Summary!Y2</f>
        <v>2013A</v>
      </c>
      <c r="W3" s="166" t="str">
        <f>+Summary!Z2</f>
        <v>1Q</v>
      </c>
      <c r="X3" s="166" t="str">
        <f>+Summary!AA2</f>
        <v>2Q</v>
      </c>
      <c r="Y3" s="166" t="str">
        <f>+Summary!AB2</f>
        <v>1H</v>
      </c>
      <c r="Z3" s="166" t="str">
        <f>+Summary!AC2</f>
        <v>3Q</v>
      </c>
      <c r="AA3" s="166" t="str">
        <f>+Summary!AE2</f>
        <v>4Q</v>
      </c>
      <c r="AB3" s="166" t="str">
        <f>+Summary!AF2</f>
        <v>2014A</v>
      </c>
      <c r="AC3" s="166" t="str">
        <f>+Summary!AG2</f>
        <v>1Q</v>
      </c>
      <c r="AD3" s="166" t="str">
        <f>+Summary!AH2</f>
        <v>2Q</v>
      </c>
      <c r="AE3" s="166" t="str">
        <f>+Summary!AI2</f>
        <v>1H</v>
      </c>
      <c r="AF3" s="166" t="str">
        <f>+Summary!AJ2</f>
        <v>3Q</v>
      </c>
      <c r="AG3" s="166" t="str">
        <f>+Summary!AL2</f>
        <v>4Q</v>
      </c>
      <c r="AH3" s="166" t="str">
        <f>+Summary!AM2</f>
        <v>2015A</v>
      </c>
      <c r="AI3" s="166" t="str">
        <f>+Summary!AN2</f>
        <v>1Q</v>
      </c>
      <c r="AJ3" s="166" t="str">
        <f>+Summary!AO2</f>
        <v>2Q</v>
      </c>
      <c r="AK3" s="166" t="str">
        <f>+Summary!AP2</f>
        <v>1H</v>
      </c>
      <c r="AL3" s="166" t="str">
        <f>+Summary!AQ2</f>
        <v>3Q</v>
      </c>
      <c r="AM3" s="166" t="str">
        <f>+Summary!AS2</f>
        <v>4Q</v>
      </c>
      <c r="AN3" s="166" t="str">
        <f>+Summary!AT2</f>
        <v>2016A</v>
      </c>
      <c r="AO3" s="166" t="str">
        <f>+Summary!AU2</f>
        <v>1Q</v>
      </c>
      <c r="AP3" s="166" t="str">
        <f>+Summary!AV2</f>
        <v>2Q</v>
      </c>
      <c r="AQ3" s="166" t="str">
        <f>+Summary!AW2</f>
        <v>1H</v>
      </c>
      <c r="AR3" s="166" t="str">
        <f>+Summary!AX2</f>
        <v>3Q</v>
      </c>
      <c r="AS3" s="166" t="str">
        <f>+Summary!AZ2</f>
        <v>4Q</v>
      </c>
      <c r="AT3" s="166" t="str">
        <f>+Summary!BA2</f>
        <v>2017A</v>
      </c>
    </row>
    <row r="4" spans="1:46" x14ac:dyDescent="0.2">
      <c r="A4" s="2" t="str">
        <f ca="1">'P&amp;L'!A24</f>
        <v>Total revenues</v>
      </c>
      <c r="D4" s="71" t="str">
        <f ca="1">IFERROR('P&amp;L'!D24/'P&amp;L'!D$24,"NM")</f>
        <v>NM</v>
      </c>
      <c r="E4" s="71" t="str">
        <f ca="1">IFERROR('P&amp;L'!E24/'P&amp;L'!E$24,"NM")</f>
        <v>NM</v>
      </c>
      <c r="F4" s="71" t="str">
        <f ca="1">IFERROR('P&amp;L'!F24/'P&amp;L'!F$24,"NM")</f>
        <v>NM</v>
      </c>
      <c r="G4" s="71" t="str">
        <f ca="1">IFERROR('P&amp;L'!G24/'P&amp;L'!G$24,"NM")</f>
        <v>NM</v>
      </c>
      <c r="H4" s="71" t="str">
        <f ca="1">IFERROR('P&amp;L'!H24/'P&amp;L'!H$24,"NM")</f>
        <v>NM</v>
      </c>
      <c r="I4" s="71" t="str">
        <f ca="1">IFERROR('P&amp;L'!J24/'P&amp;L'!J$24,"NM")</f>
        <v>NM</v>
      </c>
      <c r="J4" s="71" t="str">
        <f ca="1">IFERROR('P&amp;L'!K24/'P&amp;L'!K$24,"NM")</f>
        <v>NM</v>
      </c>
      <c r="K4" s="71" t="str">
        <f ca="1">IFERROR('P&amp;L'!L24/'P&amp;L'!L$24,"NM")</f>
        <v>NM</v>
      </c>
      <c r="L4" s="71" t="str">
        <f ca="1">IFERROR('P&amp;L'!M24/'P&amp;L'!M$24,"NM")</f>
        <v>NM</v>
      </c>
      <c r="M4" s="71" t="str">
        <f ca="1">IFERROR('P&amp;L'!N24/'P&amp;L'!N$24,"NM")</f>
        <v>NM</v>
      </c>
      <c r="N4" s="71" t="str">
        <f ca="1">IFERROR('P&amp;L'!O24/'P&amp;L'!O$24,"NM")</f>
        <v>NM</v>
      </c>
      <c r="O4" s="71" t="str">
        <f ca="1">IFERROR('P&amp;L'!Q24/'P&amp;L'!Q$24,"NM")</f>
        <v>NM</v>
      </c>
      <c r="P4" s="71" t="str">
        <f ca="1">IFERROR('P&amp;L'!R24/'P&amp;L'!R$24,"NM")</f>
        <v>NM</v>
      </c>
      <c r="Q4" s="71" t="str">
        <f ca="1">IFERROR('P&amp;L'!S24/'P&amp;L'!S$24,"NM")</f>
        <v>NM</v>
      </c>
      <c r="R4" s="71" t="str">
        <f ca="1">IFERROR('P&amp;L'!T24/'P&amp;L'!T$24,"NM")</f>
        <v>NM</v>
      </c>
      <c r="S4" s="71" t="str">
        <f ca="1">IFERROR('P&amp;L'!U24/'P&amp;L'!U$24,"NM")</f>
        <v>NM</v>
      </c>
      <c r="T4" s="71" t="str">
        <f ca="1">IFERROR('P&amp;L'!V24/'P&amp;L'!V$24,"NM")</f>
        <v>NM</v>
      </c>
      <c r="U4" s="71" t="str">
        <f ca="1">IFERROR('P&amp;L'!X24/'P&amp;L'!X$24,"NM")</f>
        <v>NM</v>
      </c>
      <c r="V4" s="71">
        <f ca="1">IFERROR('P&amp;L'!Y24/'P&amp;L'!Y$24,"NM")</f>
        <v>1</v>
      </c>
      <c r="W4" s="71" t="str">
        <f ca="1">IFERROR('P&amp;L'!Z24/'P&amp;L'!Z$24,"NM")</f>
        <v>NM</v>
      </c>
      <c r="X4" s="71" t="str">
        <f ca="1">IFERROR('P&amp;L'!AA24/'P&amp;L'!AA$24,"NM")</f>
        <v>NM</v>
      </c>
      <c r="Y4" s="71" t="str">
        <f ca="1">IFERROR('P&amp;L'!AB24/'P&amp;L'!AB$24,"NM")</f>
        <v>NM</v>
      </c>
      <c r="Z4" s="71" t="str">
        <f ca="1">IFERROR('P&amp;L'!AC24/'P&amp;L'!AC$24,"NM")</f>
        <v>NM</v>
      </c>
      <c r="AA4" s="71" t="str">
        <f ca="1">IFERROR('P&amp;L'!AE24/'P&amp;L'!AE$24,"NM")</f>
        <v>NM</v>
      </c>
      <c r="AB4" s="71">
        <f ca="1">IFERROR('P&amp;L'!AF24/'P&amp;L'!AF$24,"NM")</f>
        <v>1</v>
      </c>
      <c r="AC4" s="71" t="str">
        <f ca="1">IFERROR('P&amp;L'!AG24/'P&amp;L'!AG$24,"NM")</f>
        <v>NM</v>
      </c>
      <c r="AD4" s="71" t="str">
        <f ca="1">IFERROR('P&amp;L'!AH24/'P&amp;L'!AH$24,"NM")</f>
        <v>NM</v>
      </c>
      <c r="AE4" s="71" t="str">
        <f ca="1">IFERROR('P&amp;L'!AI24/'P&amp;L'!AI$24,"NM")</f>
        <v>NM</v>
      </c>
      <c r="AF4" s="71" t="str">
        <f ca="1">IFERROR('P&amp;L'!AJ24/'P&amp;L'!AJ$24,"NM")</f>
        <v>NM</v>
      </c>
      <c r="AG4" s="71" t="str">
        <f ca="1">IFERROR('P&amp;L'!AL24/'P&amp;L'!AL$24,"NM")</f>
        <v>NM</v>
      </c>
      <c r="AH4" s="71">
        <f ca="1">IFERROR('P&amp;L'!AM24/'P&amp;L'!AM$24,"NM")</f>
        <v>1</v>
      </c>
      <c r="AI4" s="71" t="str">
        <f ca="1">IFERROR('P&amp;L'!AN24/'P&amp;L'!AN$24,"NM")</f>
        <v>NM</v>
      </c>
      <c r="AJ4" s="71" t="str">
        <f ca="1">IFERROR('P&amp;L'!AO24/'P&amp;L'!AO$24,"NM")</f>
        <v>NM</v>
      </c>
      <c r="AK4" s="71" t="str">
        <f ca="1">IFERROR('P&amp;L'!AP24/'P&amp;L'!AP$24,"NM")</f>
        <v>NM</v>
      </c>
      <c r="AL4" s="71" t="str">
        <f ca="1">IFERROR('P&amp;L'!AQ24/'P&amp;L'!AQ$24,"NM")</f>
        <v>NM</v>
      </c>
      <c r="AM4" s="71" t="str">
        <f ca="1">IFERROR('P&amp;L'!AS24/'P&amp;L'!AS$24,"NM")</f>
        <v>NM</v>
      </c>
      <c r="AN4" s="71">
        <f ca="1">IFERROR('P&amp;L'!AT24/'P&amp;L'!AT$24,"NM")</f>
        <v>1</v>
      </c>
      <c r="AO4" s="71">
        <f ca="1">IFERROR('P&amp;L'!AU24/'P&amp;L'!AU$24,"NM")</f>
        <v>1</v>
      </c>
      <c r="AP4" s="71">
        <f ca="1">IFERROR('P&amp;L'!AV24/'P&amp;L'!AV$24,"NM")</f>
        <v>1</v>
      </c>
      <c r="AQ4" s="71">
        <f ca="1">IFERROR('P&amp;L'!AW24/'P&amp;L'!AW$24,"NM")</f>
        <v>1</v>
      </c>
      <c r="AR4" s="71">
        <f ca="1">IFERROR('P&amp;L'!AX24/'P&amp;L'!AX$24,"NM")</f>
        <v>1</v>
      </c>
      <c r="AS4" s="71">
        <f ca="1">IFERROR('P&amp;L'!AZ24/'P&amp;L'!AZ$24,"NM")</f>
        <v>1</v>
      </c>
      <c r="AT4" s="71">
        <f ca="1">IFERROR('P&amp;L'!BA24/'P&amp;L'!BA$24,"NM")</f>
        <v>1</v>
      </c>
    </row>
    <row r="5" spans="1:46" x14ac:dyDescent="0.2">
      <c r="A5" s="2" t="str">
        <f ca="1">'P&amp;L'!A26</f>
        <v>CoGS</v>
      </c>
      <c r="D5" s="71" t="str">
        <f ca="1">IFERROR('P&amp;L'!D26/'P&amp;L'!D$24,"NM")</f>
        <v>NM</v>
      </c>
      <c r="E5" s="71" t="str">
        <f ca="1">IFERROR('P&amp;L'!E26/'P&amp;L'!E$24,"NM")</f>
        <v>NM</v>
      </c>
      <c r="F5" s="71" t="str">
        <f ca="1">IFERROR('P&amp;L'!F26/'P&amp;L'!F$24,"NM")</f>
        <v>NM</v>
      </c>
      <c r="G5" s="71" t="str">
        <f ca="1">IFERROR('P&amp;L'!G26/'P&amp;L'!G$24,"NM")</f>
        <v>NM</v>
      </c>
      <c r="H5" s="71" t="str">
        <f ca="1">IFERROR('P&amp;L'!H26/'P&amp;L'!H$24,"NM")</f>
        <v>NM</v>
      </c>
      <c r="I5" s="71" t="str">
        <f ca="1">IFERROR('P&amp;L'!J26/'P&amp;L'!J$24,"NM")</f>
        <v>NM</v>
      </c>
      <c r="J5" s="71" t="str">
        <f ca="1">IFERROR('P&amp;L'!K26/'P&amp;L'!K$24,"NM")</f>
        <v>NM</v>
      </c>
      <c r="K5" s="71" t="str">
        <f ca="1">IFERROR('P&amp;L'!L26/'P&amp;L'!L$24,"NM")</f>
        <v>NM</v>
      </c>
      <c r="L5" s="71" t="str">
        <f ca="1">IFERROR('P&amp;L'!M26/'P&amp;L'!M$24,"NM")</f>
        <v>NM</v>
      </c>
      <c r="M5" s="71" t="str">
        <f ca="1">IFERROR('P&amp;L'!N26/'P&amp;L'!N$24,"NM")</f>
        <v>NM</v>
      </c>
      <c r="N5" s="71" t="str">
        <f ca="1">IFERROR('P&amp;L'!O26/'P&amp;L'!O$24,"NM")</f>
        <v>NM</v>
      </c>
      <c r="O5" s="71" t="str">
        <f ca="1">IFERROR('P&amp;L'!Q26/'P&amp;L'!Q$24,"NM")</f>
        <v>NM</v>
      </c>
      <c r="P5" s="71" t="str">
        <f ca="1">IFERROR('P&amp;L'!R26/'P&amp;L'!R$24,"NM")</f>
        <v>NM</v>
      </c>
      <c r="Q5" s="71" t="str">
        <f ca="1">IFERROR('P&amp;L'!S26/'P&amp;L'!S$24,"NM")</f>
        <v>NM</v>
      </c>
      <c r="R5" s="71" t="str">
        <f ca="1">IFERROR('P&amp;L'!T26/'P&amp;L'!T$24,"NM")</f>
        <v>NM</v>
      </c>
      <c r="S5" s="71" t="str">
        <f ca="1">IFERROR('P&amp;L'!U26/'P&amp;L'!U$24,"NM")</f>
        <v>NM</v>
      </c>
      <c r="T5" s="71" t="str">
        <f ca="1">IFERROR('P&amp;L'!V26/'P&amp;L'!V$24,"NM")</f>
        <v>NM</v>
      </c>
      <c r="U5" s="71" t="str">
        <f ca="1">IFERROR('P&amp;L'!X26/'P&amp;L'!X$24,"NM")</f>
        <v>NM</v>
      </c>
      <c r="V5" s="71">
        <f ca="1">IFERROR('P&amp;L'!Y26/'P&amp;L'!Y$24,"NM")</f>
        <v>-0.65836680053547525</v>
      </c>
      <c r="W5" s="71" t="str">
        <f ca="1">IFERROR('P&amp;L'!Z26/'P&amp;L'!Z$24,"NM")</f>
        <v>NM</v>
      </c>
      <c r="X5" s="71" t="str">
        <f ca="1">IFERROR('P&amp;L'!AA26/'P&amp;L'!AA$24,"NM")</f>
        <v>NM</v>
      </c>
      <c r="Y5" s="71" t="str">
        <f ca="1">IFERROR('P&amp;L'!AB26/'P&amp;L'!AB$24,"NM")</f>
        <v>NM</v>
      </c>
      <c r="Z5" s="71" t="str">
        <f ca="1">IFERROR('P&amp;L'!AC26/'P&amp;L'!AC$24,"NM")</f>
        <v>NM</v>
      </c>
      <c r="AA5" s="71" t="str">
        <f ca="1">IFERROR('P&amp;L'!AE26/'P&amp;L'!AE$24,"NM")</f>
        <v>NM</v>
      </c>
      <c r="AB5" s="71">
        <f ca="1">IFERROR('P&amp;L'!AF26/'P&amp;L'!AF$24,"NM")</f>
        <v>-0.66471461563840317</v>
      </c>
      <c r="AC5" s="71" t="str">
        <f ca="1">IFERROR('P&amp;L'!AG26/'P&amp;L'!AG$24,"NM")</f>
        <v>NM</v>
      </c>
      <c r="AD5" s="71" t="str">
        <f ca="1">IFERROR('P&amp;L'!AH26/'P&amp;L'!AH$24,"NM")</f>
        <v>NM</v>
      </c>
      <c r="AE5" s="71" t="str">
        <f ca="1">IFERROR('P&amp;L'!AI26/'P&amp;L'!AI$24,"NM")</f>
        <v>NM</v>
      </c>
      <c r="AF5" s="71" t="str">
        <f ca="1">IFERROR('P&amp;L'!AJ26/'P&amp;L'!AJ$24,"NM")</f>
        <v>NM</v>
      </c>
      <c r="AG5" s="71" t="str">
        <f ca="1">IFERROR('P&amp;L'!AL26/'P&amp;L'!AL$24,"NM")</f>
        <v>NM</v>
      </c>
      <c r="AH5" s="71">
        <f ca="1">IFERROR('P&amp;L'!AM26/'P&amp;L'!AM$24,"NM")</f>
        <v>-0.6642385613475984</v>
      </c>
      <c r="AI5" s="71" t="str">
        <f ca="1">IFERROR('P&amp;L'!AN26/'P&amp;L'!AN$24,"NM")</f>
        <v>NM</v>
      </c>
      <c r="AJ5" s="71" t="str">
        <f ca="1">IFERROR('P&amp;L'!AO26/'P&amp;L'!AO$24,"NM")</f>
        <v>NM</v>
      </c>
      <c r="AK5" s="71" t="str">
        <f ca="1">IFERROR('P&amp;L'!AP26/'P&amp;L'!AP$24,"NM")</f>
        <v>NM</v>
      </c>
      <c r="AL5" s="71" t="str">
        <f ca="1">IFERROR('P&amp;L'!AQ26/'P&amp;L'!AQ$24,"NM")</f>
        <v>NM</v>
      </c>
      <c r="AM5" s="71" t="str">
        <f ca="1">IFERROR('P&amp;L'!AS26/'P&amp;L'!AS$24,"NM")</f>
        <v>NM</v>
      </c>
      <c r="AN5" s="71">
        <f ca="1">IFERROR('P&amp;L'!AT26/'P&amp;L'!AT$24,"NM")</f>
        <v>-0.66089368720947672</v>
      </c>
      <c r="AO5" s="71">
        <f ca="1">IFERROR('P&amp;L'!AU26/'P&amp;L'!AU$24,"NM")</f>
        <v>-0.71124790151091211</v>
      </c>
      <c r="AP5" s="71">
        <f ca="1">IFERROR('P&amp;L'!AV26/'P&amp;L'!AV$24,"NM")</f>
        <v>-0.73473502304147464</v>
      </c>
      <c r="AQ5" s="71">
        <f ca="1">IFERROR('P&amp;L'!AW26/'P&amp;L'!AW$24,"NM")</f>
        <v>-0.72282145898382055</v>
      </c>
      <c r="AR5" s="71">
        <f ca="1">IFERROR('P&amp;L'!AX26/'P&amp;L'!AX$24,"NM")</f>
        <v>-0.71927781013395453</v>
      </c>
      <c r="AS5" s="71">
        <f ca="1">IFERROR('P&amp;L'!AZ26/'P&amp;L'!AZ$24,"NM")</f>
        <v>-0.52103925444789612</v>
      </c>
      <c r="AT5" s="71">
        <f ca="1">IFERROR('P&amp;L'!BA26/'P&amp;L'!BA$24,"NM")</f>
        <v>-0.67099350973539695</v>
      </c>
    </row>
    <row r="6" spans="1:46" x14ac:dyDescent="0.2">
      <c r="A6" s="72" t="str">
        <f ca="1">'P&amp;L'!A29</f>
        <v>Gross profit</v>
      </c>
      <c r="B6" s="74"/>
      <c r="C6" s="74"/>
      <c r="D6" s="73" t="str">
        <f ca="1">IFERROR('P&amp;L'!D29/'P&amp;L'!D$24,"NM")</f>
        <v>NM</v>
      </c>
      <c r="E6" s="73" t="str">
        <f ca="1">IFERROR('P&amp;L'!E29/'P&amp;L'!E$24,"NM")</f>
        <v>NM</v>
      </c>
      <c r="F6" s="73" t="str">
        <f ca="1">IFERROR('P&amp;L'!F29/'P&amp;L'!F$24,"NM")</f>
        <v>NM</v>
      </c>
      <c r="G6" s="73" t="str">
        <f ca="1">IFERROR('P&amp;L'!G29/'P&amp;L'!G$24,"NM")</f>
        <v>NM</v>
      </c>
      <c r="H6" s="73" t="str">
        <f ca="1">IFERROR('P&amp;L'!H29/'P&amp;L'!H$24,"NM")</f>
        <v>NM</v>
      </c>
      <c r="I6" s="73" t="str">
        <f ca="1">IFERROR('P&amp;L'!J29/'P&amp;L'!J$24,"NM")</f>
        <v>NM</v>
      </c>
      <c r="J6" s="73" t="str">
        <f ca="1">IFERROR('P&amp;L'!K29/'P&amp;L'!K$24,"NM")</f>
        <v>NM</v>
      </c>
      <c r="K6" s="73" t="str">
        <f ca="1">IFERROR('P&amp;L'!L29/'P&amp;L'!L$24,"NM")</f>
        <v>NM</v>
      </c>
      <c r="L6" s="73" t="str">
        <f ca="1">IFERROR('P&amp;L'!M29/'P&amp;L'!M$24,"NM")</f>
        <v>NM</v>
      </c>
      <c r="M6" s="73" t="str">
        <f ca="1">IFERROR('P&amp;L'!N29/'P&amp;L'!N$24,"NM")</f>
        <v>NM</v>
      </c>
      <c r="N6" s="73" t="str">
        <f ca="1">IFERROR('P&amp;L'!O29/'P&amp;L'!O$24,"NM")</f>
        <v>NM</v>
      </c>
      <c r="O6" s="73" t="str">
        <f ca="1">IFERROR('P&amp;L'!Q29/'P&amp;L'!Q$24,"NM")</f>
        <v>NM</v>
      </c>
      <c r="P6" s="73" t="str">
        <f ca="1">IFERROR('P&amp;L'!R29/'P&amp;L'!R$24,"NM")</f>
        <v>NM</v>
      </c>
      <c r="Q6" s="73" t="str">
        <f ca="1">IFERROR('P&amp;L'!S29/'P&amp;L'!S$24,"NM")</f>
        <v>NM</v>
      </c>
      <c r="R6" s="73" t="str">
        <f ca="1">IFERROR('P&amp;L'!T29/'P&amp;L'!T$24,"NM")</f>
        <v>NM</v>
      </c>
      <c r="S6" s="73" t="str">
        <f ca="1">IFERROR('P&amp;L'!U29/'P&amp;L'!U$24,"NM")</f>
        <v>NM</v>
      </c>
      <c r="T6" s="73" t="str">
        <f ca="1">IFERROR('P&amp;L'!V29/'P&amp;L'!V$24,"NM")</f>
        <v>NM</v>
      </c>
      <c r="U6" s="73" t="str">
        <f ca="1">IFERROR('P&amp;L'!X29/'P&amp;L'!X$24,"NM")</f>
        <v>NM</v>
      </c>
      <c r="V6" s="73">
        <f ca="1">IFERROR('P&amp;L'!Y29/'P&amp;L'!Y$24,"NM")</f>
        <v>0.34163319946452475</v>
      </c>
      <c r="W6" s="73" t="str">
        <f ca="1">IFERROR('P&amp;L'!Z29/'P&amp;L'!Z$24,"NM")</f>
        <v>NM</v>
      </c>
      <c r="X6" s="73" t="str">
        <f ca="1">IFERROR('P&amp;L'!AA29/'P&amp;L'!AA$24,"NM")</f>
        <v>NM</v>
      </c>
      <c r="Y6" s="73" t="str">
        <f ca="1">IFERROR('P&amp;L'!AB29/'P&amp;L'!AB$24,"NM")</f>
        <v>NM</v>
      </c>
      <c r="Z6" s="73" t="str">
        <f ca="1">IFERROR('P&amp;L'!AC29/'P&amp;L'!AC$24,"NM")</f>
        <v>NM</v>
      </c>
      <c r="AA6" s="73" t="str">
        <f ca="1">IFERROR('P&amp;L'!AE29/'P&amp;L'!AE$24,"NM")</f>
        <v>NM</v>
      </c>
      <c r="AB6" s="73">
        <f ca="1">IFERROR('P&amp;L'!AF29/'P&amp;L'!AF$24,"NM")</f>
        <v>0.33528538436159683</v>
      </c>
      <c r="AC6" s="73" t="str">
        <f ca="1">IFERROR('P&amp;L'!AG29/'P&amp;L'!AG$24,"NM")</f>
        <v>NM</v>
      </c>
      <c r="AD6" s="73" t="str">
        <f ca="1">IFERROR('P&amp;L'!AH29/'P&amp;L'!AH$24,"NM")</f>
        <v>NM</v>
      </c>
      <c r="AE6" s="73" t="str">
        <f ca="1">IFERROR('P&amp;L'!AI29/'P&amp;L'!AI$24,"NM")</f>
        <v>NM</v>
      </c>
      <c r="AF6" s="73" t="str">
        <f ca="1">IFERROR('P&amp;L'!AJ29/'P&amp;L'!AJ$24,"NM")</f>
        <v>NM</v>
      </c>
      <c r="AG6" s="73" t="str">
        <f ca="1">IFERROR('P&amp;L'!AL29/'P&amp;L'!AL$24,"NM")</f>
        <v>NM</v>
      </c>
      <c r="AH6" s="73">
        <f ca="1">IFERROR('P&amp;L'!AM29/'P&amp;L'!AM$24,"NM")</f>
        <v>0.33576143865240154</v>
      </c>
      <c r="AI6" s="73" t="str">
        <f ca="1">IFERROR('P&amp;L'!AN29/'P&amp;L'!AN$24,"NM")</f>
        <v>NM</v>
      </c>
      <c r="AJ6" s="73" t="str">
        <f ca="1">IFERROR('P&amp;L'!AO29/'P&amp;L'!AO$24,"NM")</f>
        <v>NM</v>
      </c>
      <c r="AK6" s="73" t="str">
        <f ca="1">IFERROR('P&amp;L'!AP29/'P&amp;L'!AP$24,"NM")</f>
        <v>NM</v>
      </c>
      <c r="AL6" s="73" t="str">
        <f ca="1">IFERROR('P&amp;L'!AQ29/'P&amp;L'!AQ$24,"NM")</f>
        <v>NM</v>
      </c>
      <c r="AM6" s="73" t="str">
        <f ca="1">IFERROR('P&amp;L'!AS29/'P&amp;L'!AS$24,"NM")</f>
        <v>NM</v>
      </c>
      <c r="AN6" s="73">
        <f ca="1">IFERROR('P&amp;L'!AT29/'P&amp;L'!AT$24,"NM")</f>
        <v>0.33910631279052333</v>
      </c>
      <c r="AO6" s="73">
        <f ca="1">IFERROR('P&amp;L'!AU29/'P&amp;L'!AU$24,"NM")</f>
        <v>0.28875209848908784</v>
      </c>
      <c r="AP6" s="73">
        <f ca="1">IFERROR('P&amp;L'!AV29/'P&amp;L'!AV$24,"NM")</f>
        <v>0.26526497695852536</v>
      </c>
      <c r="AQ6" s="73">
        <f ca="1">IFERROR('P&amp;L'!AW29/'P&amp;L'!AW$24,"NM")</f>
        <v>0.27717854101617939</v>
      </c>
      <c r="AR6" s="73">
        <f ca="1">IFERROR('P&amp;L'!AX29/'P&amp;L'!AX$24,"NM")</f>
        <v>0.28072218986604541</v>
      </c>
      <c r="AS6" s="73">
        <f ca="1">IFERROR('P&amp;L'!AZ29/'P&amp;L'!AZ$24,"NM")</f>
        <v>0.47896074555210388</v>
      </c>
      <c r="AT6" s="73">
        <f ca="1">IFERROR('P&amp;L'!BA29/'P&amp;L'!BA$24,"NM")</f>
        <v>0.3290064902646031</v>
      </c>
    </row>
    <row r="7" spans="1:46" x14ac:dyDescent="0.2">
      <c r="A7" s="2" t="str">
        <f ca="1">'P&amp;L'!A33</f>
        <v>Staff costs</v>
      </c>
      <c r="D7" s="71" t="str">
        <f ca="1">IFERROR('P&amp;L'!D33/'P&amp;L'!D$24,"NM")</f>
        <v>NM</v>
      </c>
      <c r="E7" s="71" t="str">
        <f ca="1">IFERROR('P&amp;L'!E33/'P&amp;L'!E$24,"NM")</f>
        <v>NM</v>
      </c>
      <c r="F7" s="71" t="str">
        <f ca="1">IFERROR('P&amp;L'!F33/'P&amp;L'!F$24,"NM")</f>
        <v>NM</v>
      </c>
      <c r="G7" s="71" t="str">
        <f ca="1">IFERROR('P&amp;L'!G33/'P&amp;L'!G$24,"NM")</f>
        <v>NM</v>
      </c>
      <c r="H7" s="71" t="str">
        <f ca="1">IFERROR('P&amp;L'!H33/'P&amp;L'!H$24,"NM")</f>
        <v>NM</v>
      </c>
      <c r="I7" s="71" t="str">
        <f ca="1">IFERROR('P&amp;L'!J33/'P&amp;L'!J$24,"NM")</f>
        <v>NM</v>
      </c>
      <c r="J7" s="71" t="str">
        <f ca="1">IFERROR('P&amp;L'!K33/'P&amp;L'!K$24,"NM")</f>
        <v>NM</v>
      </c>
      <c r="K7" s="71" t="str">
        <f ca="1">IFERROR('P&amp;L'!L33/'P&amp;L'!L$24,"NM")</f>
        <v>NM</v>
      </c>
      <c r="L7" s="71" t="str">
        <f ca="1">IFERROR('P&amp;L'!M33/'P&amp;L'!M$24,"NM")</f>
        <v>NM</v>
      </c>
      <c r="M7" s="71" t="str">
        <f ca="1">IFERROR('P&amp;L'!N33/'P&amp;L'!N$24,"NM")</f>
        <v>NM</v>
      </c>
      <c r="N7" s="71" t="str">
        <f ca="1">IFERROR('P&amp;L'!O33/'P&amp;L'!O$24,"NM")</f>
        <v>NM</v>
      </c>
      <c r="O7" s="71" t="str">
        <f ca="1">IFERROR('P&amp;L'!Q33/'P&amp;L'!Q$24,"NM")</f>
        <v>NM</v>
      </c>
      <c r="P7" s="71" t="str">
        <f ca="1">IFERROR('P&amp;L'!R33/'P&amp;L'!R$24,"NM")</f>
        <v>NM</v>
      </c>
      <c r="Q7" s="71" t="str">
        <f ca="1">IFERROR('P&amp;L'!S33/'P&amp;L'!S$24,"NM")</f>
        <v>NM</v>
      </c>
      <c r="R7" s="71" t="str">
        <f ca="1">IFERROR('P&amp;L'!T33/'P&amp;L'!T$24,"NM")</f>
        <v>NM</v>
      </c>
      <c r="S7" s="71" t="str">
        <f ca="1">IFERROR('P&amp;L'!U33/'P&amp;L'!U$24,"NM")</f>
        <v>NM</v>
      </c>
      <c r="T7" s="71" t="str">
        <f ca="1">IFERROR('P&amp;L'!V33/'P&amp;L'!V$24,"NM")</f>
        <v>NM</v>
      </c>
      <c r="U7" s="71" t="str">
        <f ca="1">IFERROR('P&amp;L'!X33/'P&amp;L'!X$24,"NM")</f>
        <v>NM</v>
      </c>
      <c r="V7" s="71">
        <f ca="1">IFERROR('P&amp;L'!Y33/'P&amp;L'!Y$24,"NM")</f>
        <v>0</v>
      </c>
      <c r="W7" s="71" t="str">
        <f ca="1">IFERROR('P&amp;L'!Z33/'P&amp;L'!Z$24,"NM")</f>
        <v>NM</v>
      </c>
      <c r="X7" s="71" t="str">
        <f ca="1">IFERROR('P&amp;L'!AA33/'P&amp;L'!AA$24,"NM")</f>
        <v>NM</v>
      </c>
      <c r="Y7" s="71" t="str">
        <f ca="1">IFERROR('P&amp;L'!AB33/'P&amp;L'!AB$24,"NM")</f>
        <v>NM</v>
      </c>
      <c r="Z7" s="71" t="str">
        <f ca="1">IFERROR('P&amp;L'!AC33/'P&amp;L'!AC$24,"NM")</f>
        <v>NM</v>
      </c>
      <c r="AA7" s="71" t="str">
        <f ca="1">IFERROR('P&amp;L'!AE33/'P&amp;L'!AE$24,"NM")</f>
        <v>NM</v>
      </c>
      <c r="AB7" s="71">
        <f ca="1">IFERROR('P&amp;L'!AF33/'P&amp;L'!AF$24,"NM")</f>
        <v>0</v>
      </c>
      <c r="AC7" s="71" t="str">
        <f ca="1">IFERROR('P&amp;L'!AG33/'P&amp;L'!AG$24,"NM")</f>
        <v>NM</v>
      </c>
      <c r="AD7" s="71" t="str">
        <f ca="1">IFERROR('P&amp;L'!AH33/'P&amp;L'!AH$24,"NM")</f>
        <v>NM</v>
      </c>
      <c r="AE7" s="71" t="str">
        <f ca="1">IFERROR('P&amp;L'!AI33/'P&amp;L'!AI$24,"NM")</f>
        <v>NM</v>
      </c>
      <c r="AF7" s="71" t="str">
        <f ca="1">IFERROR('P&amp;L'!AJ33/'P&amp;L'!AJ$24,"NM")</f>
        <v>NM</v>
      </c>
      <c r="AG7" s="71" t="str">
        <f ca="1">IFERROR('P&amp;L'!AL33/'P&amp;L'!AL$24,"NM")</f>
        <v>NM</v>
      </c>
      <c r="AH7" s="71">
        <f ca="1">IFERROR('P&amp;L'!AM33/'P&amp;L'!AM$24,"NM")</f>
        <v>0</v>
      </c>
      <c r="AI7" s="71" t="str">
        <f ca="1">IFERROR('P&amp;L'!AN33/'P&amp;L'!AN$24,"NM")</f>
        <v>NM</v>
      </c>
      <c r="AJ7" s="71" t="str">
        <f ca="1">IFERROR('P&amp;L'!AO33/'P&amp;L'!AO$24,"NM")</f>
        <v>NM</v>
      </c>
      <c r="AK7" s="71" t="str">
        <f ca="1">IFERROR('P&amp;L'!AP33/'P&amp;L'!AP$24,"NM")</f>
        <v>NM</v>
      </c>
      <c r="AL7" s="71" t="str">
        <f ca="1">IFERROR('P&amp;L'!AQ33/'P&amp;L'!AQ$24,"NM")</f>
        <v>NM</v>
      </c>
      <c r="AM7" s="71" t="str">
        <f ca="1">IFERROR('P&amp;L'!AS33/'P&amp;L'!AS$24,"NM")</f>
        <v>NM</v>
      </c>
      <c r="AN7" s="71">
        <f ca="1">IFERROR('P&amp;L'!AT33/'P&amp;L'!AT$24,"NM")</f>
        <v>0</v>
      </c>
      <c r="AO7" s="71">
        <f ca="1">IFERROR('P&amp;L'!AU33/'P&amp;L'!AU$24,"NM")</f>
        <v>0</v>
      </c>
      <c r="AP7" s="71">
        <f ca="1">IFERROR('P&amp;L'!AV33/'P&amp;L'!AV$24,"NM")</f>
        <v>0</v>
      </c>
      <c r="AQ7" s="71">
        <f ca="1">IFERROR('P&amp;L'!AW33/'P&amp;L'!AW$24,"NM")</f>
        <v>0</v>
      </c>
      <c r="AR7" s="71">
        <f ca="1">IFERROR('P&amp;L'!AX33/'P&amp;L'!AX$24,"NM")</f>
        <v>0</v>
      </c>
      <c r="AS7" s="71">
        <f ca="1">IFERROR('P&amp;L'!AZ33/'P&amp;L'!AZ$24,"NM")</f>
        <v>0</v>
      </c>
      <c r="AT7" s="71">
        <f ca="1">IFERROR('P&amp;L'!BA33/'P&amp;L'!BA$24,"NM")</f>
        <v>0</v>
      </c>
    </row>
    <row r="8" spans="1:46" x14ac:dyDescent="0.2">
      <c r="A8" s="2" t="str">
        <f ca="1">'P&amp;L'!A35</f>
        <v>Rental payments / leases</v>
      </c>
      <c r="D8" s="71" t="str">
        <f ca="1">IFERROR('P&amp;L'!D35/'P&amp;L'!D$24,"NM")</f>
        <v>NM</v>
      </c>
      <c r="E8" s="71" t="str">
        <f ca="1">IFERROR('P&amp;L'!E35/'P&amp;L'!E$24,"NM")</f>
        <v>NM</v>
      </c>
      <c r="F8" s="71" t="str">
        <f ca="1">IFERROR('P&amp;L'!F35/'P&amp;L'!F$24,"NM")</f>
        <v>NM</v>
      </c>
      <c r="G8" s="71" t="str">
        <f ca="1">IFERROR('P&amp;L'!G35/'P&amp;L'!G$24,"NM")</f>
        <v>NM</v>
      </c>
      <c r="H8" s="71" t="str">
        <f ca="1">IFERROR('P&amp;L'!H35/'P&amp;L'!H$24,"NM")</f>
        <v>NM</v>
      </c>
      <c r="I8" s="71" t="str">
        <f ca="1">IFERROR('P&amp;L'!J35/'P&amp;L'!J$24,"NM")</f>
        <v>NM</v>
      </c>
      <c r="J8" s="71" t="str">
        <f ca="1">IFERROR('P&amp;L'!K35/'P&amp;L'!K$24,"NM")</f>
        <v>NM</v>
      </c>
      <c r="K8" s="71" t="str">
        <f ca="1">IFERROR('P&amp;L'!L35/'P&amp;L'!L$24,"NM")</f>
        <v>NM</v>
      </c>
      <c r="L8" s="71" t="str">
        <f ca="1">IFERROR('P&amp;L'!M35/'P&amp;L'!M$24,"NM")</f>
        <v>NM</v>
      </c>
      <c r="M8" s="71" t="str">
        <f ca="1">IFERROR('P&amp;L'!N35/'P&amp;L'!N$24,"NM")</f>
        <v>NM</v>
      </c>
      <c r="N8" s="71" t="str">
        <f ca="1">IFERROR('P&amp;L'!O35/'P&amp;L'!O$24,"NM")</f>
        <v>NM</v>
      </c>
      <c r="O8" s="71" t="str">
        <f ca="1">IFERROR('P&amp;L'!Q35/'P&amp;L'!Q$24,"NM")</f>
        <v>NM</v>
      </c>
      <c r="P8" s="71" t="str">
        <f ca="1">IFERROR('P&amp;L'!R35/'P&amp;L'!R$24,"NM")</f>
        <v>NM</v>
      </c>
      <c r="Q8" s="71" t="str">
        <f ca="1">IFERROR('P&amp;L'!S35/'P&amp;L'!S$24,"NM")</f>
        <v>NM</v>
      </c>
      <c r="R8" s="71" t="str">
        <f ca="1">IFERROR('P&amp;L'!T35/'P&amp;L'!T$24,"NM")</f>
        <v>NM</v>
      </c>
      <c r="S8" s="71" t="str">
        <f ca="1">IFERROR('P&amp;L'!U35/'P&amp;L'!U$24,"NM")</f>
        <v>NM</v>
      </c>
      <c r="T8" s="71" t="str">
        <f ca="1">IFERROR('P&amp;L'!V35/'P&amp;L'!V$24,"NM")</f>
        <v>NM</v>
      </c>
      <c r="U8" s="71" t="str">
        <f ca="1">IFERROR('P&amp;L'!X35/'P&amp;L'!X$24,"NM")</f>
        <v>NM</v>
      </c>
      <c r="V8" s="71">
        <f ca="1">IFERROR('P&amp;L'!Y35/'P&amp;L'!Y$24,"NM")</f>
        <v>0</v>
      </c>
      <c r="W8" s="71" t="str">
        <f ca="1">IFERROR('P&amp;L'!Z35/'P&amp;L'!Z$24,"NM")</f>
        <v>NM</v>
      </c>
      <c r="X8" s="71" t="str">
        <f ca="1">IFERROR('P&amp;L'!AA35/'P&amp;L'!AA$24,"NM")</f>
        <v>NM</v>
      </c>
      <c r="Y8" s="71" t="str">
        <f ca="1">IFERROR('P&amp;L'!AB35/'P&amp;L'!AB$24,"NM")</f>
        <v>NM</v>
      </c>
      <c r="Z8" s="71" t="str">
        <f ca="1">IFERROR('P&amp;L'!AC35/'P&amp;L'!AC$24,"NM")</f>
        <v>NM</v>
      </c>
      <c r="AA8" s="71" t="str">
        <f ca="1">IFERROR('P&amp;L'!AE35/'P&amp;L'!AE$24,"NM")</f>
        <v>NM</v>
      </c>
      <c r="AB8" s="71">
        <f ca="1">IFERROR('P&amp;L'!AF35/'P&amp;L'!AF$24,"NM")</f>
        <v>0</v>
      </c>
      <c r="AC8" s="71" t="str">
        <f ca="1">IFERROR('P&amp;L'!AG35/'P&amp;L'!AG$24,"NM")</f>
        <v>NM</v>
      </c>
      <c r="AD8" s="71" t="str">
        <f ca="1">IFERROR('P&amp;L'!AH35/'P&amp;L'!AH$24,"NM")</f>
        <v>NM</v>
      </c>
      <c r="AE8" s="71" t="str">
        <f ca="1">IFERROR('P&amp;L'!AI35/'P&amp;L'!AI$24,"NM")</f>
        <v>NM</v>
      </c>
      <c r="AF8" s="71" t="str">
        <f ca="1">IFERROR('P&amp;L'!AJ35/'P&amp;L'!AJ$24,"NM")</f>
        <v>NM</v>
      </c>
      <c r="AG8" s="71" t="str">
        <f ca="1">IFERROR('P&amp;L'!AL35/'P&amp;L'!AL$24,"NM")</f>
        <v>NM</v>
      </c>
      <c r="AH8" s="71">
        <f ca="1">IFERROR('P&amp;L'!AM35/'P&amp;L'!AM$24,"NM")</f>
        <v>0</v>
      </c>
      <c r="AI8" s="71" t="str">
        <f ca="1">IFERROR('P&amp;L'!AN35/'P&amp;L'!AN$24,"NM")</f>
        <v>NM</v>
      </c>
      <c r="AJ8" s="71" t="str">
        <f ca="1">IFERROR('P&amp;L'!AO35/'P&amp;L'!AO$24,"NM")</f>
        <v>NM</v>
      </c>
      <c r="AK8" s="71" t="str">
        <f ca="1">IFERROR('P&amp;L'!AP35/'P&amp;L'!AP$24,"NM")</f>
        <v>NM</v>
      </c>
      <c r="AL8" s="71" t="str">
        <f ca="1">IFERROR('P&amp;L'!AQ35/'P&amp;L'!AQ$24,"NM")</f>
        <v>NM</v>
      </c>
      <c r="AM8" s="71" t="str">
        <f ca="1">IFERROR('P&amp;L'!AS35/'P&amp;L'!AS$24,"NM")</f>
        <v>NM</v>
      </c>
      <c r="AN8" s="71">
        <f ca="1">IFERROR('P&amp;L'!AT35/'P&amp;L'!AT$24,"NM")</f>
        <v>0</v>
      </c>
      <c r="AO8" s="71">
        <f ca="1">IFERROR('P&amp;L'!AU35/'P&amp;L'!AU$24,"NM")</f>
        <v>0</v>
      </c>
      <c r="AP8" s="71">
        <f ca="1">IFERROR('P&amp;L'!AV35/'P&amp;L'!AV$24,"NM")</f>
        <v>0</v>
      </c>
      <c r="AQ8" s="71">
        <f ca="1">IFERROR('P&amp;L'!AW35/'P&amp;L'!AW$24,"NM")</f>
        <v>0</v>
      </c>
      <c r="AR8" s="71">
        <f ca="1">IFERROR('P&amp;L'!AX35/'P&amp;L'!AX$24,"NM")</f>
        <v>0</v>
      </c>
      <c r="AS8" s="71">
        <f ca="1">IFERROR('P&amp;L'!AZ35/'P&amp;L'!AZ$24,"NM")</f>
        <v>0</v>
      </c>
      <c r="AT8" s="71">
        <f ca="1">IFERROR('P&amp;L'!BA35/'P&amp;L'!BA$24,"NM")</f>
        <v>0</v>
      </c>
    </row>
    <row r="9" spans="1:46" x14ac:dyDescent="0.2">
      <c r="A9" s="2" t="str">
        <f ca="1">'P&amp;L'!A38</f>
        <v>Research &amp; Development</v>
      </c>
      <c r="D9" s="71" t="str">
        <f ca="1">IFERROR('P&amp;L'!D38/'P&amp;L'!D$24,"NM")</f>
        <v>NM</v>
      </c>
      <c r="E9" s="71" t="str">
        <f ca="1">IFERROR('P&amp;L'!E38/'P&amp;L'!E$24,"NM")</f>
        <v>NM</v>
      </c>
      <c r="F9" s="71" t="str">
        <f ca="1">IFERROR('P&amp;L'!F38/'P&amp;L'!F$24,"NM")</f>
        <v>NM</v>
      </c>
      <c r="G9" s="71" t="str">
        <f ca="1">IFERROR('P&amp;L'!G38/'P&amp;L'!G$24,"NM")</f>
        <v>NM</v>
      </c>
      <c r="H9" s="71" t="str">
        <f ca="1">IFERROR('P&amp;L'!H38/'P&amp;L'!H$24,"NM")</f>
        <v>NM</v>
      </c>
      <c r="I9" s="71" t="str">
        <f ca="1">IFERROR('P&amp;L'!J38/'P&amp;L'!J$24,"NM")</f>
        <v>NM</v>
      </c>
      <c r="J9" s="71" t="str">
        <f ca="1">IFERROR('P&amp;L'!K38/'P&amp;L'!K$24,"NM")</f>
        <v>NM</v>
      </c>
      <c r="K9" s="71" t="str">
        <f ca="1">IFERROR('P&amp;L'!L38/'P&amp;L'!L$24,"NM")</f>
        <v>NM</v>
      </c>
      <c r="L9" s="71" t="str">
        <f ca="1">IFERROR('P&amp;L'!M38/'P&amp;L'!M$24,"NM")</f>
        <v>NM</v>
      </c>
      <c r="M9" s="71" t="str">
        <f ca="1">IFERROR('P&amp;L'!N38/'P&amp;L'!N$24,"NM")</f>
        <v>NM</v>
      </c>
      <c r="N9" s="71" t="str">
        <f ca="1">IFERROR('P&amp;L'!O38/'P&amp;L'!O$24,"NM")</f>
        <v>NM</v>
      </c>
      <c r="O9" s="71" t="str">
        <f ca="1">IFERROR('P&amp;L'!Q38/'P&amp;L'!Q$24,"NM")</f>
        <v>NM</v>
      </c>
      <c r="P9" s="71" t="str">
        <f ca="1">IFERROR('P&amp;L'!R38/'P&amp;L'!R$24,"NM")</f>
        <v>NM</v>
      </c>
      <c r="Q9" s="71" t="str">
        <f ca="1">IFERROR('P&amp;L'!S38/'P&amp;L'!S$24,"NM")</f>
        <v>NM</v>
      </c>
      <c r="R9" s="71" t="str">
        <f ca="1">IFERROR('P&amp;L'!T38/'P&amp;L'!T$24,"NM")</f>
        <v>NM</v>
      </c>
      <c r="S9" s="71" t="str">
        <f ca="1">IFERROR('P&amp;L'!U38/'P&amp;L'!U$24,"NM")</f>
        <v>NM</v>
      </c>
      <c r="T9" s="71" t="str">
        <f ca="1">IFERROR('P&amp;L'!V38/'P&amp;L'!V$24,"NM")</f>
        <v>NM</v>
      </c>
      <c r="U9" s="71" t="str">
        <f ca="1">IFERROR('P&amp;L'!X38/'P&amp;L'!X$24,"NM")</f>
        <v>NM</v>
      </c>
      <c r="V9" s="71">
        <f ca="1">IFERROR('P&amp;L'!Y38/'P&amp;L'!Y$24,"NM")</f>
        <v>-5.4529228023203924E-2</v>
      </c>
      <c r="W9" s="71" t="str">
        <f ca="1">IFERROR('P&amp;L'!Z38/'P&amp;L'!Z$24,"NM")</f>
        <v>NM</v>
      </c>
      <c r="X9" s="71" t="str">
        <f ca="1">IFERROR('P&amp;L'!AA38/'P&amp;L'!AA$24,"NM")</f>
        <v>NM</v>
      </c>
      <c r="Y9" s="71" t="str">
        <f ca="1">IFERROR('P&amp;L'!AB38/'P&amp;L'!AB$24,"NM")</f>
        <v>NM</v>
      </c>
      <c r="Z9" s="71" t="str">
        <f ca="1">IFERROR('P&amp;L'!AC38/'P&amp;L'!AC$24,"NM")</f>
        <v>NM</v>
      </c>
      <c r="AA9" s="71" t="str">
        <f ca="1">IFERROR('P&amp;L'!AE38/'P&amp;L'!AE$24,"NM")</f>
        <v>NM</v>
      </c>
      <c r="AB9" s="71">
        <f ca="1">IFERROR('P&amp;L'!AF38/'P&amp;L'!AF$24,"NM")</f>
        <v>-5.1303200263939294E-2</v>
      </c>
      <c r="AC9" s="71" t="str">
        <f ca="1">IFERROR('P&amp;L'!AG38/'P&amp;L'!AG$24,"NM")</f>
        <v>NM</v>
      </c>
      <c r="AD9" s="71" t="str">
        <f ca="1">IFERROR('P&amp;L'!AH38/'P&amp;L'!AH$24,"NM")</f>
        <v>NM</v>
      </c>
      <c r="AE9" s="71" t="str">
        <f ca="1">IFERROR('P&amp;L'!AI38/'P&amp;L'!AI$24,"NM")</f>
        <v>NM</v>
      </c>
      <c r="AF9" s="71" t="str">
        <f ca="1">IFERROR('P&amp;L'!AJ38/'P&amp;L'!AJ$24,"NM")</f>
        <v>NM</v>
      </c>
      <c r="AG9" s="71" t="str">
        <f ca="1">IFERROR('P&amp;L'!AL38/'P&amp;L'!AL$24,"NM")</f>
        <v>NM</v>
      </c>
      <c r="AH9" s="71">
        <f ca="1">IFERROR('P&amp;L'!AM38/'P&amp;L'!AM$24,"NM")</f>
        <v>-5.1066089991653386E-2</v>
      </c>
      <c r="AI9" s="71" t="str">
        <f ca="1">IFERROR('P&amp;L'!AN38/'P&amp;L'!AN$24,"NM")</f>
        <v>NM</v>
      </c>
      <c r="AJ9" s="71" t="str">
        <f ca="1">IFERROR('P&amp;L'!AO38/'P&amp;L'!AO$24,"NM")</f>
        <v>NM</v>
      </c>
      <c r="AK9" s="71" t="str">
        <f ca="1">IFERROR('P&amp;L'!AP38/'P&amp;L'!AP$24,"NM")</f>
        <v>NM</v>
      </c>
      <c r="AL9" s="71" t="str">
        <f ca="1">IFERROR('P&amp;L'!AQ38/'P&amp;L'!AQ$24,"NM")</f>
        <v>NM</v>
      </c>
      <c r="AM9" s="71" t="str">
        <f ca="1">IFERROR('P&amp;L'!AS38/'P&amp;L'!AS$24,"NM")</f>
        <v>NM</v>
      </c>
      <c r="AN9" s="71">
        <f ca="1">IFERROR('P&amp;L'!AT38/'P&amp;L'!AT$24,"NM")</f>
        <v>-5.6305293147398412E-2</v>
      </c>
      <c r="AO9" s="71">
        <f ca="1">IFERROR('P&amp;L'!AU38/'P&amp;L'!AU$24,"NM")</f>
        <v>-5.9317291550083938E-2</v>
      </c>
      <c r="AP9" s="71">
        <f ca="1">IFERROR('P&amp;L'!AV38/'P&amp;L'!AV$24,"NM")</f>
        <v>-6.2211981566820278E-2</v>
      </c>
      <c r="AQ9" s="71">
        <f ca="1">IFERROR('P&amp;L'!AW38/'P&amp;L'!AW$24,"NM")</f>
        <v>-6.0743684359920523E-2</v>
      </c>
      <c r="AR9" s="71">
        <f ca="1">IFERROR('P&amp;L'!AX38/'P&amp;L'!AX$24,"NM")</f>
        <v>-6.0861968549796155E-2</v>
      </c>
      <c r="AS9" s="71">
        <f ca="1">IFERROR('P&amp;L'!AZ38/'P&amp;L'!AZ$24,"NM")</f>
        <v>-5.9022874894097722E-2</v>
      </c>
      <c r="AT9" s="71">
        <f ca="1">IFERROR('P&amp;L'!BA38/'P&amp;L'!BA$24,"NM")</f>
        <v>-6.0338064332073317E-2</v>
      </c>
    </row>
    <row r="10" spans="1:46" x14ac:dyDescent="0.2">
      <c r="A10" s="2" t="str">
        <f ca="1">'P&amp;L'!A40</f>
        <v>Misc. operating costs</v>
      </c>
      <c r="D10" s="71" t="str">
        <f ca="1">IFERROR('P&amp;L'!D40/'P&amp;L'!D$24,"NM")</f>
        <v>NM</v>
      </c>
      <c r="E10" s="71" t="str">
        <f ca="1">IFERROR('P&amp;L'!E40/'P&amp;L'!E$24,"NM")</f>
        <v>NM</v>
      </c>
      <c r="F10" s="71" t="str">
        <f ca="1">IFERROR('P&amp;L'!F40/'P&amp;L'!F$24,"NM")</f>
        <v>NM</v>
      </c>
      <c r="G10" s="71" t="str">
        <f ca="1">IFERROR('P&amp;L'!G40/'P&amp;L'!G$24,"NM")</f>
        <v>NM</v>
      </c>
      <c r="H10" s="71" t="str">
        <f ca="1">IFERROR('P&amp;L'!H40/'P&amp;L'!H$24,"NM")</f>
        <v>NM</v>
      </c>
      <c r="I10" s="71" t="str">
        <f ca="1">IFERROR('P&amp;L'!J40/'P&amp;L'!J$24,"NM")</f>
        <v>NM</v>
      </c>
      <c r="J10" s="71" t="str">
        <f ca="1">IFERROR('P&amp;L'!K40/'P&amp;L'!K$24,"NM")</f>
        <v>NM</v>
      </c>
      <c r="K10" s="71" t="str">
        <f ca="1">IFERROR('P&amp;L'!L40/'P&amp;L'!L$24,"NM")</f>
        <v>NM</v>
      </c>
      <c r="L10" s="71" t="str">
        <f ca="1">IFERROR('P&amp;L'!M40/'P&amp;L'!M$24,"NM")</f>
        <v>NM</v>
      </c>
      <c r="M10" s="71" t="str">
        <f ca="1">IFERROR('P&amp;L'!N40/'P&amp;L'!N$24,"NM")</f>
        <v>NM</v>
      </c>
      <c r="N10" s="71" t="str">
        <f ca="1">IFERROR('P&amp;L'!O40/'P&amp;L'!O$24,"NM")</f>
        <v>NM</v>
      </c>
      <c r="O10" s="71" t="str">
        <f ca="1">IFERROR('P&amp;L'!Q40/'P&amp;L'!Q$24,"NM")</f>
        <v>NM</v>
      </c>
      <c r="P10" s="71" t="str">
        <f ca="1">IFERROR('P&amp;L'!R40/'P&amp;L'!R$24,"NM")</f>
        <v>NM</v>
      </c>
      <c r="Q10" s="71" t="str">
        <f ca="1">IFERROR('P&amp;L'!S40/'P&amp;L'!S$24,"NM")</f>
        <v>NM</v>
      </c>
      <c r="R10" s="71" t="str">
        <f ca="1">IFERROR('P&amp;L'!T40/'P&amp;L'!T$24,"NM")</f>
        <v>NM</v>
      </c>
      <c r="S10" s="71" t="str">
        <f ca="1">IFERROR('P&amp;L'!U40/'P&amp;L'!U$24,"NM")</f>
        <v>NM</v>
      </c>
      <c r="T10" s="71" t="str">
        <f ca="1">IFERROR('P&amp;L'!V40/'P&amp;L'!V$24,"NM")</f>
        <v>NM</v>
      </c>
      <c r="U10" s="71" t="str">
        <f ca="1">IFERROR('P&amp;L'!X40/'P&amp;L'!X$24,"NM")</f>
        <v>NM</v>
      </c>
      <c r="V10" s="71">
        <f ca="1">IFERROR('P&amp;L'!Y40/'P&amp;L'!Y$24,"NM")</f>
        <v>-3.8821954484605084E-2</v>
      </c>
      <c r="W10" s="71" t="str">
        <f ca="1">IFERROR('P&amp;L'!Z40/'P&amp;L'!Z$24,"NM")</f>
        <v>NM</v>
      </c>
      <c r="X10" s="71" t="str">
        <f ca="1">IFERROR('P&amp;L'!AA40/'P&amp;L'!AA$24,"NM")</f>
        <v>NM</v>
      </c>
      <c r="Y10" s="71" t="str">
        <f ca="1">IFERROR('P&amp;L'!AB40/'P&amp;L'!AB$24,"NM")</f>
        <v>NM</v>
      </c>
      <c r="Z10" s="71" t="str">
        <f ca="1">IFERROR('P&amp;L'!AC40/'P&amp;L'!AC$24,"NM")</f>
        <v>NM</v>
      </c>
      <c r="AA10" s="71" t="str">
        <f ca="1">IFERROR('P&amp;L'!AE40/'P&amp;L'!AE$24,"NM")</f>
        <v>NM</v>
      </c>
      <c r="AB10" s="71">
        <f ca="1">IFERROR('P&amp;L'!AF40/'P&amp;L'!AF$24,"NM")</f>
        <v>-7.3408116133289346E-3</v>
      </c>
      <c r="AC10" s="71" t="str">
        <f ca="1">IFERROR('P&amp;L'!AG40/'P&amp;L'!AG$24,"NM")</f>
        <v>NM</v>
      </c>
      <c r="AD10" s="71" t="str">
        <f ca="1">IFERROR('P&amp;L'!AH40/'P&amp;L'!AH$24,"NM")</f>
        <v>NM</v>
      </c>
      <c r="AE10" s="71" t="str">
        <f ca="1">IFERROR('P&amp;L'!AI40/'P&amp;L'!AI$24,"NM")</f>
        <v>NM</v>
      </c>
      <c r="AF10" s="71" t="str">
        <f ca="1">IFERROR('P&amp;L'!AJ40/'P&amp;L'!AJ$24,"NM")</f>
        <v>NM</v>
      </c>
      <c r="AG10" s="71" t="str">
        <f ca="1">IFERROR('P&amp;L'!AL40/'P&amp;L'!AL$24,"NM")</f>
        <v>NM</v>
      </c>
      <c r="AH10" s="71">
        <f ca="1">IFERROR('P&amp;L'!AM40/'P&amp;L'!AM$24,"NM")</f>
        <v>-2.9289020411260337E-2</v>
      </c>
      <c r="AI10" s="71" t="str">
        <f ca="1">IFERROR('P&amp;L'!AN40/'P&amp;L'!AN$24,"NM")</f>
        <v>NM</v>
      </c>
      <c r="AJ10" s="71" t="str">
        <f ca="1">IFERROR('P&amp;L'!AO40/'P&amp;L'!AO$24,"NM")</f>
        <v>NM</v>
      </c>
      <c r="AK10" s="71" t="str">
        <f ca="1">IFERROR('P&amp;L'!AP40/'P&amp;L'!AP$24,"NM")</f>
        <v>NM</v>
      </c>
      <c r="AL10" s="71" t="str">
        <f ca="1">IFERROR('P&amp;L'!AQ40/'P&amp;L'!AQ$24,"NM")</f>
        <v>NM</v>
      </c>
      <c r="AM10" s="71" t="str">
        <f ca="1">IFERROR('P&amp;L'!AS40/'P&amp;L'!AS$24,"NM")</f>
        <v>NM</v>
      </c>
      <c r="AN10" s="71">
        <f ca="1">IFERROR('P&amp;L'!AT40/'P&amp;L'!AT$24,"NM")</f>
        <v>-1.3270355375618534E-2</v>
      </c>
      <c r="AO10" s="71">
        <f ca="1">IFERROR('P&amp;L'!AU40/'P&amp;L'!AU$24,"NM")</f>
        <v>-1.0352546166759933E-2</v>
      </c>
      <c r="AP10" s="71">
        <f ca="1">IFERROR('P&amp;L'!AV40/'P&amp;L'!AV$24,"NM")</f>
        <v>-6.3364055299539174E-3</v>
      </c>
      <c r="AQ10" s="71">
        <f ca="1">IFERROR('P&amp;L'!AW40/'P&amp;L'!AW$24,"NM")</f>
        <v>-8.373545273914278E-3</v>
      </c>
      <c r="AR10" s="71">
        <f ca="1">IFERROR('P&amp;L'!AX40/'P&amp;L'!AX$24,"NM")</f>
        <v>-2.0384391380314504E-3</v>
      </c>
      <c r="AS10" s="71">
        <f ca="1">IFERROR('P&amp;L'!AZ40/'P&amp;L'!AZ$24,"NM")</f>
        <v>-2.1180457497881958E-2</v>
      </c>
      <c r="AT10" s="71">
        <f ca="1">IFERROR('P&amp;L'!BA40/'P&amp;L'!BA$24,"NM")</f>
        <v>-1.0056344055345553E-2</v>
      </c>
    </row>
    <row r="11" spans="1:46" x14ac:dyDescent="0.2">
      <c r="A11" s="2" t="str">
        <f ca="1">'P&amp;L'!A44</f>
        <v>SG&amp;A</v>
      </c>
      <c r="D11" s="71" t="str">
        <f ca="1">IFERROR('P&amp;L'!D44/'P&amp;L'!D$24,"NM")</f>
        <v>NM</v>
      </c>
      <c r="E11" s="71" t="str">
        <f ca="1">IFERROR('P&amp;L'!E44/'P&amp;L'!E$24,"NM")</f>
        <v>NM</v>
      </c>
      <c r="F11" s="71" t="str">
        <f ca="1">IFERROR('P&amp;L'!F44/'P&amp;L'!F$24,"NM")</f>
        <v>NM</v>
      </c>
      <c r="G11" s="71" t="str">
        <f ca="1">IFERROR('P&amp;L'!G44/'P&amp;L'!G$24,"NM")</f>
        <v>NM</v>
      </c>
      <c r="H11" s="71" t="str">
        <f ca="1">IFERROR('P&amp;L'!H44/'P&amp;L'!H$24,"NM")</f>
        <v>NM</v>
      </c>
      <c r="I11" s="71" t="str">
        <f ca="1">IFERROR('P&amp;L'!J44/'P&amp;L'!J$24,"NM")</f>
        <v>NM</v>
      </c>
      <c r="J11" s="71" t="str">
        <f ca="1">IFERROR('P&amp;L'!K44/'P&amp;L'!K$24,"NM")</f>
        <v>NM</v>
      </c>
      <c r="K11" s="71" t="str">
        <f ca="1">IFERROR('P&amp;L'!L44/'P&amp;L'!L$24,"NM")</f>
        <v>NM</v>
      </c>
      <c r="L11" s="71" t="str">
        <f ca="1">IFERROR('P&amp;L'!M44/'P&amp;L'!M$24,"NM")</f>
        <v>NM</v>
      </c>
      <c r="M11" s="71" t="str">
        <f ca="1">IFERROR('P&amp;L'!N44/'P&amp;L'!N$24,"NM")</f>
        <v>NM</v>
      </c>
      <c r="N11" s="71" t="str">
        <f ca="1">IFERROR('P&amp;L'!O44/'P&amp;L'!O$24,"NM")</f>
        <v>NM</v>
      </c>
      <c r="O11" s="71" t="str">
        <f ca="1">IFERROR('P&amp;L'!Q44/'P&amp;L'!Q$24,"NM")</f>
        <v>NM</v>
      </c>
      <c r="P11" s="71" t="str">
        <f ca="1">IFERROR('P&amp;L'!R44/'P&amp;L'!R$24,"NM")</f>
        <v>NM</v>
      </c>
      <c r="Q11" s="71" t="str">
        <f ca="1">IFERROR('P&amp;L'!S44/'P&amp;L'!S$24,"NM")</f>
        <v>NM</v>
      </c>
      <c r="R11" s="71" t="str">
        <f ca="1">IFERROR('P&amp;L'!T44/'P&amp;L'!T$24,"NM")</f>
        <v>NM</v>
      </c>
      <c r="S11" s="71" t="str">
        <f ca="1">IFERROR('P&amp;L'!U44/'P&amp;L'!U$24,"NM")</f>
        <v>NM</v>
      </c>
      <c r="T11" s="71" t="str">
        <f ca="1">IFERROR('P&amp;L'!V44/'P&amp;L'!V$24,"NM")</f>
        <v>NM</v>
      </c>
      <c r="U11" s="71" t="str">
        <f ca="1">IFERROR('P&amp;L'!X44/'P&amp;L'!X$24,"NM")</f>
        <v>NM</v>
      </c>
      <c r="V11" s="71">
        <f ca="1">IFERROR('P&amp;L'!Y44/'P&amp;L'!Y$24,"NM")</f>
        <v>-0.10655957161981258</v>
      </c>
      <c r="W11" s="71" t="str">
        <f ca="1">IFERROR('P&amp;L'!Z44/'P&amp;L'!Z$24,"NM")</f>
        <v>NM</v>
      </c>
      <c r="X11" s="71" t="str">
        <f ca="1">IFERROR('P&amp;L'!AA44/'P&amp;L'!AA$24,"NM")</f>
        <v>NM</v>
      </c>
      <c r="Y11" s="71" t="str">
        <f ca="1">IFERROR('P&amp;L'!AB44/'P&amp;L'!AB$24,"NM")</f>
        <v>NM</v>
      </c>
      <c r="Z11" s="71" t="str">
        <f ca="1">IFERROR('P&amp;L'!AC44/'P&amp;L'!AC$24,"NM")</f>
        <v>NM</v>
      </c>
      <c r="AA11" s="71" t="str">
        <f ca="1">IFERROR('P&amp;L'!AE44/'P&amp;L'!AE$24,"NM")</f>
        <v>NM</v>
      </c>
      <c r="AB11" s="71">
        <f ca="1">IFERROR('P&amp;L'!AF44/'P&amp;L'!AF$24,"NM")</f>
        <v>-0.10153414714615638</v>
      </c>
      <c r="AC11" s="71" t="str">
        <f ca="1">IFERROR('P&amp;L'!AG44/'P&amp;L'!AG$24,"NM")</f>
        <v>NM</v>
      </c>
      <c r="AD11" s="71" t="str">
        <f ca="1">IFERROR('P&amp;L'!AH44/'P&amp;L'!AH$24,"NM")</f>
        <v>NM</v>
      </c>
      <c r="AE11" s="71" t="str">
        <f ca="1">IFERROR('P&amp;L'!AI44/'P&amp;L'!AI$24,"NM")</f>
        <v>NM</v>
      </c>
      <c r="AF11" s="71" t="str">
        <f ca="1">IFERROR('P&amp;L'!AJ44/'P&amp;L'!AJ$24,"NM")</f>
        <v>NM</v>
      </c>
      <c r="AG11" s="71" t="str">
        <f ca="1">IFERROR('P&amp;L'!AL44/'P&amp;L'!AL$24,"NM")</f>
        <v>NM</v>
      </c>
      <c r="AH11" s="71">
        <f ca="1">IFERROR('P&amp;L'!AM44/'P&amp;L'!AM$24,"NM")</f>
        <v>-0.10069049245011003</v>
      </c>
      <c r="AI11" s="71" t="str">
        <f ca="1">IFERROR('P&amp;L'!AN44/'P&amp;L'!AN$24,"NM")</f>
        <v>NM</v>
      </c>
      <c r="AJ11" s="71" t="str">
        <f ca="1">IFERROR('P&amp;L'!AO44/'P&amp;L'!AO$24,"NM")</f>
        <v>NM</v>
      </c>
      <c r="AK11" s="71" t="str">
        <f ca="1">IFERROR('P&amp;L'!AP44/'P&amp;L'!AP$24,"NM")</f>
        <v>NM</v>
      </c>
      <c r="AL11" s="71" t="str">
        <f ca="1">IFERROR('P&amp;L'!AQ44/'P&amp;L'!AQ$24,"NM")</f>
        <v>NM</v>
      </c>
      <c r="AM11" s="71" t="str">
        <f ca="1">IFERROR('P&amp;L'!AS44/'P&amp;L'!AS$24,"NM")</f>
        <v>NM</v>
      </c>
      <c r="AN11" s="71">
        <f ca="1">IFERROR('P&amp;L'!AT44/'P&amp;L'!AT$24,"NM")</f>
        <v>-0.10068975858449543</v>
      </c>
      <c r="AO11" s="71">
        <f ca="1">IFERROR('P&amp;L'!AU44/'P&amp;L'!AU$24,"NM")</f>
        <v>-0.10072747621712368</v>
      </c>
      <c r="AP11" s="71">
        <f ca="1">IFERROR('P&amp;L'!AV44/'P&amp;L'!AV$24,"NM")</f>
        <v>-0.10224654377880184</v>
      </c>
      <c r="AQ11" s="71">
        <f ca="1">IFERROR('P&amp;L'!AW44/'P&amp;L'!AW$24,"NM")</f>
        <v>-0.1014760147601476</v>
      </c>
      <c r="AR11" s="71">
        <f ca="1">IFERROR('P&amp;L'!AX44/'P&amp;L'!AX$24,"NM")</f>
        <v>-9.813628421665696E-2</v>
      </c>
      <c r="AS11" s="71">
        <f ca="1">IFERROR('P&amp;L'!AZ44/'P&amp;L'!AZ$24,"NM")</f>
        <v>-0.10194860208980515</v>
      </c>
      <c r="AT11" s="71">
        <f ca="1">IFERROR('P&amp;L'!BA44/'P&amp;L'!BA$24,"NM")</f>
        <v>-0.10077740532059054</v>
      </c>
    </row>
    <row r="12" spans="1:46" x14ac:dyDescent="0.2">
      <c r="A12" s="72" t="str">
        <f ca="1">'P&amp;L'!A47</f>
        <v>EBITDA</v>
      </c>
      <c r="B12" s="74"/>
      <c r="C12" s="74"/>
      <c r="D12" s="73" t="str">
        <f ca="1">IFERROR('P&amp;L'!D47/'P&amp;L'!D$24,"NM")</f>
        <v>NM</v>
      </c>
      <c r="E12" s="73" t="str">
        <f ca="1">IFERROR('P&amp;L'!E47/'P&amp;L'!E$24,"NM")</f>
        <v>NM</v>
      </c>
      <c r="F12" s="73" t="str">
        <f ca="1">IFERROR('P&amp;L'!F47/'P&amp;L'!F$24,"NM")</f>
        <v>NM</v>
      </c>
      <c r="G12" s="73" t="str">
        <f ca="1">IFERROR('P&amp;L'!G47/'P&amp;L'!G$24,"NM")</f>
        <v>NM</v>
      </c>
      <c r="H12" s="73" t="str">
        <f ca="1">IFERROR('P&amp;L'!H47/'P&amp;L'!H$24,"NM")</f>
        <v>NM</v>
      </c>
      <c r="I12" s="73" t="str">
        <f ca="1">IFERROR('P&amp;L'!J47/'P&amp;L'!J$24,"NM")</f>
        <v>NM</v>
      </c>
      <c r="J12" s="73" t="str">
        <f ca="1">IFERROR('P&amp;L'!K47/'P&amp;L'!K$24,"NM")</f>
        <v>NM</v>
      </c>
      <c r="K12" s="73" t="str">
        <f ca="1">IFERROR('P&amp;L'!L47/'P&amp;L'!L$24,"NM")</f>
        <v>NM</v>
      </c>
      <c r="L12" s="73" t="str">
        <f ca="1">IFERROR('P&amp;L'!M47/'P&amp;L'!M$24,"NM")</f>
        <v>NM</v>
      </c>
      <c r="M12" s="73" t="str">
        <f ca="1">IFERROR('P&amp;L'!N47/'P&amp;L'!N$24,"NM")</f>
        <v>NM</v>
      </c>
      <c r="N12" s="73" t="str">
        <f ca="1">IFERROR('P&amp;L'!O47/'P&amp;L'!O$24,"NM")</f>
        <v>NM</v>
      </c>
      <c r="O12" s="73" t="str">
        <f ca="1">IFERROR('P&amp;L'!Q47/'P&amp;L'!Q$24,"NM")</f>
        <v>NM</v>
      </c>
      <c r="P12" s="73" t="str">
        <f ca="1">IFERROR('P&amp;L'!R47/'P&amp;L'!R$24,"NM")</f>
        <v>NM</v>
      </c>
      <c r="Q12" s="73" t="str">
        <f ca="1">IFERROR('P&amp;L'!S47/'P&amp;L'!S$24,"NM")</f>
        <v>NM</v>
      </c>
      <c r="R12" s="73" t="str">
        <f ca="1">IFERROR('P&amp;L'!T47/'P&amp;L'!T$24,"NM")</f>
        <v>NM</v>
      </c>
      <c r="S12" s="73" t="str">
        <f ca="1">IFERROR('P&amp;L'!U47/'P&amp;L'!U$24,"NM")</f>
        <v>NM</v>
      </c>
      <c r="T12" s="73" t="str">
        <f ca="1">IFERROR('P&amp;L'!V47/'P&amp;L'!V$24,"NM")</f>
        <v>NM</v>
      </c>
      <c r="U12" s="73" t="str">
        <f ca="1">IFERROR('P&amp;L'!X47/'P&amp;L'!X$24,"NM")</f>
        <v>NM</v>
      </c>
      <c r="V12" s="73">
        <f ca="1">IFERROR('P&amp;L'!Y47/'P&amp;L'!Y$24,"NM")</f>
        <v>0.14814814814814814</v>
      </c>
      <c r="W12" s="73" t="str">
        <f ca="1">IFERROR('P&amp;L'!Z47/'P&amp;L'!Z$24,"NM")</f>
        <v>NM</v>
      </c>
      <c r="X12" s="73" t="str">
        <f ca="1">IFERROR('P&amp;L'!AA47/'P&amp;L'!AA$24,"NM")</f>
        <v>NM</v>
      </c>
      <c r="Y12" s="73" t="str">
        <f ca="1">IFERROR('P&amp;L'!AB47/'P&amp;L'!AB$24,"NM")</f>
        <v>NM</v>
      </c>
      <c r="Z12" s="73" t="str">
        <f ca="1">IFERROR('P&amp;L'!AC47/'P&amp;L'!AC$24,"NM")</f>
        <v>NM</v>
      </c>
      <c r="AA12" s="73" t="str">
        <f ca="1">IFERROR('P&amp;L'!AE47/'P&amp;L'!AE$24,"NM")</f>
        <v>NM</v>
      </c>
      <c r="AB12" s="73">
        <f ca="1">IFERROR('P&amp;L'!AF47/'P&amp;L'!AF$24,"NM")</f>
        <v>0.17914879577697129</v>
      </c>
      <c r="AC12" s="73" t="str">
        <f ca="1">IFERROR('P&amp;L'!AG47/'P&amp;L'!AG$24,"NM")</f>
        <v>NM</v>
      </c>
      <c r="AD12" s="73" t="str">
        <f ca="1">IFERROR('P&amp;L'!AH47/'P&amp;L'!AH$24,"NM")</f>
        <v>NM</v>
      </c>
      <c r="AE12" s="73" t="str">
        <f ca="1">IFERROR('P&amp;L'!AI47/'P&amp;L'!AI$24,"NM")</f>
        <v>NM</v>
      </c>
      <c r="AF12" s="73" t="str">
        <f ca="1">IFERROR('P&amp;L'!AJ47/'P&amp;L'!AJ$24,"NM")</f>
        <v>NM</v>
      </c>
      <c r="AG12" s="73" t="str">
        <f ca="1">IFERROR('P&amp;L'!AL47/'P&amp;L'!AL$24,"NM")</f>
        <v>NM</v>
      </c>
      <c r="AH12" s="73">
        <f ca="1">IFERROR('P&amp;L'!AM47/'P&amp;L'!AM$24,"NM")</f>
        <v>0.15904089839896807</v>
      </c>
      <c r="AI12" s="73" t="str">
        <f ca="1">IFERROR('P&amp;L'!AN47/'P&amp;L'!AN$24,"NM")</f>
        <v>NM</v>
      </c>
      <c r="AJ12" s="73" t="str">
        <f ca="1">IFERROR('P&amp;L'!AO47/'P&amp;L'!AO$24,"NM")</f>
        <v>NM</v>
      </c>
      <c r="AK12" s="73" t="str">
        <f ca="1">IFERROR('P&amp;L'!AP47/'P&amp;L'!AP$24,"NM")</f>
        <v>NM</v>
      </c>
      <c r="AL12" s="73" t="str">
        <f ca="1">IFERROR('P&amp;L'!AQ47/'P&amp;L'!AQ$24,"NM")</f>
        <v>NM</v>
      </c>
      <c r="AM12" s="73" t="str">
        <f ca="1">IFERROR('P&amp;L'!AS47/'P&amp;L'!AS$24,"NM")</f>
        <v>NM</v>
      </c>
      <c r="AN12" s="73">
        <f ca="1">IFERROR('P&amp;L'!AT47/'P&amp;L'!AT$24,"NM")</f>
        <v>0.17191482980956665</v>
      </c>
      <c r="AO12" s="73">
        <f ca="1">IFERROR('P&amp;L'!AU47/'P&amp;L'!AU$24,"NM")</f>
        <v>0.1217123670956911</v>
      </c>
      <c r="AP12" s="73">
        <f ca="1">IFERROR('P&amp;L'!AV47/'P&amp;L'!AV$24,"NM")</f>
        <v>0.10311059907834101</v>
      </c>
      <c r="AQ12" s="73">
        <f ca="1">IFERROR('P&amp;L'!AW47/'P&amp;L'!AW$24,"NM")</f>
        <v>0.11254612546125461</v>
      </c>
      <c r="AR12" s="73">
        <f ca="1">IFERROR('P&amp;L'!AX47/'P&amp;L'!AX$24,"NM")</f>
        <v>0.12114152591729761</v>
      </c>
      <c r="AS12" s="73">
        <f ca="1">IFERROR('P&amp;L'!AZ47/'P&amp;L'!AZ$24,"NM")</f>
        <v>0.30669302456933062</v>
      </c>
      <c r="AT12" s="73">
        <f ca="1">IFERROR('P&amp;L'!BA47/'P&amp;L'!BA$24,"NM")</f>
        <v>0.163683046858284</v>
      </c>
    </row>
    <row r="13" spans="1:46" x14ac:dyDescent="0.2">
      <c r="A13" s="2" t="str">
        <f ca="1">'P&amp;L'!A51</f>
        <v>Depreciation &amp; amortisation (from SCF)</v>
      </c>
      <c r="D13" s="71" t="str">
        <f ca="1">IFERROR('P&amp;L'!D51/'P&amp;L'!D$24,"NM")</f>
        <v>NM</v>
      </c>
      <c r="E13" s="71" t="str">
        <f ca="1">IFERROR('P&amp;L'!E51/'P&amp;L'!E$24,"NM")</f>
        <v>NM</v>
      </c>
      <c r="F13" s="71" t="str">
        <f ca="1">IFERROR('P&amp;L'!F51/'P&amp;L'!F$24,"NM")</f>
        <v>NM</v>
      </c>
      <c r="G13" s="71" t="str">
        <f ca="1">IFERROR('P&amp;L'!G51/'P&amp;L'!G$24,"NM")</f>
        <v>NM</v>
      </c>
      <c r="H13" s="71" t="str">
        <f ca="1">IFERROR('P&amp;L'!H51/'P&amp;L'!H$24,"NM")</f>
        <v>NM</v>
      </c>
      <c r="I13" s="71" t="str">
        <f ca="1">IFERROR('P&amp;L'!J51/'P&amp;L'!J$24,"NM")</f>
        <v>NM</v>
      </c>
      <c r="J13" s="71" t="str">
        <f ca="1">IFERROR('P&amp;L'!K51/'P&amp;L'!K$24,"NM")</f>
        <v>NM</v>
      </c>
      <c r="K13" s="71" t="str">
        <f ca="1">IFERROR('P&amp;L'!L51/'P&amp;L'!L$24,"NM")</f>
        <v>NM</v>
      </c>
      <c r="L13" s="71" t="str">
        <f ca="1">IFERROR('P&amp;L'!M51/'P&amp;L'!M$24,"NM")</f>
        <v>NM</v>
      </c>
      <c r="M13" s="71" t="str">
        <f ca="1">IFERROR('P&amp;L'!N51/'P&amp;L'!N$24,"NM")</f>
        <v>NM</v>
      </c>
      <c r="N13" s="71" t="str">
        <f ca="1">IFERROR('P&amp;L'!O51/'P&amp;L'!O$24,"NM")</f>
        <v>NM</v>
      </c>
      <c r="O13" s="71" t="str">
        <f ca="1">IFERROR('P&amp;L'!Q51/'P&amp;L'!Q$24,"NM")</f>
        <v>NM</v>
      </c>
      <c r="P13" s="71" t="str">
        <f ca="1">IFERROR('P&amp;L'!R51/'P&amp;L'!R$24,"NM")</f>
        <v>NM</v>
      </c>
      <c r="Q13" s="71" t="str">
        <f ca="1">IFERROR('P&amp;L'!S51/'P&amp;L'!S$24,"NM")</f>
        <v>NM</v>
      </c>
      <c r="R13" s="71" t="str">
        <f ca="1">IFERROR('P&amp;L'!T51/'P&amp;L'!T$24,"NM")</f>
        <v>NM</v>
      </c>
      <c r="S13" s="71" t="str">
        <f ca="1">IFERROR('P&amp;L'!U51/'P&amp;L'!U$24,"NM")</f>
        <v>NM</v>
      </c>
      <c r="T13" s="71" t="str">
        <f ca="1">IFERROR('P&amp;L'!V51/'P&amp;L'!V$24,"NM")</f>
        <v>NM</v>
      </c>
      <c r="U13" s="71" t="str">
        <f ca="1">IFERROR('P&amp;L'!X51/'P&amp;L'!X$24,"NM")</f>
        <v>NM</v>
      </c>
      <c r="V13" s="71">
        <f ca="1">IFERROR('P&amp;L'!Y51/'P&amp;L'!Y$24,"NM")</f>
        <v>-5.8188308790718429E-2</v>
      </c>
      <c r="W13" s="71" t="str">
        <f ca="1">IFERROR('P&amp;L'!Z51/'P&amp;L'!Z$24,"NM")</f>
        <v>NM</v>
      </c>
      <c r="X13" s="71" t="str">
        <f ca="1">IFERROR('P&amp;L'!AA51/'P&amp;L'!AA$24,"NM")</f>
        <v>NM</v>
      </c>
      <c r="Y13" s="71" t="str">
        <f ca="1">IFERROR('P&amp;L'!AB51/'P&amp;L'!AB$24,"NM")</f>
        <v>NM</v>
      </c>
      <c r="Z13" s="71" t="str">
        <f ca="1">IFERROR('P&amp;L'!AC51/'P&amp;L'!AC$24,"NM")</f>
        <v>NM</v>
      </c>
      <c r="AA13" s="71" t="str">
        <f ca="1">IFERROR('P&amp;L'!AE51/'P&amp;L'!AE$24,"NM")</f>
        <v>NM</v>
      </c>
      <c r="AB13" s="71">
        <f ca="1">IFERROR('P&amp;L'!AF51/'P&amp;L'!AF$24,"NM")</f>
        <v>-5.3530188056746947E-2</v>
      </c>
      <c r="AC13" s="71" t="str">
        <f ca="1">IFERROR('P&amp;L'!AG51/'P&amp;L'!AG$24,"NM")</f>
        <v>NM</v>
      </c>
      <c r="AD13" s="71" t="str">
        <f ca="1">IFERROR('P&amp;L'!AH51/'P&amp;L'!AH$24,"NM")</f>
        <v>NM</v>
      </c>
      <c r="AE13" s="71" t="str">
        <f ca="1">IFERROR('P&amp;L'!AI51/'P&amp;L'!AI$24,"NM")</f>
        <v>NM</v>
      </c>
      <c r="AF13" s="71" t="str">
        <f ca="1">IFERROR('P&amp;L'!AJ51/'P&amp;L'!AJ$24,"NM")</f>
        <v>NM</v>
      </c>
      <c r="AG13" s="71" t="str">
        <f ca="1">IFERROR('P&amp;L'!AL51/'P&amp;L'!AL$24,"NM")</f>
        <v>NM</v>
      </c>
      <c r="AH13" s="71">
        <f ca="1">IFERROR('P&amp;L'!AM51/'P&amp;L'!AM$24,"NM")</f>
        <v>-5.2659534107291905E-2</v>
      </c>
      <c r="AI13" s="71" t="str">
        <f ca="1">IFERROR('P&amp;L'!AN51/'P&amp;L'!AN$24,"NM")</f>
        <v>NM</v>
      </c>
      <c r="AJ13" s="71" t="str">
        <f ca="1">IFERROR('P&amp;L'!AO51/'P&amp;L'!AO$24,"NM")</f>
        <v>NM</v>
      </c>
      <c r="AK13" s="71" t="str">
        <f ca="1">IFERROR('P&amp;L'!AP51/'P&amp;L'!AP$24,"NM")</f>
        <v>NM</v>
      </c>
      <c r="AL13" s="71" t="str">
        <f ca="1">IFERROR('P&amp;L'!AQ51/'P&amp;L'!AQ$24,"NM")</f>
        <v>NM</v>
      </c>
      <c r="AM13" s="71" t="str">
        <f ca="1">IFERROR('P&amp;L'!AS51/'P&amp;L'!AS$24,"NM")</f>
        <v>NM</v>
      </c>
      <c r="AN13" s="71">
        <f ca="1">IFERROR('P&amp;L'!AT51/'P&amp;L'!AT$24,"NM")</f>
        <v>-5.5255660518818417E-2</v>
      </c>
      <c r="AO13" s="71">
        <f ca="1">IFERROR('P&amp;L'!AU51/'P&amp;L'!AU$24,"NM")</f>
        <v>0</v>
      </c>
      <c r="AP13" s="71">
        <f ca="1">IFERROR('P&amp;L'!AV51/'P&amp;L'!AV$24,"NM")</f>
        <v>0</v>
      </c>
      <c r="AQ13" s="71">
        <f ca="1">IFERROR('P&amp;L'!AW51/'P&amp;L'!AW$24,"NM")</f>
        <v>0</v>
      </c>
      <c r="AR13" s="71">
        <f ca="1">IFERROR('P&amp;L'!AX51/'P&amp;L'!AX$24,"NM")</f>
        <v>0</v>
      </c>
      <c r="AS13" s="71">
        <f ca="1">IFERROR('P&amp;L'!AZ51/'P&amp;L'!AZ$24,"NM")</f>
        <v>0</v>
      </c>
      <c r="AT13" s="71">
        <f ca="1">IFERROR('P&amp;L'!BA51/'P&amp;L'!BA$24,"NM")</f>
        <v>-5.4703658797518005E-2</v>
      </c>
    </row>
    <row r="14" spans="1:46" x14ac:dyDescent="0.2">
      <c r="A14" s="72" t="str">
        <f ca="1">'P&amp;L'!A55</f>
        <v>Adjusted - Trading profit (EBIT)</v>
      </c>
      <c r="B14" s="74"/>
      <c r="C14" s="74"/>
      <c r="D14" s="73" t="str">
        <f ca="1">IFERROR('P&amp;L'!D55/'P&amp;L'!D$24,"NM")</f>
        <v>NM</v>
      </c>
      <c r="E14" s="73" t="str">
        <f ca="1">IFERROR('P&amp;L'!E55/'P&amp;L'!E$24,"NM")</f>
        <v>NM</v>
      </c>
      <c r="F14" s="73" t="str">
        <f ca="1">IFERROR('P&amp;L'!F55/'P&amp;L'!F$24,"NM")</f>
        <v>NM</v>
      </c>
      <c r="G14" s="73" t="str">
        <f ca="1">IFERROR('P&amp;L'!G55/'P&amp;L'!G$24,"NM")</f>
        <v>NM</v>
      </c>
      <c r="H14" s="73" t="str">
        <f ca="1">IFERROR('P&amp;L'!H55/'P&amp;L'!H$24,"NM")</f>
        <v>NM</v>
      </c>
      <c r="I14" s="73" t="str">
        <f ca="1">IFERROR('P&amp;L'!J55/'P&amp;L'!J$24,"NM")</f>
        <v>NM</v>
      </c>
      <c r="J14" s="73" t="str">
        <f ca="1">IFERROR('P&amp;L'!K55/'P&amp;L'!K$24,"NM")</f>
        <v>NM</v>
      </c>
      <c r="K14" s="73" t="str">
        <f ca="1">IFERROR('P&amp;L'!L55/'P&amp;L'!L$24,"NM")</f>
        <v>NM</v>
      </c>
      <c r="L14" s="73" t="str">
        <f ca="1">IFERROR('P&amp;L'!M55/'P&amp;L'!M$24,"NM")</f>
        <v>NM</v>
      </c>
      <c r="M14" s="73" t="str">
        <f ca="1">IFERROR('P&amp;L'!N55/'P&amp;L'!N$24,"NM")</f>
        <v>NM</v>
      </c>
      <c r="N14" s="73" t="str">
        <f ca="1">IFERROR('P&amp;L'!O55/'P&amp;L'!O$24,"NM")</f>
        <v>NM</v>
      </c>
      <c r="O14" s="73" t="str">
        <f ca="1">IFERROR('P&amp;L'!Q55/'P&amp;L'!Q$24,"NM")</f>
        <v>NM</v>
      </c>
      <c r="P14" s="73" t="str">
        <f ca="1">IFERROR('P&amp;L'!R55/'P&amp;L'!R$24,"NM")</f>
        <v>NM</v>
      </c>
      <c r="Q14" s="73" t="str">
        <f ca="1">IFERROR('P&amp;L'!S55/'P&amp;L'!S$24,"NM")</f>
        <v>NM</v>
      </c>
      <c r="R14" s="73" t="str">
        <f ca="1">IFERROR('P&amp;L'!T55/'P&amp;L'!T$24,"NM")</f>
        <v>NM</v>
      </c>
      <c r="S14" s="73" t="str">
        <f ca="1">IFERROR('P&amp;L'!U55/'P&amp;L'!U$24,"NM")</f>
        <v>NM</v>
      </c>
      <c r="T14" s="73" t="str">
        <f ca="1">IFERROR('P&amp;L'!V55/'P&amp;L'!V$24,"NM")</f>
        <v>NM</v>
      </c>
      <c r="U14" s="73" t="str">
        <f ca="1">IFERROR('P&amp;L'!X55/'P&amp;L'!X$24,"NM")</f>
        <v>NM</v>
      </c>
      <c r="V14" s="73">
        <f ca="1">IFERROR('P&amp;L'!Y55/'P&amp;L'!Y$24,"NM")</f>
        <v>8.9959839357429724E-2</v>
      </c>
      <c r="W14" s="73" t="str">
        <f ca="1">IFERROR('P&amp;L'!Z55/'P&amp;L'!Z$24,"NM")</f>
        <v>NM</v>
      </c>
      <c r="X14" s="73" t="str">
        <f ca="1">IFERROR('P&amp;L'!AA55/'P&amp;L'!AA$24,"NM")</f>
        <v>NM</v>
      </c>
      <c r="Y14" s="73" t="str">
        <f ca="1">IFERROR('P&amp;L'!AB55/'P&amp;L'!AB$24,"NM")</f>
        <v>NM</v>
      </c>
      <c r="Z14" s="73" t="str">
        <f ca="1">IFERROR('P&amp;L'!AC55/'P&amp;L'!AC$24,"NM")</f>
        <v>NM</v>
      </c>
      <c r="AA14" s="73" t="str">
        <f ca="1">IFERROR('P&amp;L'!AE55/'P&amp;L'!AE$24,"NM")</f>
        <v>NM</v>
      </c>
      <c r="AB14" s="73">
        <f ca="1">IFERROR('P&amp;L'!AF55/'P&amp;L'!AF$24,"NM")</f>
        <v>0.12561860772022435</v>
      </c>
      <c r="AC14" s="73" t="str">
        <f ca="1">IFERROR('P&amp;L'!AG55/'P&amp;L'!AG$24,"NM")</f>
        <v>NM</v>
      </c>
      <c r="AD14" s="73" t="str">
        <f ca="1">IFERROR('P&amp;L'!AH55/'P&amp;L'!AH$24,"NM")</f>
        <v>NM</v>
      </c>
      <c r="AE14" s="73" t="str">
        <f ca="1">IFERROR('P&amp;L'!AI55/'P&amp;L'!AI$24,"NM")</f>
        <v>NM</v>
      </c>
      <c r="AF14" s="73" t="str">
        <f ca="1">IFERROR('P&amp;L'!AJ55/'P&amp;L'!AJ$24,"NM")</f>
        <v>NM</v>
      </c>
      <c r="AG14" s="73" t="str">
        <f ca="1">IFERROR('P&amp;L'!AL55/'P&amp;L'!AL$24,"NM")</f>
        <v>NM</v>
      </c>
      <c r="AH14" s="73">
        <f ca="1">IFERROR('P&amp;L'!AM55/'P&amp;L'!AM$24,"NM")</f>
        <v>0.10638136429167615</v>
      </c>
      <c r="AI14" s="73" t="str">
        <f ca="1">IFERROR('P&amp;L'!AN55/'P&amp;L'!AN$24,"NM")</f>
        <v>NM</v>
      </c>
      <c r="AJ14" s="73" t="str">
        <f ca="1">IFERROR('P&amp;L'!AO55/'P&amp;L'!AO$24,"NM")</f>
        <v>NM</v>
      </c>
      <c r="AK14" s="73" t="str">
        <f ca="1">IFERROR('P&amp;L'!AP55/'P&amp;L'!AP$24,"NM")</f>
        <v>NM</v>
      </c>
      <c r="AL14" s="73" t="str">
        <f ca="1">IFERROR('P&amp;L'!AQ55/'P&amp;L'!AQ$24,"NM")</f>
        <v>NM</v>
      </c>
      <c r="AM14" s="73" t="str">
        <f ca="1">IFERROR('P&amp;L'!AS55/'P&amp;L'!AS$24,"NM")</f>
        <v>NM</v>
      </c>
      <c r="AN14" s="73">
        <f ca="1">IFERROR('P&amp;L'!AT55/'P&amp;L'!AT$24,"NM")</f>
        <v>0.11665916929074824</v>
      </c>
      <c r="AO14" s="73">
        <f ca="1">IFERROR('P&amp;L'!AU55/'P&amp;L'!AU$24,"NM")</f>
        <v>0.1217123670956911</v>
      </c>
      <c r="AP14" s="73">
        <f ca="1">IFERROR('P&amp;L'!AV55/'P&amp;L'!AV$24,"NM")</f>
        <v>0.10311059907834101</v>
      </c>
      <c r="AQ14" s="73">
        <f ca="1">IFERROR('P&amp;L'!AW55/'P&amp;L'!AW$24,"NM")</f>
        <v>0.11254612546125461</v>
      </c>
      <c r="AR14" s="73">
        <f ca="1">IFERROR('P&amp;L'!AX55/'P&amp;L'!AX$24,"NM")</f>
        <v>0.12114152591729761</v>
      </c>
      <c r="AS14" s="73">
        <f ca="1">IFERROR('P&amp;L'!AZ55/'P&amp;L'!AZ$24,"NM")</f>
        <v>0.30669302456933062</v>
      </c>
      <c r="AT14" s="73">
        <f ca="1">IFERROR('P&amp;L'!BA55/'P&amp;L'!BA$24,"NM")</f>
        <v>0.108979388060766</v>
      </c>
    </row>
    <row r="15" spans="1:46" x14ac:dyDescent="0.2">
      <c r="A15" s="2" t="str">
        <f ca="1">'P&amp;L'!A61</f>
        <v xml:space="preserve"> Other operating income/(expenses)</v>
      </c>
      <c r="D15" s="71" t="str">
        <f ca="1">IFERROR('P&amp;L'!D61/'P&amp;L'!D$24,"NM")</f>
        <v>NM</v>
      </c>
      <c r="E15" s="71" t="str">
        <f ca="1">IFERROR('P&amp;L'!E61/'P&amp;L'!E$24,"NM")</f>
        <v>NM</v>
      </c>
      <c r="F15" s="71" t="str">
        <f ca="1">IFERROR('P&amp;L'!F61/'P&amp;L'!F$24,"NM")</f>
        <v>NM</v>
      </c>
      <c r="G15" s="71" t="str">
        <f ca="1">IFERROR('P&amp;L'!G61/'P&amp;L'!G$24,"NM")</f>
        <v>NM</v>
      </c>
      <c r="H15" s="71" t="str">
        <f ca="1">IFERROR('P&amp;L'!H61/'P&amp;L'!H$24,"NM")</f>
        <v>NM</v>
      </c>
      <c r="I15" s="71" t="str">
        <f ca="1">IFERROR('P&amp;L'!J61/'P&amp;L'!J$24,"NM")</f>
        <v>NM</v>
      </c>
      <c r="J15" s="71" t="str">
        <f ca="1">IFERROR('P&amp;L'!K61/'P&amp;L'!K$24,"NM")</f>
        <v>NM</v>
      </c>
      <c r="K15" s="71" t="str">
        <f ca="1">IFERROR('P&amp;L'!L61/'P&amp;L'!L$24,"NM")</f>
        <v>NM</v>
      </c>
      <c r="L15" s="71" t="str">
        <f ca="1">IFERROR('P&amp;L'!M61/'P&amp;L'!M$24,"NM")</f>
        <v>NM</v>
      </c>
      <c r="M15" s="71" t="str">
        <f ca="1">IFERROR('P&amp;L'!N61/'P&amp;L'!N$24,"NM")</f>
        <v>NM</v>
      </c>
      <c r="N15" s="71" t="str">
        <f ca="1">IFERROR('P&amp;L'!O61/'P&amp;L'!O$24,"NM")</f>
        <v>NM</v>
      </c>
      <c r="O15" s="71" t="str">
        <f ca="1">IFERROR('P&amp;L'!Q61/'P&amp;L'!Q$24,"NM")</f>
        <v>NM</v>
      </c>
      <c r="P15" s="71" t="str">
        <f ca="1">IFERROR('P&amp;L'!R61/'P&amp;L'!R$24,"NM")</f>
        <v>NM</v>
      </c>
      <c r="Q15" s="71" t="str">
        <f ca="1">IFERROR('P&amp;L'!S61/'P&amp;L'!S$24,"NM")</f>
        <v>NM</v>
      </c>
      <c r="R15" s="71" t="str">
        <f ca="1">IFERROR('P&amp;L'!T61/'P&amp;L'!T$24,"NM")</f>
        <v>NM</v>
      </c>
      <c r="S15" s="71" t="str">
        <f ca="1">IFERROR('P&amp;L'!U61/'P&amp;L'!U$24,"NM")</f>
        <v>NM</v>
      </c>
      <c r="T15" s="71" t="str">
        <f ca="1">IFERROR('P&amp;L'!V61/'P&amp;L'!V$24,"NM")</f>
        <v>NM</v>
      </c>
      <c r="U15" s="71" t="str">
        <f ca="1">IFERROR('P&amp;L'!X61/'P&amp;L'!X$24,"NM")</f>
        <v>NM</v>
      </c>
      <c r="V15" s="71">
        <f ca="1">IFERROR('P&amp;L'!Y61/'P&amp;L'!Y$24,"NM")</f>
        <v>0</v>
      </c>
      <c r="W15" s="71" t="str">
        <f ca="1">IFERROR('P&amp;L'!Z61/'P&amp;L'!Z$24,"NM")</f>
        <v>NM</v>
      </c>
      <c r="X15" s="71" t="str">
        <f ca="1">IFERROR('P&amp;L'!AA61/'P&amp;L'!AA$24,"NM")</f>
        <v>NM</v>
      </c>
      <c r="Y15" s="71" t="str">
        <f ca="1">IFERROR('P&amp;L'!AB61/'P&amp;L'!AB$24,"NM")</f>
        <v>NM</v>
      </c>
      <c r="Z15" s="71" t="str">
        <f ca="1">IFERROR('P&amp;L'!AC61/'P&amp;L'!AC$24,"NM")</f>
        <v>NM</v>
      </c>
      <c r="AA15" s="71" t="str">
        <f ca="1">IFERROR('P&amp;L'!AE61/'P&amp;L'!AE$24,"NM")</f>
        <v>NM</v>
      </c>
      <c r="AB15" s="71">
        <f ca="1">IFERROR('P&amp;L'!AF61/'P&amp;L'!AF$24,"NM")</f>
        <v>0</v>
      </c>
      <c r="AC15" s="71" t="str">
        <f ca="1">IFERROR('P&amp;L'!AG61/'P&amp;L'!AG$24,"NM")</f>
        <v>NM</v>
      </c>
      <c r="AD15" s="71" t="str">
        <f ca="1">IFERROR('P&amp;L'!AH61/'P&amp;L'!AH$24,"NM")</f>
        <v>NM</v>
      </c>
      <c r="AE15" s="71" t="str">
        <f ca="1">IFERROR('P&amp;L'!AI61/'P&amp;L'!AI$24,"NM")</f>
        <v>NM</v>
      </c>
      <c r="AF15" s="71" t="str">
        <f ca="1">IFERROR('P&amp;L'!AJ61/'P&amp;L'!AJ$24,"NM")</f>
        <v>NM</v>
      </c>
      <c r="AG15" s="71" t="str">
        <f ca="1">IFERROR('P&amp;L'!AL61/'P&amp;L'!AL$24,"NM")</f>
        <v>NM</v>
      </c>
      <c r="AH15" s="71">
        <f ca="1">IFERROR('P&amp;L'!AM61/'P&amp;L'!AM$24,"NM")</f>
        <v>0</v>
      </c>
      <c r="AI15" s="71" t="str">
        <f ca="1">IFERROR('P&amp;L'!AN61/'P&amp;L'!AN$24,"NM")</f>
        <v>NM</v>
      </c>
      <c r="AJ15" s="71" t="str">
        <f ca="1">IFERROR('P&amp;L'!AO61/'P&amp;L'!AO$24,"NM")</f>
        <v>NM</v>
      </c>
      <c r="AK15" s="71" t="str">
        <f ca="1">IFERROR('P&amp;L'!AP61/'P&amp;L'!AP$24,"NM")</f>
        <v>NM</v>
      </c>
      <c r="AL15" s="71" t="str">
        <f ca="1">IFERROR('P&amp;L'!AQ61/'P&amp;L'!AQ$24,"NM")</f>
        <v>NM</v>
      </c>
      <c r="AM15" s="71" t="str">
        <f ca="1">IFERROR('P&amp;L'!AS61/'P&amp;L'!AS$24,"NM")</f>
        <v>NM</v>
      </c>
      <c r="AN15" s="71">
        <f ca="1">IFERROR('P&amp;L'!AT61/'P&amp;L'!AT$24,"NM")</f>
        <v>0</v>
      </c>
      <c r="AO15" s="71">
        <f ca="1">IFERROR('P&amp;L'!AU61/'P&amp;L'!AU$24,"NM")</f>
        <v>0</v>
      </c>
      <c r="AP15" s="71">
        <f ca="1">IFERROR('P&amp;L'!AV61/'P&amp;L'!AV$24,"NM")</f>
        <v>0</v>
      </c>
      <c r="AQ15" s="71">
        <f ca="1">IFERROR('P&amp;L'!AW61/'P&amp;L'!AW$24,"NM")</f>
        <v>0</v>
      </c>
      <c r="AR15" s="71">
        <f ca="1">IFERROR('P&amp;L'!AX61/'P&amp;L'!AX$24,"NM")</f>
        <v>0</v>
      </c>
      <c r="AS15" s="71">
        <f ca="1">IFERROR('P&amp;L'!AZ61/'P&amp;L'!AZ$24,"NM")</f>
        <v>0</v>
      </c>
      <c r="AT15" s="71">
        <f ca="1">IFERROR('P&amp;L'!BA61/'P&amp;L'!BA$24,"NM")</f>
        <v>0</v>
      </c>
    </row>
    <row r="16" spans="1:46" x14ac:dyDescent="0.2">
      <c r="A16" s="72" t="str">
        <f ca="1">'P&amp;L'!A62</f>
        <v>Reported operating profit (EBIT)</v>
      </c>
      <c r="B16" s="74"/>
      <c r="C16" s="74"/>
      <c r="D16" s="73" t="str">
        <f ca="1">IFERROR('P&amp;L'!D62/'P&amp;L'!D$24,"NM")</f>
        <v>NM</v>
      </c>
      <c r="E16" s="73" t="str">
        <f ca="1">IFERROR('P&amp;L'!E62/'P&amp;L'!E$24,"NM")</f>
        <v>NM</v>
      </c>
      <c r="F16" s="73" t="str">
        <f ca="1">IFERROR('P&amp;L'!F62/'P&amp;L'!F$24,"NM")</f>
        <v>NM</v>
      </c>
      <c r="G16" s="73" t="str">
        <f ca="1">IFERROR('P&amp;L'!G62/'P&amp;L'!G$24,"NM")</f>
        <v>NM</v>
      </c>
      <c r="H16" s="73" t="str">
        <f ca="1">IFERROR('P&amp;L'!H62/'P&amp;L'!H$24,"NM")</f>
        <v>NM</v>
      </c>
      <c r="I16" s="73" t="str">
        <f ca="1">IFERROR('P&amp;L'!J62/'P&amp;L'!J$24,"NM")</f>
        <v>NM</v>
      </c>
      <c r="J16" s="73" t="str">
        <f ca="1">IFERROR('P&amp;L'!K62/'P&amp;L'!K$24,"NM")</f>
        <v>NM</v>
      </c>
      <c r="K16" s="73" t="str">
        <f ca="1">IFERROR('P&amp;L'!L62/'P&amp;L'!L$24,"NM")</f>
        <v>NM</v>
      </c>
      <c r="L16" s="73" t="str">
        <f ca="1">IFERROR('P&amp;L'!M62/'P&amp;L'!M$24,"NM")</f>
        <v>NM</v>
      </c>
      <c r="M16" s="73" t="str">
        <f ca="1">IFERROR('P&amp;L'!N62/'P&amp;L'!N$24,"NM")</f>
        <v>NM</v>
      </c>
      <c r="N16" s="73" t="str">
        <f ca="1">IFERROR('P&amp;L'!O62/'P&amp;L'!O$24,"NM")</f>
        <v>NM</v>
      </c>
      <c r="O16" s="73" t="str">
        <f ca="1">IFERROR('P&amp;L'!Q62/'P&amp;L'!Q$24,"NM")</f>
        <v>NM</v>
      </c>
      <c r="P16" s="73" t="str">
        <f ca="1">IFERROR('P&amp;L'!R62/'P&amp;L'!R$24,"NM")</f>
        <v>NM</v>
      </c>
      <c r="Q16" s="73" t="str">
        <f ca="1">IFERROR('P&amp;L'!S62/'P&amp;L'!S$24,"NM")</f>
        <v>NM</v>
      </c>
      <c r="R16" s="73" t="str">
        <f ca="1">IFERROR('P&amp;L'!T62/'P&amp;L'!T$24,"NM")</f>
        <v>NM</v>
      </c>
      <c r="S16" s="73" t="str">
        <f ca="1">IFERROR('P&amp;L'!U62/'P&amp;L'!U$24,"NM")</f>
        <v>NM</v>
      </c>
      <c r="T16" s="73" t="str">
        <f ca="1">IFERROR('P&amp;L'!V62/'P&amp;L'!V$24,"NM")</f>
        <v>NM</v>
      </c>
      <c r="U16" s="73" t="str">
        <f ca="1">IFERROR('P&amp;L'!X62/'P&amp;L'!X$24,"NM")</f>
        <v>NM</v>
      </c>
      <c r="V16" s="73">
        <f ca="1">IFERROR('P&amp;L'!Y62/'P&amp;L'!Y$24,"NM")</f>
        <v>8.9959839357429724E-2</v>
      </c>
      <c r="W16" s="73" t="str">
        <f ca="1">IFERROR('P&amp;L'!Z62/'P&amp;L'!Z$24,"NM")</f>
        <v>NM</v>
      </c>
      <c r="X16" s="73" t="str">
        <f ca="1">IFERROR('P&amp;L'!AA62/'P&amp;L'!AA$24,"NM")</f>
        <v>NM</v>
      </c>
      <c r="Y16" s="73" t="str">
        <f ca="1">IFERROR('P&amp;L'!AB62/'P&amp;L'!AB$24,"NM")</f>
        <v>NM</v>
      </c>
      <c r="Z16" s="73" t="str">
        <f ca="1">IFERROR('P&amp;L'!AC62/'P&amp;L'!AC$24,"NM")</f>
        <v>NM</v>
      </c>
      <c r="AA16" s="73" t="str">
        <f ca="1">IFERROR('P&amp;L'!AE62/'P&amp;L'!AE$24,"NM")</f>
        <v>NM</v>
      </c>
      <c r="AB16" s="73">
        <f ca="1">IFERROR('P&amp;L'!AF62/'P&amp;L'!AF$24,"NM")</f>
        <v>0.12561860772022435</v>
      </c>
      <c r="AC16" s="73" t="str">
        <f ca="1">IFERROR('P&amp;L'!AG62/'P&amp;L'!AG$24,"NM")</f>
        <v>NM</v>
      </c>
      <c r="AD16" s="73" t="str">
        <f ca="1">IFERROR('P&amp;L'!AH62/'P&amp;L'!AH$24,"NM")</f>
        <v>NM</v>
      </c>
      <c r="AE16" s="73" t="str">
        <f ca="1">IFERROR('P&amp;L'!AI62/'P&amp;L'!AI$24,"NM")</f>
        <v>NM</v>
      </c>
      <c r="AF16" s="73" t="str">
        <f ca="1">IFERROR('P&amp;L'!AJ62/'P&amp;L'!AJ$24,"NM")</f>
        <v>NM</v>
      </c>
      <c r="AG16" s="73" t="str">
        <f ca="1">IFERROR('P&amp;L'!AL62/'P&amp;L'!AL$24,"NM")</f>
        <v>NM</v>
      </c>
      <c r="AH16" s="73">
        <f ca="1">IFERROR('P&amp;L'!AM62/'P&amp;L'!AM$24,"NM")</f>
        <v>0.10638136429167615</v>
      </c>
      <c r="AI16" s="73" t="str">
        <f ca="1">IFERROR('P&amp;L'!AN62/'P&amp;L'!AN$24,"NM")</f>
        <v>NM</v>
      </c>
      <c r="AJ16" s="73" t="str">
        <f ca="1">IFERROR('P&amp;L'!AO62/'P&amp;L'!AO$24,"NM")</f>
        <v>NM</v>
      </c>
      <c r="AK16" s="73" t="str">
        <f ca="1">IFERROR('P&amp;L'!AP62/'P&amp;L'!AP$24,"NM")</f>
        <v>NM</v>
      </c>
      <c r="AL16" s="73" t="str">
        <f ca="1">IFERROR('P&amp;L'!AQ62/'P&amp;L'!AQ$24,"NM")</f>
        <v>NM</v>
      </c>
      <c r="AM16" s="73" t="str">
        <f ca="1">IFERROR('P&amp;L'!AS62/'P&amp;L'!AS$24,"NM")</f>
        <v>NM</v>
      </c>
      <c r="AN16" s="73">
        <f ca="1">IFERROR('P&amp;L'!AT62/'P&amp;L'!AT$24,"NM")</f>
        <v>0.11665916929074824</v>
      </c>
      <c r="AO16" s="73">
        <f ca="1">IFERROR('P&amp;L'!AU62/'P&amp;L'!AU$24,"NM")</f>
        <v>0.1217123670956911</v>
      </c>
      <c r="AP16" s="73">
        <f ca="1">IFERROR('P&amp;L'!AV62/'P&amp;L'!AV$24,"NM")</f>
        <v>0.10311059907834101</v>
      </c>
      <c r="AQ16" s="73">
        <f ca="1">IFERROR('P&amp;L'!AW62/'P&amp;L'!AW$24,"NM")</f>
        <v>0.11254612546125461</v>
      </c>
      <c r="AR16" s="73">
        <f ca="1">IFERROR('P&amp;L'!AX62/'P&amp;L'!AX$24,"NM")</f>
        <v>0.12114152591729761</v>
      </c>
      <c r="AS16" s="73">
        <f ca="1">IFERROR('P&amp;L'!AZ62/'P&amp;L'!AZ$24,"NM")</f>
        <v>0.30669302456933062</v>
      </c>
      <c r="AT16" s="73">
        <f ca="1">IFERROR('P&amp;L'!BA62/'P&amp;L'!BA$24,"NM")</f>
        <v>0.108979388060766</v>
      </c>
    </row>
    <row r="17" spans="1:46" x14ac:dyDescent="0.2">
      <c r="A17" s="2" t="str">
        <f ca="1">'P&amp;L'!A64</f>
        <v>Net interest</v>
      </c>
      <c r="D17" s="71" t="str">
        <f ca="1">IFERROR('P&amp;L'!D64/'P&amp;L'!D$24,"NM")</f>
        <v>NM</v>
      </c>
      <c r="E17" s="71" t="str">
        <f ca="1">IFERROR('P&amp;L'!E64/'P&amp;L'!E$24,"NM")</f>
        <v>NM</v>
      </c>
      <c r="F17" s="71" t="str">
        <f ca="1">IFERROR('P&amp;L'!F64/'P&amp;L'!F$24,"NM")</f>
        <v>NM</v>
      </c>
      <c r="G17" s="71" t="str">
        <f ca="1">IFERROR('P&amp;L'!G64/'P&amp;L'!G$24,"NM")</f>
        <v>NM</v>
      </c>
      <c r="H17" s="71" t="str">
        <f ca="1">IFERROR('P&amp;L'!H64/'P&amp;L'!H$24,"NM")</f>
        <v>NM</v>
      </c>
      <c r="I17" s="71" t="str">
        <f ca="1">IFERROR('P&amp;L'!J64/'P&amp;L'!J$24,"NM")</f>
        <v>NM</v>
      </c>
      <c r="J17" s="71" t="str">
        <f ca="1">IFERROR('P&amp;L'!K64/'P&amp;L'!K$24,"NM")</f>
        <v>NM</v>
      </c>
      <c r="K17" s="71" t="str">
        <f ca="1">IFERROR('P&amp;L'!L64/'P&amp;L'!L$24,"NM")</f>
        <v>NM</v>
      </c>
      <c r="L17" s="71" t="str">
        <f ca="1">IFERROR('P&amp;L'!M64/'P&amp;L'!M$24,"NM")</f>
        <v>NM</v>
      </c>
      <c r="M17" s="71" t="str">
        <f ca="1">IFERROR('P&amp;L'!N64/'P&amp;L'!N$24,"NM")</f>
        <v>NM</v>
      </c>
      <c r="N17" s="71" t="str">
        <f ca="1">IFERROR('P&amp;L'!O64/'P&amp;L'!O$24,"NM")</f>
        <v>NM</v>
      </c>
      <c r="O17" s="71" t="str">
        <f ca="1">IFERROR('P&amp;L'!Q64/'P&amp;L'!Q$24,"NM")</f>
        <v>NM</v>
      </c>
      <c r="P17" s="71" t="str">
        <f ca="1">IFERROR('P&amp;L'!R64/'P&amp;L'!R$24,"NM")</f>
        <v>NM</v>
      </c>
      <c r="Q17" s="71" t="str">
        <f ca="1">IFERROR('P&amp;L'!S64/'P&amp;L'!S$24,"NM")</f>
        <v>NM</v>
      </c>
      <c r="R17" s="71" t="str">
        <f ca="1">IFERROR('P&amp;L'!T64/'P&amp;L'!T$24,"NM")</f>
        <v>NM</v>
      </c>
      <c r="S17" s="71" t="str">
        <f ca="1">IFERROR('P&amp;L'!U64/'P&amp;L'!U$24,"NM")</f>
        <v>NM</v>
      </c>
      <c r="T17" s="71" t="str">
        <f ca="1">IFERROR('P&amp;L'!V64/'P&amp;L'!V$24,"NM")</f>
        <v>NM</v>
      </c>
      <c r="U17" s="71" t="str">
        <f ca="1">IFERROR('P&amp;L'!X64/'P&amp;L'!X$24,"NM")</f>
        <v>NM</v>
      </c>
      <c r="V17" s="71">
        <f ca="1">IFERROR('P&amp;L'!Y64/'P&amp;L'!Y$24,"NM")</f>
        <v>-3.7840249888442659E-2</v>
      </c>
      <c r="W17" s="71" t="str">
        <f ca="1">IFERROR('P&amp;L'!Z64/'P&amp;L'!Z$24,"NM")</f>
        <v>NM</v>
      </c>
      <c r="X17" s="71" t="str">
        <f ca="1">IFERROR('P&amp;L'!AA64/'P&amp;L'!AA$24,"NM")</f>
        <v>NM</v>
      </c>
      <c r="Y17" s="71" t="str">
        <f ca="1">IFERROR('P&amp;L'!AB64/'P&amp;L'!AB$24,"NM")</f>
        <v>NM</v>
      </c>
      <c r="Z17" s="71" t="str">
        <f ca="1">IFERROR('P&amp;L'!AC64/'P&amp;L'!AC$24,"NM")</f>
        <v>NM</v>
      </c>
      <c r="AA17" s="71" t="str">
        <f ca="1">IFERROR('P&amp;L'!AE64/'P&amp;L'!AE$24,"NM")</f>
        <v>NM</v>
      </c>
      <c r="AB17" s="71">
        <f ca="1">IFERROR('P&amp;L'!AF64/'P&amp;L'!AF$24,"NM")</f>
        <v>-5.1055757175849557E-2</v>
      </c>
      <c r="AC17" s="71" t="str">
        <f ca="1">IFERROR('P&amp;L'!AG64/'P&amp;L'!AG$24,"NM")</f>
        <v>NM</v>
      </c>
      <c r="AD17" s="71" t="str">
        <f ca="1">IFERROR('P&amp;L'!AH64/'P&amp;L'!AH$24,"NM")</f>
        <v>NM</v>
      </c>
      <c r="AE17" s="71" t="str">
        <f ca="1">IFERROR('P&amp;L'!AI64/'P&amp;L'!AI$24,"NM")</f>
        <v>NM</v>
      </c>
      <c r="AF17" s="71" t="str">
        <f ca="1">IFERROR('P&amp;L'!AJ64/'P&amp;L'!AJ$24,"NM")</f>
        <v>NM</v>
      </c>
      <c r="AG17" s="71" t="str">
        <f ca="1">IFERROR('P&amp;L'!AL64/'P&amp;L'!AL$24,"NM")</f>
        <v>NM</v>
      </c>
      <c r="AH17" s="71">
        <f ca="1">IFERROR('P&amp;L'!AM64/'P&amp;L'!AM$24,"NM")</f>
        <v>-4.1505425297822293E-2</v>
      </c>
      <c r="AI17" s="71" t="str">
        <f ca="1">IFERROR('P&amp;L'!AN64/'P&amp;L'!AN$24,"NM")</f>
        <v>NM</v>
      </c>
      <c r="AJ17" s="71" t="str">
        <f ca="1">IFERROR('P&amp;L'!AO64/'P&amp;L'!AO$24,"NM")</f>
        <v>NM</v>
      </c>
      <c r="AK17" s="71" t="str">
        <f ca="1">IFERROR('P&amp;L'!AP64/'P&amp;L'!AP$24,"NM")</f>
        <v>NM</v>
      </c>
      <c r="AL17" s="71" t="str">
        <f ca="1">IFERROR('P&amp;L'!AQ64/'P&amp;L'!AQ$24,"NM")</f>
        <v>NM</v>
      </c>
      <c r="AM17" s="71" t="str">
        <f ca="1">IFERROR('P&amp;L'!AS64/'P&amp;L'!AS$24,"NM")</f>
        <v>NM</v>
      </c>
      <c r="AN17" s="71">
        <f ca="1">IFERROR('P&amp;L'!AT64/'P&amp;L'!AT$24,"NM")</f>
        <v>-2.5566051881841356E-2</v>
      </c>
      <c r="AO17" s="71">
        <f ca="1">IFERROR('P&amp;L'!AU64/'P&amp;L'!AU$24,"NM")</f>
        <v>-1.3430330162283156E-2</v>
      </c>
      <c r="AP17" s="71">
        <f ca="1">IFERROR('P&amp;L'!AV64/'P&amp;L'!AV$24,"NM")</f>
        <v>-1.5841013824884793E-2</v>
      </c>
      <c r="AQ17" s="71">
        <f ca="1">IFERROR('P&amp;L'!AW64/'P&amp;L'!AW$24,"NM")</f>
        <v>-1.4618223105307976E-2</v>
      </c>
      <c r="AR17" s="71">
        <f ca="1">IFERROR('P&amp;L'!AX64/'P&amp;L'!AX$24,"NM")</f>
        <v>-2.9120559114735004E-4</v>
      </c>
      <c r="AS17" s="71">
        <f ca="1">IFERROR('P&amp;L'!AZ64/'P&amp;L'!AZ$24,"NM")</f>
        <v>-2.4851736797514831E-2</v>
      </c>
      <c r="AT17" s="71">
        <f ca="1">IFERROR('P&amp;L'!BA64/'P&amp;L'!BA$24,"NM")</f>
        <v>-1.3693745096640753E-2</v>
      </c>
    </row>
    <row r="18" spans="1:46" x14ac:dyDescent="0.2">
      <c r="A18" s="2" t="str">
        <f ca="1">'P&amp;L'!A65</f>
        <v>Other financial revenues/costs</v>
      </c>
      <c r="D18" s="71" t="str">
        <f ca="1">IFERROR('P&amp;L'!D65/'P&amp;L'!D$24,"NM")</f>
        <v>NM</v>
      </c>
      <c r="E18" s="71" t="str">
        <f ca="1">IFERROR('P&amp;L'!E65/'P&amp;L'!E$24,"NM")</f>
        <v>NM</v>
      </c>
      <c r="F18" s="71" t="str">
        <f ca="1">IFERROR('P&amp;L'!F65/'P&amp;L'!F$24,"NM")</f>
        <v>NM</v>
      </c>
      <c r="G18" s="71" t="str">
        <f ca="1">IFERROR('P&amp;L'!G65/'P&amp;L'!G$24,"NM")</f>
        <v>NM</v>
      </c>
      <c r="H18" s="71" t="str">
        <f ca="1">IFERROR('P&amp;L'!H65/'P&amp;L'!H$24,"NM")</f>
        <v>NM</v>
      </c>
      <c r="I18" s="71" t="str">
        <f ca="1">IFERROR('P&amp;L'!J65/'P&amp;L'!J$24,"NM")</f>
        <v>NM</v>
      </c>
      <c r="J18" s="71" t="str">
        <f ca="1">IFERROR('P&amp;L'!K65/'P&amp;L'!K$24,"NM")</f>
        <v>NM</v>
      </c>
      <c r="K18" s="71" t="str">
        <f ca="1">IFERROR('P&amp;L'!L65/'P&amp;L'!L$24,"NM")</f>
        <v>NM</v>
      </c>
      <c r="L18" s="71" t="str">
        <f ca="1">IFERROR('P&amp;L'!M65/'P&amp;L'!M$24,"NM")</f>
        <v>NM</v>
      </c>
      <c r="M18" s="71" t="str">
        <f ca="1">IFERROR('P&amp;L'!N65/'P&amp;L'!N$24,"NM")</f>
        <v>NM</v>
      </c>
      <c r="N18" s="71" t="str">
        <f ca="1">IFERROR('P&amp;L'!O65/'P&amp;L'!O$24,"NM")</f>
        <v>NM</v>
      </c>
      <c r="O18" s="71" t="str">
        <f ca="1">IFERROR('P&amp;L'!Q65/'P&amp;L'!Q$24,"NM")</f>
        <v>NM</v>
      </c>
      <c r="P18" s="71" t="str">
        <f ca="1">IFERROR('P&amp;L'!R65/'P&amp;L'!R$24,"NM")</f>
        <v>NM</v>
      </c>
      <c r="Q18" s="71" t="str">
        <f ca="1">IFERROR('P&amp;L'!S65/'P&amp;L'!S$24,"NM")</f>
        <v>NM</v>
      </c>
      <c r="R18" s="71" t="str">
        <f ca="1">IFERROR('P&amp;L'!T65/'P&amp;L'!T$24,"NM")</f>
        <v>NM</v>
      </c>
      <c r="S18" s="71" t="str">
        <f ca="1">IFERROR('P&amp;L'!U65/'P&amp;L'!U$24,"NM")</f>
        <v>NM</v>
      </c>
      <c r="T18" s="71" t="str">
        <f ca="1">IFERROR('P&amp;L'!V65/'P&amp;L'!V$24,"NM")</f>
        <v>NM</v>
      </c>
      <c r="U18" s="71" t="str">
        <f ca="1">IFERROR('P&amp;L'!X65/'P&amp;L'!X$24,"NM")</f>
        <v>NM</v>
      </c>
      <c r="V18" s="71">
        <f ca="1">IFERROR('P&amp;L'!Y65/'P&amp;L'!Y$24,"NM")</f>
        <v>0</v>
      </c>
      <c r="W18" s="71" t="str">
        <f ca="1">IFERROR('P&amp;L'!Z65/'P&amp;L'!Z$24,"NM")</f>
        <v>NM</v>
      </c>
      <c r="X18" s="71" t="str">
        <f ca="1">IFERROR('P&amp;L'!AA65/'P&amp;L'!AA$24,"NM")</f>
        <v>NM</v>
      </c>
      <c r="Y18" s="71" t="str">
        <f ca="1">IFERROR('P&amp;L'!AB65/'P&amp;L'!AB$24,"NM")</f>
        <v>NM</v>
      </c>
      <c r="Z18" s="71" t="str">
        <f ca="1">IFERROR('P&amp;L'!AC65/'P&amp;L'!AC$24,"NM")</f>
        <v>NM</v>
      </c>
      <c r="AA18" s="71" t="str">
        <f ca="1">IFERROR('P&amp;L'!AE65/'P&amp;L'!AE$24,"NM")</f>
        <v>NM</v>
      </c>
      <c r="AB18" s="71">
        <f ca="1">IFERROR('P&amp;L'!AF65/'P&amp;L'!AF$24,"NM")</f>
        <v>0</v>
      </c>
      <c r="AC18" s="71" t="str">
        <f ca="1">IFERROR('P&amp;L'!AG65/'P&amp;L'!AG$24,"NM")</f>
        <v>NM</v>
      </c>
      <c r="AD18" s="71" t="str">
        <f ca="1">IFERROR('P&amp;L'!AH65/'P&amp;L'!AH$24,"NM")</f>
        <v>NM</v>
      </c>
      <c r="AE18" s="71" t="str">
        <f ca="1">IFERROR('P&amp;L'!AI65/'P&amp;L'!AI$24,"NM")</f>
        <v>NM</v>
      </c>
      <c r="AF18" s="71" t="str">
        <f ca="1">IFERROR('P&amp;L'!AJ65/'P&amp;L'!AJ$24,"NM")</f>
        <v>NM</v>
      </c>
      <c r="AG18" s="71" t="str">
        <f ca="1">IFERROR('P&amp;L'!AL65/'P&amp;L'!AL$24,"NM")</f>
        <v>NM</v>
      </c>
      <c r="AH18" s="71">
        <f ca="1">IFERROR('P&amp;L'!AM65/'P&amp;L'!AM$24,"NM")</f>
        <v>0</v>
      </c>
      <c r="AI18" s="71" t="str">
        <f ca="1">IFERROR('P&amp;L'!AN65/'P&amp;L'!AN$24,"NM")</f>
        <v>NM</v>
      </c>
      <c r="AJ18" s="71" t="str">
        <f ca="1">IFERROR('P&amp;L'!AO65/'P&amp;L'!AO$24,"NM")</f>
        <v>NM</v>
      </c>
      <c r="AK18" s="71" t="str">
        <f ca="1">IFERROR('P&amp;L'!AP65/'P&amp;L'!AP$24,"NM")</f>
        <v>NM</v>
      </c>
      <c r="AL18" s="71" t="str">
        <f ca="1">IFERROR('P&amp;L'!AQ65/'P&amp;L'!AQ$24,"NM")</f>
        <v>NM</v>
      </c>
      <c r="AM18" s="71" t="str">
        <f ca="1">IFERROR('P&amp;L'!AS65/'P&amp;L'!AS$24,"NM")</f>
        <v>NM</v>
      </c>
      <c r="AN18" s="71">
        <f ca="1">IFERROR('P&amp;L'!AT65/'P&amp;L'!AT$24,"NM")</f>
        <v>0</v>
      </c>
      <c r="AO18" s="71">
        <f ca="1">IFERROR('P&amp;L'!AU65/'P&amp;L'!AU$24,"NM")</f>
        <v>0</v>
      </c>
      <c r="AP18" s="71">
        <f ca="1">IFERROR('P&amp;L'!AV65/'P&amp;L'!AV$24,"NM")</f>
        <v>0</v>
      </c>
      <c r="AQ18" s="71">
        <f ca="1">IFERROR('P&amp;L'!AW65/'P&amp;L'!AW$24,"NM")</f>
        <v>0</v>
      </c>
      <c r="AR18" s="71">
        <f ca="1">IFERROR('P&amp;L'!AX65/'P&amp;L'!AX$24,"NM")</f>
        <v>0</v>
      </c>
      <c r="AS18" s="71">
        <f ca="1">IFERROR('P&amp;L'!AZ65/'P&amp;L'!AZ$24,"NM")</f>
        <v>0</v>
      </c>
      <c r="AT18" s="71">
        <f ca="1">IFERROR('P&amp;L'!BA65/'P&amp;L'!BA$24,"NM")</f>
        <v>0</v>
      </c>
    </row>
    <row r="19" spans="1:46" x14ac:dyDescent="0.2">
      <c r="A19" s="2" t="str">
        <f ca="1">'P&amp;L'!A66</f>
        <v>Net financial expense</v>
      </c>
      <c r="D19" s="71" t="str">
        <f ca="1">IFERROR('P&amp;L'!D66/'P&amp;L'!D$24,"NM")</f>
        <v>NM</v>
      </c>
      <c r="E19" s="71" t="str">
        <f ca="1">IFERROR('P&amp;L'!E66/'P&amp;L'!E$24,"NM")</f>
        <v>NM</v>
      </c>
      <c r="F19" s="71" t="str">
        <f ca="1">IFERROR('P&amp;L'!F66/'P&amp;L'!F$24,"NM")</f>
        <v>NM</v>
      </c>
      <c r="G19" s="71" t="str">
        <f ca="1">IFERROR('P&amp;L'!G66/'P&amp;L'!G$24,"NM")</f>
        <v>NM</v>
      </c>
      <c r="H19" s="71" t="str">
        <f ca="1">IFERROR('P&amp;L'!H66/'P&amp;L'!H$24,"NM")</f>
        <v>NM</v>
      </c>
      <c r="I19" s="71" t="str">
        <f ca="1">IFERROR('P&amp;L'!J66/'P&amp;L'!J$24,"NM")</f>
        <v>NM</v>
      </c>
      <c r="J19" s="71" t="str">
        <f ca="1">IFERROR('P&amp;L'!K66/'P&amp;L'!K$24,"NM")</f>
        <v>NM</v>
      </c>
      <c r="K19" s="71" t="str">
        <f ca="1">IFERROR('P&amp;L'!L66/'P&amp;L'!L$24,"NM")</f>
        <v>NM</v>
      </c>
      <c r="L19" s="71" t="str">
        <f ca="1">IFERROR('P&amp;L'!M66/'P&amp;L'!M$24,"NM")</f>
        <v>NM</v>
      </c>
      <c r="M19" s="71" t="str">
        <f ca="1">IFERROR('P&amp;L'!N66/'P&amp;L'!N$24,"NM")</f>
        <v>NM</v>
      </c>
      <c r="N19" s="71" t="str">
        <f ca="1">IFERROR('P&amp;L'!O66/'P&amp;L'!O$24,"NM")</f>
        <v>NM</v>
      </c>
      <c r="O19" s="71" t="str">
        <f ca="1">IFERROR('P&amp;L'!Q66/'P&amp;L'!Q$24,"NM")</f>
        <v>NM</v>
      </c>
      <c r="P19" s="71" t="str">
        <f ca="1">IFERROR('P&amp;L'!R66/'P&amp;L'!R$24,"NM")</f>
        <v>NM</v>
      </c>
      <c r="Q19" s="71" t="str">
        <f ca="1">IFERROR('P&amp;L'!S66/'P&amp;L'!S$24,"NM")</f>
        <v>NM</v>
      </c>
      <c r="R19" s="71" t="str">
        <f ca="1">IFERROR('P&amp;L'!T66/'P&amp;L'!T$24,"NM")</f>
        <v>NM</v>
      </c>
      <c r="S19" s="71" t="str">
        <f ca="1">IFERROR('P&amp;L'!U66/'P&amp;L'!U$24,"NM")</f>
        <v>NM</v>
      </c>
      <c r="T19" s="71" t="str">
        <f ca="1">IFERROR('P&amp;L'!V66/'P&amp;L'!V$24,"NM")</f>
        <v>NM</v>
      </c>
      <c r="U19" s="71" t="str">
        <f ca="1">IFERROR('P&amp;L'!X66/'P&amp;L'!X$24,"NM")</f>
        <v>NM</v>
      </c>
      <c r="V19" s="71">
        <f ca="1">IFERROR('P&amp;L'!Y66/'P&amp;L'!Y$24,"NM")</f>
        <v>-3.7840249888442659E-2</v>
      </c>
      <c r="W19" s="71" t="str">
        <f ca="1">IFERROR('P&amp;L'!Z66/'P&amp;L'!Z$24,"NM")</f>
        <v>NM</v>
      </c>
      <c r="X19" s="71" t="str">
        <f ca="1">IFERROR('P&amp;L'!AA66/'P&amp;L'!AA$24,"NM")</f>
        <v>NM</v>
      </c>
      <c r="Y19" s="71" t="str">
        <f ca="1">IFERROR('P&amp;L'!AB66/'P&amp;L'!AB$24,"NM")</f>
        <v>NM</v>
      </c>
      <c r="Z19" s="71" t="str">
        <f ca="1">IFERROR('P&amp;L'!AC66/'P&amp;L'!AC$24,"NM")</f>
        <v>NM</v>
      </c>
      <c r="AA19" s="71" t="str">
        <f ca="1">IFERROR('P&amp;L'!AE66/'P&amp;L'!AE$24,"NM")</f>
        <v>NM</v>
      </c>
      <c r="AB19" s="71">
        <f ca="1">IFERROR('P&amp;L'!AF66/'P&amp;L'!AF$24,"NM")</f>
        <v>-5.1055757175849557E-2</v>
      </c>
      <c r="AC19" s="71" t="str">
        <f ca="1">IFERROR('P&amp;L'!AG66/'P&amp;L'!AG$24,"NM")</f>
        <v>NM</v>
      </c>
      <c r="AD19" s="71" t="str">
        <f ca="1">IFERROR('P&amp;L'!AH66/'P&amp;L'!AH$24,"NM")</f>
        <v>NM</v>
      </c>
      <c r="AE19" s="71" t="str">
        <f ca="1">IFERROR('P&amp;L'!AI66/'P&amp;L'!AI$24,"NM")</f>
        <v>NM</v>
      </c>
      <c r="AF19" s="71" t="str">
        <f ca="1">IFERROR('P&amp;L'!AJ66/'P&amp;L'!AJ$24,"NM")</f>
        <v>NM</v>
      </c>
      <c r="AG19" s="71" t="str">
        <f ca="1">IFERROR('P&amp;L'!AL66/'P&amp;L'!AL$24,"NM")</f>
        <v>NM</v>
      </c>
      <c r="AH19" s="71">
        <f ca="1">IFERROR('P&amp;L'!AM66/'P&amp;L'!AM$24,"NM")</f>
        <v>-4.1505425297822293E-2</v>
      </c>
      <c r="AI19" s="71" t="str">
        <f ca="1">IFERROR('P&amp;L'!AN66/'P&amp;L'!AN$24,"NM")</f>
        <v>NM</v>
      </c>
      <c r="AJ19" s="71" t="str">
        <f ca="1">IFERROR('P&amp;L'!AO66/'P&amp;L'!AO$24,"NM")</f>
        <v>NM</v>
      </c>
      <c r="AK19" s="71" t="str">
        <f ca="1">IFERROR('P&amp;L'!AP66/'P&amp;L'!AP$24,"NM")</f>
        <v>NM</v>
      </c>
      <c r="AL19" s="71" t="str">
        <f ca="1">IFERROR('P&amp;L'!AQ66/'P&amp;L'!AQ$24,"NM")</f>
        <v>NM</v>
      </c>
      <c r="AM19" s="71" t="str">
        <f ca="1">IFERROR('P&amp;L'!AS66/'P&amp;L'!AS$24,"NM")</f>
        <v>NM</v>
      </c>
      <c r="AN19" s="71">
        <f ca="1">IFERROR('P&amp;L'!AT66/'P&amp;L'!AT$24,"NM")</f>
        <v>-2.5566051881841356E-2</v>
      </c>
      <c r="AO19" s="71">
        <f ca="1">IFERROR('P&amp;L'!AU66/'P&amp;L'!AU$24,"NM")</f>
        <v>-1.3430330162283156E-2</v>
      </c>
      <c r="AP19" s="71">
        <f ca="1">IFERROR('P&amp;L'!AV66/'P&amp;L'!AV$24,"NM")</f>
        <v>-1.5841013824884793E-2</v>
      </c>
      <c r="AQ19" s="71">
        <f ca="1">IFERROR('P&amp;L'!AW66/'P&amp;L'!AW$24,"NM")</f>
        <v>-1.4618223105307976E-2</v>
      </c>
      <c r="AR19" s="71">
        <f ca="1">IFERROR('P&amp;L'!AX66/'P&amp;L'!AX$24,"NM")</f>
        <v>-2.9120559114735004E-4</v>
      </c>
      <c r="AS19" s="71">
        <f ca="1">IFERROR('P&amp;L'!AZ66/'P&amp;L'!AZ$24,"NM")</f>
        <v>-2.4851736797514831E-2</v>
      </c>
      <c r="AT19" s="71">
        <f ca="1">IFERROR('P&amp;L'!BA66/'P&amp;L'!BA$24,"NM")</f>
        <v>-1.3693745096640753E-2</v>
      </c>
    </row>
    <row r="20" spans="1:46" x14ac:dyDescent="0.2">
      <c r="A20" s="2" t="str">
        <f ca="1">'P&amp;L'!A68</f>
        <v>Pre-tax profit</v>
      </c>
      <c r="D20" s="71" t="str">
        <f ca="1">IFERROR('P&amp;L'!D68/'P&amp;L'!D$24,"NM")</f>
        <v>NM</v>
      </c>
      <c r="E20" s="71" t="str">
        <f ca="1">IFERROR('P&amp;L'!E68/'P&amp;L'!E$24,"NM")</f>
        <v>NM</v>
      </c>
      <c r="F20" s="71" t="str">
        <f ca="1">IFERROR('P&amp;L'!F68/'P&amp;L'!F$24,"NM")</f>
        <v>NM</v>
      </c>
      <c r="G20" s="71" t="str">
        <f ca="1">IFERROR('P&amp;L'!G68/'P&amp;L'!G$24,"NM")</f>
        <v>NM</v>
      </c>
      <c r="H20" s="71" t="str">
        <f ca="1">IFERROR('P&amp;L'!H68/'P&amp;L'!H$24,"NM")</f>
        <v>NM</v>
      </c>
      <c r="I20" s="71" t="str">
        <f ca="1">IFERROR('P&amp;L'!J68/'P&amp;L'!J$24,"NM")</f>
        <v>NM</v>
      </c>
      <c r="J20" s="71" t="str">
        <f ca="1">IFERROR('P&amp;L'!K68/'P&amp;L'!K$24,"NM")</f>
        <v>NM</v>
      </c>
      <c r="K20" s="71" t="str">
        <f ca="1">IFERROR('P&amp;L'!L68/'P&amp;L'!L$24,"NM")</f>
        <v>NM</v>
      </c>
      <c r="L20" s="71" t="str">
        <f ca="1">IFERROR('P&amp;L'!M68/'P&amp;L'!M$24,"NM")</f>
        <v>NM</v>
      </c>
      <c r="M20" s="71" t="str">
        <f ca="1">IFERROR('P&amp;L'!N68/'P&amp;L'!N$24,"NM")</f>
        <v>NM</v>
      </c>
      <c r="N20" s="71" t="str">
        <f ca="1">IFERROR('P&amp;L'!O68/'P&amp;L'!O$24,"NM")</f>
        <v>NM</v>
      </c>
      <c r="O20" s="71" t="str">
        <f ca="1">IFERROR('P&amp;L'!Q68/'P&amp;L'!Q$24,"NM")</f>
        <v>NM</v>
      </c>
      <c r="P20" s="71" t="str">
        <f ca="1">IFERROR('P&amp;L'!R68/'P&amp;L'!R$24,"NM")</f>
        <v>NM</v>
      </c>
      <c r="Q20" s="71" t="str">
        <f ca="1">IFERROR('P&amp;L'!S68/'P&amp;L'!S$24,"NM")</f>
        <v>NM</v>
      </c>
      <c r="R20" s="71" t="str">
        <f ca="1">IFERROR('P&amp;L'!T68/'P&amp;L'!T$24,"NM")</f>
        <v>NM</v>
      </c>
      <c r="S20" s="71" t="str">
        <f ca="1">IFERROR('P&amp;L'!U68/'P&amp;L'!U$24,"NM")</f>
        <v>NM</v>
      </c>
      <c r="T20" s="71" t="str">
        <f ca="1">IFERROR('P&amp;L'!V68/'P&amp;L'!V$24,"NM")</f>
        <v>NM</v>
      </c>
      <c r="U20" s="71" t="str">
        <f ca="1">IFERROR('P&amp;L'!X68/'P&amp;L'!X$24,"NM")</f>
        <v>NM</v>
      </c>
      <c r="V20" s="71">
        <f ca="1">IFERROR('P&amp;L'!Y68/'P&amp;L'!Y$24,"NM")</f>
        <v>5.2119589468987058E-2</v>
      </c>
      <c r="W20" s="71" t="str">
        <f ca="1">IFERROR('P&amp;L'!Z68/'P&amp;L'!Z$24,"NM")</f>
        <v>NM</v>
      </c>
      <c r="X20" s="71" t="str">
        <f ca="1">IFERROR('P&amp;L'!AA68/'P&amp;L'!AA$24,"NM")</f>
        <v>NM</v>
      </c>
      <c r="Y20" s="71" t="str">
        <f ca="1">IFERROR('P&amp;L'!AB68/'P&amp;L'!AB$24,"NM")</f>
        <v>NM</v>
      </c>
      <c r="Z20" s="71" t="str">
        <f ca="1">IFERROR('P&amp;L'!AC68/'P&amp;L'!AC$24,"NM")</f>
        <v>NM</v>
      </c>
      <c r="AA20" s="71" t="str">
        <f ca="1">IFERROR('P&amp;L'!AE68/'P&amp;L'!AE$24,"NM")</f>
        <v>NM</v>
      </c>
      <c r="AB20" s="71">
        <f ca="1">IFERROR('P&amp;L'!AF68/'P&amp;L'!AF$24,"NM")</f>
        <v>7.4562850544374795E-2</v>
      </c>
      <c r="AC20" s="71" t="str">
        <f ca="1">IFERROR('P&amp;L'!AG68/'P&amp;L'!AG$24,"NM")</f>
        <v>NM</v>
      </c>
      <c r="AD20" s="71" t="str">
        <f ca="1">IFERROR('P&amp;L'!AH68/'P&amp;L'!AH$24,"NM")</f>
        <v>NM</v>
      </c>
      <c r="AE20" s="71" t="str">
        <f ca="1">IFERROR('P&amp;L'!AI68/'P&amp;L'!AI$24,"NM")</f>
        <v>NM</v>
      </c>
      <c r="AF20" s="71" t="str">
        <f ca="1">IFERROR('P&amp;L'!AJ68/'P&amp;L'!AJ$24,"NM")</f>
        <v>NM</v>
      </c>
      <c r="AG20" s="71" t="str">
        <f ca="1">IFERROR('P&amp;L'!AL68/'P&amp;L'!AL$24,"NM")</f>
        <v>NM</v>
      </c>
      <c r="AH20" s="71">
        <f ca="1">IFERROR('P&amp;L'!AM68/'P&amp;L'!AM$24,"NM")</f>
        <v>6.4875938993853854E-2</v>
      </c>
      <c r="AI20" s="71" t="str">
        <f ca="1">IFERROR('P&amp;L'!AN68/'P&amp;L'!AN$24,"NM")</f>
        <v>NM</v>
      </c>
      <c r="AJ20" s="71" t="str">
        <f ca="1">IFERROR('P&amp;L'!AO68/'P&amp;L'!AO$24,"NM")</f>
        <v>NM</v>
      </c>
      <c r="AK20" s="71" t="str">
        <f ca="1">IFERROR('P&amp;L'!AP68/'P&amp;L'!AP$24,"NM")</f>
        <v>NM</v>
      </c>
      <c r="AL20" s="71" t="str">
        <f ca="1">IFERROR('P&amp;L'!AQ68/'P&amp;L'!AQ$24,"NM")</f>
        <v>NM</v>
      </c>
      <c r="AM20" s="71" t="str">
        <f ca="1">IFERROR('P&amp;L'!AS68/'P&amp;L'!AS$24,"NM")</f>
        <v>NM</v>
      </c>
      <c r="AN20" s="71">
        <f ca="1">IFERROR('P&amp;L'!AT68/'P&amp;L'!AT$24,"NM")</f>
        <v>9.1093117408906882E-2</v>
      </c>
      <c r="AO20" s="71">
        <f ca="1">IFERROR('P&amp;L'!AU68/'P&amp;L'!AU$24,"NM")</f>
        <v>0.10828203693340795</v>
      </c>
      <c r="AP20" s="71">
        <f ca="1">IFERROR('P&amp;L'!AV68/'P&amp;L'!AV$24,"NM")</f>
        <v>8.7269585253456225E-2</v>
      </c>
      <c r="AQ20" s="71">
        <f ca="1">IFERROR('P&amp;L'!AW68/'P&amp;L'!AW$24,"NM")</f>
        <v>9.7927902355946631E-2</v>
      </c>
      <c r="AR20" s="71">
        <f ca="1">IFERROR('P&amp;L'!AX68/'P&amp;L'!AX$24,"NM")</f>
        <v>0.12085032032615026</v>
      </c>
      <c r="AS20" s="71">
        <f ca="1">IFERROR('P&amp;L'!AZ68/'P&amp;L'!AZ$24,"NM")</f>
        <v>0.28184128777181577</v>
      </c>
      <c r="AT20" s="71">
        <f ca="1">IFERROR('P&amp;L'!BA68/'P&amp;L'!BA$24,"NM")</f>
        <v>9.5285642964125242E-2</v>
      </c>
    </row>
    <row r="21" spans="1:46" x14ac:dyDescent="0.2">
      <c r="A21" s="2" t="str">
        <f ca="1">'P&amp;L'!A74</f>
        <v>Tax charge</v>
      </c>
      <c r="D21" s="71" t="str">
        <f ca="1">IFERROR('P&amp;L'!D74/'P&amp;L'!D$24,"NM")</f>
        <v>NM</v>
      </c>
      <c r="E21" s="71" t="str">
        <f ca="1">IFERROR('P&amp;L'!E74/'P&amp;L'!E$24,"NM")</f>
        <v>NM</v>
      </c>
      <c r="F21" s="71" t="str">
        <f ca="1">IFERROR('P&amp;L'!F74/'P&amp;L'!F$24,"NM")</f>
        <v>NM</v>
      </c>
      <c r="G21" s="71" t="str">
        <f ca="1">IFERROR('P&amp;L'!G74/'P&amp;L'!G$24,"NM")</f>
        <v>NM</v>
      </c>
      <c r="H21" s="71" t="str">
        <f ca="1">IFERROR('P&amp;L'!H74/'P&amp;L'!H$24,"NM")</f>
        <v>NM</v>
      </c>
      <c r="I21" s="71" t="str">
        <f ca="1">IFERROR('P&amp;L'!J74/'P&amp;L'!J$24,"NM")</f>
        <v>NM</v>
      </c>
      <c r="J21" s="71" t="str">
        <f ca="1">IFERROR('P&amp;L'!K74/'P&amp;L'!K$24,"NM")</f>
        <v>NM</v>
      </c>
      <c r="K21" s="71" t="str">
        <f ca="1">IFERROR('P&amp;L'!L74/'P&amp;L'!L$24,"NM")</f>
        <v>NM</v>
      </c>
      <c r="L21" s="71" t="str">
        <f ca="1">IFERROR('P&amp;L'!M74/'P&amp;L'!M$24,"NM")</f>
        <v>NM</v>
      </c>
      <c r="M21" s="71" t="str">
        <f ca="1">IFERROR('P&amp;L'!N74/'P&amp;L'!N$24,"NM")</f>
        <v>NM</v>
      </c>
      <c r="N21" s="71" t="str">
        <f ca="1">IFERROR('P&amp;L'!O74/'P&amp;L'!O$24,"NM")</f>
        <v>NM</v>
      </c>
      <c r="O21" s="71" t="str">
        <f ca="1">IFERROR('P&amp;L'!Q74/'P&amp;L'!Q$24,"NM")</f>
        <v>NM</v>
      </c>
      <c r="P21" s="71" t="str">
        <f ca="1">IFERROR('P&amp;L'!R74/'P&amp;L'!R$24,"NM")</f>
        <v>NM</v>
      </c>
      <c r="Q21" s="71" t="str">
        <f ca="1">IFERROR('P&amp;L'!S74/'P&amp;L'!S$24,"NM")</f>
        <v>NM</v>
      </c>
      <c r="R21" s="71" t="str">
        <f ca="1">IFERROR('P&amp;L'!T74/'P&amp;L'!T$24,"NM")</f>
        <v>NM</v>
      </c>
      <c r="S21" s="71" t="str">
        <f ca="1">IFERROR('P&amp;L'!U74/'P&amp;L'!U$24,"NM")</f>
        <v>NM</v>
      </c>
      <c r="T21" s="71" t="str">
        <f ca="1">IFERROR('P&amp;L'!V74/'P&amp;L'!V$24,"NM")</f>
        <v>NM</v>
      </c>
      <c r="U21" s="71" t="str">
        <f ca="1">IFERROR('P&amp;L'!X74/'P&amp;L'!X$24,"NM")</f>
        <v>NM</v>
      </c>
      <c r="V21" s="71">
        <f ca="1">IFERROR('P&amp;L'!Y74/'P&amp;L'!Y$24,"NM")</f>
        <v>-4.0339134315037932E-2</v>
      </c>
      <c r="W21" s="71" t="str">
        <f ca="1">IFERROR('P&amp;L'!Z74/'P&amp;L'!Z$24,"NM")</f>
        <v>NM</v>
      </c>
      <c r="X21" s="71" t="str">
        <f ca="1">IFERROR('P&amp;L'!AA74/'P&amp;L'!AA$24,"NM")</f>
        <v>NM</v>
      </c>
      <c r="Y21" s="71" t="str">
        <f ca="1">IFERROR('P&amp;L'!AB74/'P&amp;L'!AB$24,"NM")</f>
        <v>NM</v>
      </c>
      <c r="Z21" s="71" t="str">
        <f ca="1">IFERROR('P&amp;L'!AC74/'P&amp;L'!AC$24,"NM")</f>
        <v>NM</v>
      </c>
      <c r="AA21" s="71" t="str">
        <f ca="1">IFERROR('P&amp;L'!AE74/'P&amp;L'!AE$24,"NM")</f>
        <v>NM</v>
      </c>
      <c r="AB21" s="71">
        <f ca="1">IFERROR('P&amp;L'!AF74/'P&amp;L'!AF$24,"NM")</f>
        <v>-1.996040910590564E-2</v>
      </c>
      <c r="AC21" s="71" t="str">
        <f ca="1">IFERROR('P&amp;L'!AG74/'P&amp;L'!AG$24,"NM")</f>
        <v>NM</v>
      </c>
      <c r="AD21" s="71" t="str">
        <f ca="1">IFERROR('P&amp;L'!AH74/'P&amp;L'!AH$24,"NM")</f>
        <v>NM</v>
      </c>
      <c r="AE21" s="71" t="str">
        <f ca="1">IFERROR('P&amp;L'!AI74/'P&amp;L'!AI$24,"NM")</f>
        <v>NM</v>
      </c>
      <c r="AF21" s="71" t="str">
        <f ca="1">IFERROR('P&amp;L'!AJ74/'P&amp;L'!AJ$24,"NM")</f>
        <v>NM</v>
      </c>
      <c r="AG21" s="71" t="str">
        <f ca="1">IFERROR('P&amp;L'!AL74/'P&amp;L'!AL$24,"NM")</f>
        <v>NM</v>
      </c>
      <c r="AH21" s="71">
        <f ca="1">IFERROR('P&amp;L'!AM74/'P&amp;L'!AM$24,"NM")</f>
        <v>-1.8969572805220426E-2</v>
      </c>
      <c r="AI21" s="71" t="str">
        <f ca="1">IFERROR('P&amp;L'!AN74/'P&amp;L'!AN$24,"NM")</f>
        <v>NM</v>
      </c>
      <c r="AJ21" s="71" t="str">
        <f ca="1">IFERROR('P&amp;L'!AO74/'P&amp;L'!AO$24,"NM")</f>
        <v>NM</v>
      </c>
      <c r="AK21" s="71" t="str">
        <f ca="1">IFERROR('P&amp;L'!AP74/'P&amp;L'!AP$24,"NM")</f>
        <v>NM</v>
      </c>
      <c r="AL21" s="71" t="str">
        <f ca="1">IFERROR('P&amp;L'!AQ74/'P&amp;L'!AQ$24,"NM")</f>
        <v>NM</v>
      </c>
      <c r="AM21" s="71" t="str">
        <f ca="1">IFERROR('P&amp;L'!AS74/'P&amp;L'!AS$24,"NM")</f>
        <v>NM</v>
      </c>
      <c r="AN21" s="71">
        <f ca="1">IFERROR('P&amp;L'!AT74/'P&amp;L'!AT$24,"NM")</f>
        <v>-2.5715999400209928E-2</v>
      </c>
      <c r="AO21" s="71">
        <f ca="1">IFERROR('P&amp;L'!AU74/'P&amp;L'!AU$24,"NM")</f>
        <v>-2.9099048684946838E-2</v>
      </c>
      <c r="AP21" s="71">
        <f ca="1">IFERROR('P&amp;L'!AV74/'P&amp;L'!AV$24,"NM")</f>
        <v>-2.6497695852534562E-2</v>
      </c>
      <c r="AQ21" s="71">
        <f ca="1">IFERROR('P&amp;L'!AW74/'P&amp;L'!AW$24,"NM")</f>
        <v>-2.7817201248935566E-2</v>
      </c>
      <c r="AR21" s="71">
        <f ca="1">IFERROR('P&amp;L'!AX74/'P&amp;L'!AX$24,"NM")</f>
        <v>-3.0576587070471752E-2</v>
      </c>
      <c r="AS21" s="71">
        <f ca="1">IFERROR('P&amp;L'!AZ74/'P&amp;L'!AZ$24,"NM")</f>
        <v>-1.0731431798926858E-2</v>
      </c>
      <c r="AT21" s="71">
        <f ca="1">IFERROR('P&amp;L'!BA74/'P&amp;L'!BA$24,"NM")</f>
        <v>-2.4178018686256329E-2</v>
      </c>
    </row>
    <row r="22" spans="1:46" x14ac:dyDescent="0.2">
      <c r="A22" s="2" t="str">
        <f ca="1">'P&amp;L'!A77</f>
        <v>Profit after tax</v>
      </c>
      <c r="D22" s="71" t="str">
        <f ca="1">IFERROR('P&amp;L'!D77/'P&amp;L'!D$24,"NM")</f>
        <v>NM</v>
      </c>
      <c r="E22" s="71" t="str">
        <f ca="1">IFERROR('P&amp;L'!E77/'P&amp;L'!E$24,"NM")</f>
        <v>NM</v>
      </c>
      <c r="F22" s="71" t="str">
        <f ca="1">IFERROR('P&amp;L'!F77/'P&amp;L'!F$24,"NM")</f>
        <v>NM</v>
      </c>
      <c r="G22" s="71" t="str">
        <f ca="1">IFERROR('P&amp;L'!G77/'P&amp;L'!G$24,"NM")</f>
        <v>NM</v>
      </c>
      <c r="H22" s="71" t="str">
        <f ca="1">IFERROR('P&amp;L'!H77/'P&amp;L'!H$24,"NM")</f>
        <v>NM</v>
      </c>
      <c r="I22" s="71" t="str">
        <f ca="1">IFERROR('P&amp;L'!J77/'P&amp;L'!J$24,"NM")</f>
        <v>NM</v>
      </c>
      <c r="J22" s="71" t="str">
        <f ca="1">IFERROR('P&amp;L'!K77/'P&amp;L'!K$24,"NM")</f>
        <v>NM</v>
      </c>
      <c r="K22" s="71" t="str">
        <f ca="1">IFERROR('P&amp;L'!L77/'P&amp;L'!L$24,"NM")</f>
        <v>NM</v>
      </c>
      <c r="L22" s="71" t="str">
        <f ca="1">IFERROR('P&amp;L'!M77/'P&amp;L'!M$24,"NM")</f>
        <v>NM</v>
      </c>
      <c r="M22" s="71" t="str">
        <f ca="1">IFERROR('P&amp;L'!N77/'P&amp;L'!N$24,"NM")</f>
        <v>NM</v>
      </c>
      <c r="N22" s="71" t="str">
        <f ca="1">IFERROR('P&amp;L'!O77/'P&amp;L'!O$24,"NM")</f>
        <v>NM</v>
      </c>
      <c r="O22" s="71" t="str">
        <f ca="1">IFERROR('P&amp;L'!Q77/'P&amp;L'!Q$24,"NM")</f>
        <v>NM</v>
      </c>
      <c r="P22" s="71" t="str">
        <f ca="1">IFERROR('P&amp;L'!R77/'P&amp;L'!R$24,"NM")</f>
        <v>NM</v>
      </c>
      <c r="Q22" s="71" t="str">
        <f ca="1">IFERROR('P&amp;L'!S77/'P&amp;L'!S$24,"NM")</f>
        <v>NM</v>
      </c>
      <c r="R22" s="71" t="str">
        <f ca="1">IFERROR('P&amp;L'!T77/'P&amp;L'!T$24,"NM")</f>
        <v>NM</v>
      </c>
      <c r="S22" s="71" t="str">
        <f ca="1">IFERROR('P&amp;L'!U77/'P&amp;L'!U$24,"NM")</f>
        <v>NM</v>
      </c>
      <c r="T22" s="71" t="str">
        <f ca="1">IFERROR('P&amp;L'!V77/'P&amp;L'!V$24,"NM")</f>
        <v>NM</v>
      </c>
      <c r="U22" s="71" t="str">
        <f ca="1">IFERROR('P&amp;L'!X77/'P&amp;L'!X$24,"NM")</f>
        <v>NM</v>
      </c>
      <c r="V22" s="71">
        <f ca="1">IFERROR('P&amp;L'!Y77/'P&amp;L'!Y$24,"NM")</f>
        <v>1.178045515394913E-2</v>
      </c>
      <c r="W22" s="71" t="str">
        <f ca="1">IFERROR('P&amp;L'!Z77/'P&amp;L'!Z$24,"NM")</f>
        <v>NM</v>
      </c>
      <c r="X22" s="71" t="str">
        <f ca="1">IFERROR('P&amp;L'!AA77/'P&amp;L'!AA$24,"NM")</f>
        <v>NM</v>
      </c>
      <c r="Y22" s="71" t="str">
        <f ca="1">IFERROR('P&amp;L'!AB77/'P&amp;L'!AB$24,"NM")</f>
        <v>NM</v>
      </c>
      <c r="Z22" s="71" t="str">
        <f ca="1">IFERROR('P&amp;L'!AC77/'P&amp;L'!AC$24,"NM")</f>
        <v>NM</v>
      </c>
      <c r="AA22" s="71" t="str">
        <f ca="1">IFERROR('P&amp;L'!AE77/'P&amp;L'!AE$24,"NM")</f>
        <v>NM</v>
      </c>
      <c r="AB22" s="71">
        <f ca="1">IFERROR('P&amp;L'!AF77/'P&amp;L'!AF$24,"NM")</f>
        <v>5.4602441438469151E-2</v>
      </c>
      <c r="AC22" s="71" t="str">
        <f ca="1">IFERROR('P&amp;L'!AG77/'P&amp;L'!AG$24,"NM")</f>
        <v>NM</v>
      </c>
      <c r="AD22" s="71" t="str">
        <f ca="1">IFERROR('P&amp;L'!AH77/'P&amp;L'!AH$24,"NM")</f>
        <v>NM</v>
      </c>
      <c r="AE22" s="71" t="str">
        <f ca="1">IFERROR('P&amp;L'!AI77/'P&amp;L'!AI$24,"NM")</f>
        <v>NM</v>
      </c>
      <c r="AF22" s="71" t="str">
        <f ca="1">IFERROR('P&amp;L'!AJ77/'P&amp;L'!AJ$24,"NM")</f>
        <v>NM</v>
      </c>
      <c r="AG22" s="71" t="str">
        <f ca="1">IFERROR('P&amp;L'!AL77/'P&amp;L'!AL$24,"NM")</f>
        <v>NM</v>
      </c>
      <c r="AH22" s="71">
        <f ca="1">IFERROR('P&amp;L'!AM77/'P&amp;L'!AM$24,"NM")</f>
        <v>4.5906366188633432E-2</v>
      </c>
      <c r="AI22" s="71" t="str">
        <f ca="1">IFERROR('P&amp;L'!AN77/'P&amp;L'!AN$24,"NM")</f>
        <v>NM</v>
      </c>
      <c r="AJ22" s="71" t="str">
        <f ca="1">IFERROR('P&amp;L'!AO77/'P&amp;L'!AO$24,"NM")</f>
        <v>NM</v>
      </c>
      <c r="AK22" s="71" t="str">
        <f ca="1">IFERROR('P&amp;L'!AP77/'P&amp;L'!AP$24,"NM")</f>
        <v>NM</v>
      </c>
      <c r="AL22" s="71" t="str">
        <f ca="1">IFERROR('P&amp;L'!AQ77/'P&amp;L'!AQ$24,"NM")</f>
        <v>NM</v>
      </c>
      <c r="AM22" s="71" t="str">
        <f ca="1">IFERROR('P&amp;L'!AS77/'P&amp;L'!AS$24,"NM")</f>
        <v>NM</v>
      </c>
      <c r="AN22" s="71">
        <f ca="1">IFERROR('P&amp;L'!AT77/'P&amp;L'!AT$24,"NM")</f>
        <v>6.5377118008696958E-2</v>
      </c>
      <c r="AO22" s="71">
        <f ca="1">IFERROR('P&amp;L'!AU77/'P&amp;L'!AU$24,"NM")</f>
        <v>7.9182988248461109E-2</v>
      </c>
      <c r="AP22" s="71">
        <f ca="1">IFERROR('P&amp;L'!AV77/'P&amp;L'!AV$24,"NM")</f>
        <v>6.077188940092166E-2</v>
      </c>
      <c r="AQ22" s="71">
        <f ca="1">IFERROR('P&amp;L'!AW77/'P&amp;L'!AW$24,"NM")</f>
        <v>7.0110701107011064E-2</v>
      </c>
      <c r="AR22" s="71">
        <f ca="1">IFERROR('P&amp;L'!AX77/'P&amp;L'!AX$24,"NM")</f>
        <v>9.0273733255678515E-2</v>
      </c>
      <c r="AS22" s="71">
        <f ca="1">IFERROR('P&amp;L'!AZ77/'P&amp;L'!AZ$24,"NM")</f>
        <v>0.27110985597288895</v>
      </c>
      <c r="AT22" s="71">
        <f ca="1">IFERROR('P&amp;L'!BA77/'P&amp;L'!BA$24,"NM")</f>
        <v>7.1107624277868917E-2</v>
      </c>
    </row>
    <row r="23" spans="1:46" x14ac:dyDescent="0.2">
      <c r="A23" s="2" t="str">
        <f ca="1">'P&amp;L'!A81</f>
        <v>Extraordinary items</v>
      </c>
      <c r="D23" s="71" t="str">
        <f ca="1">IFERROR('P&amp;L'!D81/'P&amp;L'!D$24,"NM")</f>
        <v>NM</v>
      </c>
      <c r="E23" s="71" t="str">
        <f ca="1">IFERROR('P&amp;L'!E81/'P&amp;L'!E$24,"NM")</f>
        <v>NM</v>
      </c>
      <c r="F23" s="71" t="str">
        <f ca="1">IFERROR('P&amp;L'!F81/'P&amp;L'!F$24,"NM")</f>
        <v>NM</v>
      </c>
      <c r="G23" s="71" t="str">
        <f ca="1">IFERROR('P&amp;L'!G81/'P&amp;L'!G$24,"NM")</f>
        <v>NM</v>
      </c>
      <c r="H23" s="71" t="str">
        <f ca="1">IFERROR('P&amp;L'!H81/'P&amp;L'!H$24,"NM")</f>
        <v>NM</v>
      </c>
      <c r="I23" s="71" t="str">
        <f ca="1">IFERROR('P&amp;L'!J81/'P&amp;L'!J$24,"NM")</f>
        <v>NM</v>
      </c>
      <c r="J23" s="71" t="str">
        <f ca="1">IFERROR('P&amp;L'!K81/'P&amp;L'!K$24,"NM")</f>
        <v>NM</v>
      </c>
      <c r="K23" s="71" t="str">
        <f ca="1">IFERROR('P&amp;L'!L81/'P&amp;L'!L$24,"NM")</f>
        <v>NM</v>
      </c>
      <c r="L23" s="71" t="str">
        <f ca="1">IFERROR('P&amp;L'!M81/'P&amp;L'!M$24,"NM")</f>
        <v>NM</v>
      </c>
      <c r="M23" s="71" t="str">
        <f ca="1">IFERROR('P&amp;L'!N81/'P&amp;L'!N$24,"NM")</f>
        <v>NM</v>
      </c>
      <c r="N23" s="71" t="str">
        <f ca="1">IFERROR('P&amp;L'!O81/'P&amp;L'!O$24,"NM")</f>
        <v>NM</v>
      </c>
      <c r="O23" s="71" t="str">
        <f ca="1">IFERROR('P&amp;L'!Q81/'P&amp;L'!Q$24,"NM")</f>
        <v>NM</v>
      </c>
      <c r="P23" s="71" t="str">
        <f ca="1">IFERROR('P&amp;L'!R81/'P&amp;L'!R$24,"NM")</f>
        <v>NM</v>
      </c>
      <c r="Q23" s="71" t="str">
        <f ca="1">IFERROR('P&amp;L'!S81/'P&amp;L'!S$24,"NM")</f>
        <v>NM</v>
      </c>
      <c r="R23" s="71" t="str">
        <f ca="1">IFERROR('P&amp;L'!T81/'P&amp;L'!T$24,"NM")</f>
        <v>NM</v>
      </c>
      <c r="S23" s="71" t="str">
        <f ca="1">IFERROR('P&amp;L'!U81/'P&amp;L'!U$24,"NM")</f>
        <v>NM</v>
      </c>
      <c r="T23" s="71" t="str">
        <f ca="1">IFERROR('P&amp;L'!V81/'P&amp;L'!V$24,"NM")</f>
        <v>NM</v>
      </c>
      <c r="U23" s="71" t="str">
        <f ca="1">IFERROR('P&amp;L'!X81/'P&amp;L'!X$24,"NM")</f>
        <v>NM</v>
      </c>
      <c r="V23" s="71">
        <f ca="1">IFERROR('P&amp;L'!Y81/'P&amp;L'!Y$24,"NM")</f>
        <v>0</v>
      </c>
      <c r="W23" s="71" t="str">
        <f ca="1">IFERROR('P&amp;L'!Z81/'P&amp;L'!Z$24,"NM")</f>
        <v>NM</v>
      </c>
      <c r="X23" s="71" t="str">
        <f ca="1">IFERROR('P&amp;L'!AA81/'P&amp;L'!AA$24,"NM")</f>
        <v>NM</v>
      </c>
      <c r="Y23" s="71" t="str">
        <f ca="1">IFERROR('P&amp;L'!AB81/'P&amp;L'!AB$24,"NM")</f>
        <v>NM</v>
      </c>
      <c r="Z23" s="71" t="str">
        <f ca="1">IFERROR('P&amp;L'!AC81/'P&amp;L'!AC$24,"NM")</f>
        <v>NM</v>
      </c>
      <c r="AA23" s="71" t="str">
        <f ca="1">IFERROR('P&amp;L'!AE81/'P&amp;L'!AE$24,"NM")</f>
        <v>NM</v>
      </c>
      <c r="AB23" s="71">
        <f ca="1">IFERROR('P&amp;L'!AF81/'P&amp;L'!AF$24,"NM")</f>
        <v>0</v>
      </c>
      <c r="AC23" s="71" t="str">
        <f ca="1">IFERROR('P&amp;L'!AG81/'P&amp;L'!AG$24,"NM")</f>
        <v>NM</v>
      </c>
      <c r="AD23" s="71" t="str">
        <f ca="1">IFERROR('P&amp;L'!AH81/'P&amp;L'!AH$24,"NM")</f>
        <v>NM</v>
      </c>
      <c r="AE23" s="71" t="str">
        <f ca="1">IFERROR('P&amp;L'!AI81/'P&amp;L'!AI$24,"NM")</f>
        <v>NM</v>
      </c>
      <c r="AF23" s="71" t="str">
        <f ca="1">IFERROR('P&amp;L'!AJ81/'P&amp;L'!AJ$24,"NM")</f>
        <v>NM</v>
      </c>
      <c r="AG23" s="71" t="str">
        <f ca="1">IFERROR('P&amp;L'!AL81/'P&amp;L'!AL$24,"NM")</f>
        <v>NM</v>
      </c>
      <c r="AH23" s="71">
        <f ca="1">IFERROR('P&amp;L'!AM81/'P&amp;L'!AM$24,"NM")</f>
        <v>0</v>
      </c>
      <c r="AI23" s="71" t="str">
        <f ca="1">IFERROR('P&amp;L'!AN81/'P&amp;L'!AN$24,"NM")</f>
        <v>NM</v>
      </c>
      <c r="AJ23" s="71" t="str">
        <f ca="1">IFERROR('P&amp;L'!AO81/'P&amp;L'!AO$24,"NM")</f>
        <v>NM</v>
      </c>
      <c r="AK23" s="71" t="str">
        <f ca="1">IFERROR('P&amp;L'!AP81/'P&amp;L'!AP$24,"NM")</f>
        <v>NM</v>
      </c>
      <c r="AL23" s="71" t="str">
        <f ca="1">IFERROR('P&amp;L'!AQ81/'P&amp;L'!AQ$24,"NM")</f>
        <v>NM</v>
      </c>
      <c r="AM23" s="71" t="str">
        <f ca="1">IFERROR('P&amp;L'!AS81/'P&amp;L'!AS$24,"NM")</f>
        <v>NM</v>
      </c>
      <c r="AN23" s="71">
        <f ca="1">IFERROR('P&amp;L'!AT81/'P&amp;L'!AT$24,"NM")</f>
        <v>0</v>
      </c>
      <c r="AO23" s="71">
        <f ca="1">IFERROR('P&amp;L'!AU81/'P&amp;L'!AU$24,"NM")</f>
        <v>0</v>
      </c>
      <c r="AP23" s="71">
        <f ca="1">IFERROR('P&amp;L'!AV81/'P&amp;L'!AV$24,"NM")</f>
        <v>0</v>
      </c>
      <c r="AQ23" s="71">
        <f ca="1">IFERROR('P&amp;L'!AW81/'P&amp;L'!AW$24,"NM")</f>
        <v>0</v>
      </c>
      <c r="AR23" s="71">
        <f ca="1">IFERROR('P&amp;L'!AX81/'P&amp;L'!AX$24,"NM")</f>
        <v>0</v>
      </c>
      <c r="AS23" s="71">
        <f ca="1">IFERROR('P&amp;L'!AZ81/'P&amp;L'!AZ$24,"NM")</f>
        <v>0</v>
      </c>
      <c r="AT23" s="71">
        <f ca="1">IFERROR('P&amp;L'!BA81/'P&amp;L'!BA$24,"NM")</f>
        <v>0</v>
      </c>
    </row>
    <row r="24" spans="1:46" x14ac:dyDescent="0.2">
      <c r="A24" s="2" t="str">
        <f ca="1">'P&amp;L'!A83</f>
        <v>Associates/JVs</v>
      </c>
      <c r="D24" s="71" t="str">
        <f ca="1">IFERROR('P&amp;L'!D83/'P&amp;L'!D$24,"NM")</f>
        <v>NM</v>
      </c>
      <c r="E24" s="71" t="str">
        <f ca="1">IFERROR('P&amp;L'!E83/'P&amp;L'!E$24,"NM")</f>
        <v>NM</v>
      </c>
      <c r="F24" s="71" t="str">
        <f ca="1">IFERROR('P&amp;L'!F83/'P&amp;L'!F$24,"NM")</f>
        <v>NM</v>
      </c>
      <c r="G24" s="71" t="str">
        <f ca="1">IFERROR('P&amp;L'!G83/'P&amp;L'!G$24,"NM")</f>
        <v>NM</v>
      </c>
      <c r="H24" s="71" t="str">
        <f ca="1">IFERROR('P&amp;L'!H83/'P&amp;L'!H$24,"NM")</f>
        <v>NM</v>
      </c>
      <c r="I24" s="71" t="str">
        <f ca="1">IFERROR('P&amp;L'!J83/'P&amp;L'!J$24,"NM")</f>
        <v>NM</v>
      </c>
      <c r="J24" s="71" t="str">
        <f ca="1">IFERROR('P&amp;L'!K83/'P&amp;L'!K$24,"NM")</f>
        <v>NM</v>
      </c>
      <c r="K24" s="71" t="str">
        <f ca="1">IFERROR('P&amp;L'!L83/'P&amp;L'!L$24,"NM")</f>
        <v>NM</v>
      </c>
      <c r="L24" s="71" t="str">
        <f ca="1">IFERROR('P&amp;L'!M83/'P&amp;L'!M$24,"NM")</f>
        <v>NM</v>
      </c>
      <c r="M24" s="71" t="str">
        <f ca="1">IFERROR('P&amp;L'!N83/'P&amp;L'!N$24,"NM")</f>
        <v>NM</v>
      </c>
      <c r="N24" s="71" t="str">
        <f ca="1">IFERROR('P&amp;L'!O83/'P&amp;L'!O$24,"NM")</f>
        <v>NM</v>
      </c>
      <c r="O24" s="71" t="str">
        <f ca="1">IFERROR('P&amp;L'!Q83/'P&amp;L'!Q$24,"NM")</f>
        <v>NM</v>
      </c>
      <c r="P24" s="71" t="str">
        <f ca="1">IFERROR('P&amp;L'!R83/'P&amp;L'!R$24,"NM")</f>
        <v>NM</v>
      </c>
      <c r="Q24" s="71" t="str">
        <f ca="1">IFERROR('P&amp;L'!S83/'P&amp;L'!S$24,"NM")</f>
        <v>NM</v>
      </c>
      <c r="R24" s="71" t="str">
        <f ca="1">IFERROR('P&amp;L'!T83/'P&amp;L'!T$24,"NM")</f>
        <v>NM</v>
      </c>
      <c r="S24" s="71" t="str">
        <f ca="1">IFERROR('P&amp;L'!U83/'P&amp;L'!U$24,"NM")</f>
        <v>NM</v>
      </c>
      <c r="T24" s="71" t="str">
        <f ca="1">IFERROR('P&amp;L'!V83/'P&amp;L'!V$24,"NM")</f>
        <v>NM</v>
      </c>
      <c r="U24" s="71" t="str">
        <f ca="1">IFERROR('P&amp;L'!X83/'P&amp;L'!X$24,"NM")</f>
        <v>NM</v>
      </c>
      <c r="V24" s="71">
        <f ca="1">IFERROR('P&amp;L'!Y83/'P&amp;L'!Y$24,"NM")</f>
        <v>1.78491744756805E-4</v>
      </c>
      <c r="W24" s="71" t="str">
        <f ca="1">IFERROR('P&amp;L'!Z83/'P&amp;L'!Z$24,"NM")</f>
        <v>NM</v>
      </c>
      <c r="X24" s="71" t="str">
        <f ca="1">IFERROR('P&amp;L'!AA83/'P&amp;L'!AA$24,"NM")</f>
        <v>NM</v>
      </c>
      <c r="Y24" s="71" t="str">
        <f ca="1">IFERROR('P&amp;L'!AB83/'P&amp;L'!AB$24,"NM")</f>
        <v>NM</v>
      </c>
      <c r="Z24" s="71" t="str">
        <f ca="1">IFERROR('P&amp;L'!AC83/'P&amp;L'!AC$24,"NM")</f>
        <v>NM</v>
      </c>
      <c r="AA24" s="71" t="str">
        <f ca="1">IFERROR('P&amp;L'!AE83/'P&amp;L'!AE$24,"NM")</f>
        <v>NM</v>
      </c>
      <c r="AB24" s="71">
        <f ca="1">IFERROR('P&amp;L'!AF83/'P&amp;L'!AF$24,"NM")</f>
        <v>0</v>
      </c>
      <c r="AC24" s="71" t="str">
        <f ca="1">IFERROR('P&amp;L'!AG83/'P&amp;L'!AG$24,"NM")</f>
        <v>NM</v>
      </c>
      <c r="AD24" s="71" t="str">
        <f ca="1">IFERROR('P&amp;L'!AH83/'P&amp;L'!AH$24,"NM")</f>
        <v>NM</v>
      </c>
      <c r="AE24" s="71" t="str">
        <f ca="1">IFERROR('P&amp;L'!AI83/'P&amp;L'!AI$24,"NM")</f>
        <v>NM</v>
      </c>
      <c r="AF24" s="71" t="str">
        <f ca="1">IFERROR('P&amp;L'!AJ83/'P&amp;L'!AJ$24,"NM")</f>
        <v>NM</v>
      </c>
      <c r="AG24" s="71" t="str">
        <f ca="1">IFERROR('P&amp;L'!AL83/'P&amp;L'!AL$24,"NM")</f>
        <v>NM</v>
      </c>
      <c r="AH24" s="71">
        <f ca="1">IFERROR('P&amp;L'!AM83/'P&amp;L'!AM$24,"NM")</f>
        <v>0</v>
      </c>
      <c r="AI24" s="71" t="str">
        <f ca="1">IFERROR('P&amp;L'!AN83/'P&amp;L'!AN$24,"NM")</f>
        <v>NM</v>
      </c>
      <c r="AJ24" s="71" t="str">
        <f ca="1">IFERROR('P&amp;L'!AO83/'P&amp;L'!AO$24,"NM")</f>
        <v>NM</v>
      </c>
      <c r="AK24" s="71" t="str">
        <f ca="1">IFERROR('P&amp;L'!AP83/'P&amp;L'!AP$24,"NM")</f>
        <v>NM</v>
      </c>
      <c r="AL24" s="71" t="str">
        <f ca="1">IFERROR('P&amp;L'!AQ83/'P&amp;L'!AQ$24,"NM")</f>
        <v>NM</v>
      </c>
      <c r="AM24" s="71" t="str">
        <f ca="1">IFERROR('P&amp;L'!AS83/'P&amp;L'!AS$24,"NM")</f>
        <v>NM</v>
      </c>
      <c r="AN24" s="71">
        <f ca="1">IFERROR('P&amp;L'!AT83/'P&amp;L'!AT$24,"NM")</f>
        <v>0</v>
      </c>
      <c r="AO24" s="71">
        <f ca="1">IFERROR('P&amp;L'!AU83/'P&amp;L'!AU$24,"NM")</f>
        <v>0</v>
      </c>
      <c r="AP24" s="71">
        <f ca="1">IFERROR('P&amp;L'!AV83/'P&amp;L'!AV$24,"NM")</f>
        <v>0</v>
      </c>
      <c r="AQ24" s="71">
        <f ca="1">IFERROR('P&amp;L'!AW83/'P&amp;L'!AW$24,"NM")</f>
        <v>0</v>
      </c>
      <c r="AR24" s="71">
        <f ca="1">IFERROR('P&amp;L'!AX83/'P&amp;L'!AX$24,"NM")</f>
        <v>0</v>
      </c>
      <c r="AS24" s="71">
        <f ca="1">IFERROR('P&amp;L'!AZ83/'P&amp;L'!AZ$24,"NM")</f>
        <v>0</v>
      </c>
      <c r="AT24" s="71">
        <f ca="1">IFERROR('P&amp;L'!BA83/'P&amp;L'!BA$24,"NM")</f>
        <v>0</v>
      </c>
    </row>
    <row r="25" spans="1:46" x14ac:dyDescent="0.2">
      <c r="A25" s="2" t="str">
        <f ca="1">'P&amp;L'!A84</f>
        <v>Income from discontinued operations</v>
      </c>
      <c r="D25" s="71" t="str">
        <f ca="1">IFERROR('P&amp;L'!D84/'P&amp;L'!D$24,"NM")</f>
        <v>NM</v>
      </c>
      <c r="E25" s="71" t="str">
        <f ca="1">IFERROR('P&amp;L'!E84/'P&amp;L'!E$24,"NM")</f>
        <v>NM</v>
      </c>
      <c r="F25" s="71" t="str">
        <f ca="1">IFERROR('P&amp;L'!F84/'P&amp;L'!F$24,"NM")</f>
        <v>NM</v>
      </c>
      <c r="G25" s="71" t="str">
        <f ca="1">IFERROR('P&amp;L'!G84/'P&amp;L'!G$24,"NM")</f>
        <v>NM</v>
      </c>
      <c r="H25" s="71" t="str">
        <f ca="1">IFERROR('P&amp;L'!H84/'P&amp;L'!H$24,"NM")</f>
        <v>NM</v>
      </c>
      <c r="I25" s="71" t="str">
        <f ca="1">IFERROR('P&amp;L'!J84/'P&amp;L'!J$24,"NM")</f>
        <v>NM</v>
      </c>
      <c r="J25" s="71" t="str">
        <f ca="1">IFERROR('P&amp;L'!K84/'P&amp;L'!K$24,"NM")</f>
        <v>NM</v>
      </c>
      <c r="K25" s="71" t="str">
        <f ca="1">IFERROR('P&amp;L'!L84/'P&amp;L'!L$24,"NM")</f>
        <v>NM</v>
      </c>
      <c r="L25" s="71" t="str">
        <f ca="1">IFERROR('P&amp;L'!M84/'P&amp;L'!M$24,"NM")</f>
        <v>NM</v>
      </c>
      <c r="M25" s="71" t="str">
        <f ca="1">IFERROR('P&amp;L'!N84/'P&amp;L'!N$24,"NM")</f>
        <v>NM</v>
      </c>
      <c r="N25" s="71" t="str">
        <f ca="1">IFERROR('P&amp;L'!O84/'P&amp;L'!O$24,"NM")</f>
        <v>NM</v>
      </c>
      <c r="O25" s="71" t="str">
        <f ca="1">IFERROR('P&amp;L'!Q84/'P&amp;L'!Q$24,"NM")</f>
        <v>NM</v>
      </c>
      <c r="P25" s="71" t="str">
        <f ca="1">IFERROR('P&amp;L'!R84/'P&amp;L'!R$24,"NM")</f>
        <v>NM</v>
      </c>
      <c r="Q25" s="71" t="str">
        <f ca="1">IFERROR('P&amp;L'!S84/'P&amp;L'!S$24,"NM")</f>
        <v>NM</v>
      </c>
      <c r="R25" s="71" t="str">
        <f ca="1">IFERROR('P&amp;L'!T84/'P&amp;L'!T$24,"NM")</f>
        <v>NM</v>
      </c>
      <c r="S25" s="71" t="str">
        <f ca="1">IFERROR('P&amp;L'!U84/'P&amp;L'!U$24,"NM")</f>
        <v>NM</v>
      </c>
      <c r="T25" s="71" t="str">
        <f ca="1">IFERROR('P&amp;L'!V84/'P&amp;L'!V$24,"NM")</f>
        <v>NM</v>
      </c>
      <c r="U25" s="71" t="str">
        <f ca="1">IFERROR('P&amp;L'!X84/'P&amp;L'!X$24,"NM")</f>
        <v>NM</v>
      </c>
      <c r="V25" s="71">
        <f ca="1">IFERROR('P&amp;L'!Y84/'P&amp;L'!Y$24,"NM")</f>
        <v>0</v>
      </c>
      <c r="W25" s="71" t="str">
        <f ca="1">IFERROR('P&amp;L'!Z84/'P&amp;L'!Z$24,"NM")</f>
        <v>NM</v>
      </c>
      <c r="X25" s="71" t="str">
        <f ca="1">IFERROR('P&amp;L'!AA84/'P&amp;L'!AA$24,"NM")</f>
        <v>NM</v>
      </c>
      <c r="Y25" s="71" t="str">
        <f ca="1">IFERROR('P&amp;L'!AB84/'P&amp;L'!AB$24,"NM")</f>
        <v>NM</v>
      </c>
      <c r="Z25" s="71" t="str">
        <f ca="1">IFERROR('P&amp;L'!AC84/'P&amp;L'!AC$24,"NM")</f>
        <v>NM</v>
      </c>
      <c r="AA25" s="71" t="str">
        <f ca="1">IFERROR('P&amp;L'!AE84/'P&amp;L'!AE$24,"NM")</f>
        <v>NM</v>
      </c>
      <c r="AB25" s="71">
        <f ca="1">IFERROR('P&amp;L'!AF84/'P&amp;L'!AF$24,"NM")</f>
        <v>0</v>
      </c>
      <c r="AC25" s="71" t="str">
        <f ca="1">IFERROR('P&amp;L'!AG84/'P&amp;L'!AG$24,"NM")</f>
        <v>NM</v>
      </c>
      <c r="AD25" s="71" t="str">
        <f ca="1">IFERROR('P&amp;L'!AH84/'P&amp;L'!AH$24,"NM")</f>
        <v>NM</v>
      </c>
      <c r="AE25" s="71" t="str">
        <f ca="1">IFERROR('P&amp;L'!AI84/'P&amp;L'!AI$24,"NM")</f>
        <v>NM</v>
      </c>
      <c r="AF25" s="71" t="str">
        <f ca="1">IFERROR('P&amp;L'!AJ84/'P&amp;L'!AJ$24,"NM")</f>
        <v>NM</v>
      </c>
      <c r="AG25" s="71" t="str">
        <f ca="1">IFERROR('P&amp;L'!AL84/'P&amp;L'!AL$24,"NM")</f>
        <v>NM</v>
      </c>
      <c r="AH25" s="71">
        <f ca="1">IFERROR('P&amp;L'!AM84/'P&amp;L'!AM$24,"NM")</f>
        <v>0</v>
      </c>
      <c r="AI25" s="71" t="str">
        <f ca="1">IFERROR('P&amp;L'!AN84/'P&amp;L'!AN$24,"NM")</f>
        <v>NM</v>
      </c>
      <c r="AJ25" s="71" t="str">
        <f ca="1">IFERROR('P&amp;L'!AO84/'P&amp;L'!AO$24,"NM")</f>
        <v>NM</v>
      </c>
      <c r="AK25" s="71" t="str">
        <f ca="1">IFERROR('P&amp;L'!AP84/'P&amp;L'!AP$24,"NM")</f>
        <v>NM</v>
      </c>
      <c r="AL25" s="71" t="str">
        <f ca="1">IFERROR('P&amp;L'!AQ84/'P&amp;L'!AQ$24,"NM")</f>
        <v>NM</v>
      </c>
      <c r="AM25" s="71" t="str">
        <f ca="1">IFERROR('P&amp;L'!AS84/'P&amp;L'!AS$24,"NM")</f>
        <v>NM</v>
      </c>
      <c r="AN25" s="71">
        <f ca="1">IFERROR('P&amp;L'!AT84/'P&amp;L'!AT$24,"NM")</f>
        <v>0</v>
      </c>
      <c r="AO25" s="71">
        <f ca="1">IFERROR('P&amp;L'!AU84/'P&amp;L'!AU$24,"NM")</f>
        <v>0</v>
      </c>
      <c r="AP25" s="71">
        <f ca="1">IFERROR('P&amp;L'!AV84/'P&amp;L'!AV$24,"NM")</f>
        <v>0</v>
      </c>
      <c r="AQ25" s="71">
        <f ca="1">IFERROR('P&amp;L'!AW84/'P&amp;L'!AW$24,"NM")</f>
        <v>0</v>
      </c>
      <c r="AR25" s="71">
        <f ca="1">IFERROR('P&amp;L'!AX84/'P&amp;L'!AX$24,"NM")</f>
        <v>0</v>
      </c>
      <c r="AS25" s="71">
        <f ca="1">IFERROR('P&amp;L'!AZ84/'P&amp;L'!AZ$24,"NM")</f>
        <v>0</v>
      </c>
      <c r="AT25" s="71">
        <f ca="1">IFERROR('P&amp;L'!BA84/'P&amp;L'!BA$24,"NM")</f>
        <v>0</v>
      </c>
    </row>
    <row r="26" spans="1:46" x14ac:dyDescent="0.2">
      <c r="A26" s="72" t="str">
        <f ca="1">'P&amp;L'!A85</f>
        <v>Net profit</v>
      </c>
      <c r="B26" s="74"/>
      <c r="C26" s="74"/>
      <c r="D26" s="73" t="str">
        <f ca="1">IFERROR('P&amp;L'!D85/'P&amp;L'!D$24,"NM")</f>
        <v>NM</v>
      </c>
      <c r="E26" s="73" t="str">
        <f ca="1">IFERROR('P&amp;L'!E85/'P&amp;L'!E$24,"NM")</f>
        <v>NM</v>
      </c>
      <c r="F26" s="73" t="str">
        <f ca="1">IFERROR('P&amp;L'!F85/'P&amp;L'!F$24,"NM")</f>
        <v>NM</v>
      </c>
      <c r="G26" s="73" t="str">
        <f ca="1">IFERROR('P&amp;L'!G85/'P&amp;L'!G$24,"NM")</f>
        <v>NM</v>
      </c>
      <c r="H26" s="73" t="str">
        <f ca="1">IFERROR('P&amp;L'!H85/'P&amp;L'!H$24,"NM")</f>
        <v>NM</v>
      </c>
      <c r="I26" s="73" t="str">
        <f ca="1">IFERROR('P&amp;L'!J85/'P&amp;L'!J$24,"NM")</f>
        <v>NM</v>
      </c>
      <c r="J26" s="73" t="str">
        <f ca="1">IFERROR('P&amp;L'!K85/'P&amp;L'!K$24,"NM")</f>
        <v>NM</v>
      </c>
      <c r="K26" s="73" t="str">
        <f ca="1">IFERROR('P&amp;L'!L85/'P&amp;L'!L$24,"NM")</f>
        <v>NM</v>
      </c>
      <c r="L26" s="73" t="str">
        <f ca="1">IFERROR('P&amp;L'!M85/'P&amp;L'!M$24,"NM")</f>
        <v>NM</v>
      </c>
      <c r="M26" s="73" t="str">
        <f ca="1">IFERROR('P&amp;L'!N85/'P&amp;L'!N$24,"NM")</f>
        <v>NM</v>
      </c>
      <c r="N26" s="73" t="str">
        <f ca="1">IFERROR('P&amp;L'!O85/'P&amp;L'!O$24,"NM")</f>
        <v>NM</v>
      </c>
      <c r="O26" s="73" t="str">
        <f ca="1">IFERROR('P&amp;L'!Q85/'P&amp;L'!Q$24,"NM")</f>
        <v>NM</v>
      </c>
      <c r="P26" s="73" t="str">
        <f ca="1">IFERROR('P&amp;L'!R85/'P&amp;L'!R$24,"NM")</f>
        <v>NM</v>
      </c>
      <c r="Q26" s="73" t="str">
        <f ca="1">IFERROR('P&amp;L'!S85/'P&amp;L'!S$24,"NM")</f>
        <v>NM</v>
      </c>
      <c r="R26" s="73" t="str">
        <f ca="1">IFERROR('P&amp;L'!T85/'P&amp;L'!T$24,"NM")</f>
        <v>NM</v>
      </c>
      <c r="S26" s="73" t="str">
        <f ca="1">IFERROR('P&amp;L'!U85/'P&amp;L'!U$24,"NM")</f>
        <v>NM</v>
      </c>
      <c r="T26" s="73" t="str">
        <f ca="1">IFERROR('P&amp;L'!V85/'P&amp;L'!V$24,"NM")</f>
        <v>NM</v>
      </c>
      <c r="U26" s="73" t="str">
        <f ca="1">IFERROR('P&amp;L'!X85/'P&amp;L'!X$24,"NM")</f>
        <v>NM</v>
      </c>
      <c r="V26" s="73">
        <f ca="1">IFERROR('P&amp;L'!Y85/'P&amp;L'!Y$24,"NM")</f>
        <v>1.1958946898705934E-2</v>
      </c>
      <c r="W26" s="73" t="str">
        <f ca="1">IFERROR('P&amp;L'!Z85/'P&amp;L'!Z$24,"NM")</f>
        <v>NM</v>
      </c>
      <c r="X26" s="73" t="str">
        <f ca="1">IFERROR('P&amp;L'!AA85/'P&amp;L'!AA$24,"NM")</f>
        <v>NM</v>
      </c>
      <c r="Y26" s="73" t="str">
        <f ca="1">IFERROR('P&amp;L'!AB85/'P&amp;L'!AB$24,"NM")</f>
        <v>NM</v>
      </c>
      <c r="Z26" s="73" t="str">
        <f ca="1">IFERROR('P&amp;L'!AC85/'P&amp;L'!AC$24,"NM")</f>
        <v>NM</v>
      </c>
      <c r="AA26" s="73" t="str">
        <f ca="1">IFERROR('P&amp;L'!AE85/'P&amp;L'!AE$24,"NM")</f>
        <v>NM</v>
      </c>
      <c r="AB26" s="73">
        <f ca="1">IFERROR('P&amp;L'!AF85/'P&amp;L'!AF$24,"NM")</f>
        <v>5.4602441438469151E-2</v>
      </c>
      <c r="AC26" s="73" t="str">
        <f ca="1">IFERROR('P&amp;L'!AG85/'P&amp;L'!AG$24,"NM")</f>
        <v>NM</v>
      </c>
      <c r="AD26" s="73" t="str">
        <f ca="1">IFERROR('P&amp;L'!AH85/'P&amp;L'!AH$24,"NM")</f>
        <v>NM</v>
      </c>
      <c r="AE26" s="73" t="str">
        <f ca="1">IFERROR('P&amp;L'!AI85/'P&amp;L'!AI$24,"NM")</f>
        <v>NM</v>
      </c>
      <c r="AF26" s="73" t="str">
        <f ca="1">IFERROR('P&amp;L'!AJ85/'P&amp;L'!AJ$24,"NM")</f>
        <v>NM</v>
      </c>
      <c r="AG26" s="73" t="str">
        <f ca="1">IFERROR('P&amp;L'!AL85/'P&amp;L'!AL$24,"NM")</f>
        <v>NM</v>
      </c>
      <c r="AH26" s="73">
        <f ca="1">IFERROR('P&amp;L'!AM85/'P&amp;L'!AM$24,"NM")</f>
        <v>4.5906366188633432E-2</v>
      </c>
      <c r="AI26" s="73" t="str">
        <f ca="1">IFERROR('P&amp;L'!AN85/'P&amp;L'!AN$24,"NM")</f>
        <v>NM</v>
      </c>
      <c r="AJ26" s="73" t="str">
        <f ca="1">IFERROR('P&amp;L'!AO85/'P&amp;L'!AO$24,"NM")</f>
        <v>NM</v>
      </c>
      <c r="AK26" s="73" t="str">
        <f ca="1">IFERROR('P&amp;L'!AP85/'P&amp;L'!AP$24,"NM")</f>
        <v>NM</v>
      </c>
      <c r="AL26" s="73" t="str">
        <f ca="1">IFERROR('P&amp;L'!AQ85/'P&amp;L'!AQ$24,"NM")</f>
        <v>NM</v>
      </c>
      <c r="AM26" s="73" t="str">
        <f ca="1">IFERROR('P&amp;L'!AS85/'P&amp;L'!AS$24,"NM")</f>
        <v>NM</v>
      </c>
      <c r="AN26" s="73">
        <f ca="1">IFERROR('P&amp;L'!AT85/'P&amp;L'!AT$24,"NM")</f>
        <v>6.5377118008696958E-2</v>
      </c>
      <c r="AO26" s="73">
        <f ca="1">IFERROR('P&amp;L'!AU85/'P&amp;L'!AU$24,"NM")</f>
        <v>7.9182988248461109E-2</v>
      </c>
      <c r="AP26" s="73">
        <f ca="1">IFERROR('P&amp;L'!AV85/'P&amp;L'!AV$24,"NM")</f>
        <v>6.077188940092166E-2</v>
      </c>
      <c r="AQ26" s="73">
        <f ca="1">IFERROR('P&amp;L'!AW85/'P&amp;L'!AW$24,"NM")</f>
        <v>7.0110701107011064E-2</v>
      </c>
      <c r="AR26" s="73">
        <f ca="1">IFERROR('P&amp;L'!AX85/'P&amp;L'!AX$24,"NM")</f>
        <v>9.0273733255678515E-2</v>
      </c>
      <c r="AS26" s="73">
        <f ca="1">IFERROR('P&amp;L'!AZ85/'P&amp;L'!AZ$24,"NM")</f>
        <v>0.27110985597288895</v>
      </c>
      <c r="AT26" s="73">
        <f ca="1">IFERROR('P&amp;L'!BA85/'P&amp;L'!BA$24,"NM")</f>
        <v>7.1107624277868917E-2</v>
      </c>
    </row>
    <row r="27" spans="1:46" x14ac:dyDescent="0.2">
      <c r="A27" s="2" t="str">
        <f ca="1">'P&amp;L'!A88</f>
        <v>Minority interests</v>
      </c>
      <c r="D27" s="71" t="str">
        <f ca="1">IFERROR('P&amp;L'!D88/'P&amp;L'!D$24,"NM")</f>
        <v>NM</v>
      </c>
      <c r="E27" s="71" t="str">
        <f ca="1">IFERROR('P&amp;L'!E88/'P&amp;L'!E$24,"NM")</f>
        <v>NM</v>
      </c>
      <c r="F27" s="71" t="str">
        <f ca="1">IFERROR('P&amp;L'!F88/'P&amp;L'!F$24,"NM")</f>
        <v>NM</v>
      </c>
      <c r="G27" s="71" t="str">
        <f ca="1">IFERROR('P&amp;L'!G88/'P&amp;L'!G$24,"NM")</f>
        <v>NM</v>
      </c>
      <c r="H27" s="71" t="str">
        <f ca="1">IFERROR('P&amp;L'!H88/'P&amp;L'!H$24,"NM")</f>
        <v>NM</v>
      </c>
      <c r="I27" s="71" t="str">
        <f ca="1">IFERROR('P&amp;L'!J88/'P&amp;L'!J$24,"NM")</f>
        <v>NM</v>
      </c>
      <c r="J27" s="71" t="str">
        <f ca="1">IFERROR('P&amp;L'!K88/'P&amp;L'!K$24,"NM")</f>
        <v>NM</v>
      </c>
      <c r="K27" s="71" t="str">
        <f ca="1">IFERROR('P&amp;L'!L88/'P&amp;L'!L$24,"NM")</f>
        <v>NM</v>
      </c>
      <c r="L27" s="71" t="str">
        <f ca="1">IFERROR('P&amp;L'!M88/'P&amp;L'!M$24,"NM")</f>
        <v>NM</v>
      </c>
      <c r="M27" s="71" t="str">
        <f ca="1">IFERROR('P&amp;L'!N88/'P&amp;L'!N$24,"NM")</f>
        <v>NM</v>
      </c>
      <c r="N27" s="71" t="str">
        <f ca="1">IFERROR('P&amp;L'!O88/'P&amp;L'!O$24,"NM")</f>
        <v>NM</v>
      </c>
      <c r="O27" s="71" t="str">
        <f ca="1">IFERROR('P&amp;L'!Q88/'P&amp;L'!Q$24,"NM")</f>
        <v>NM</v>
      </c>
      <c r="P27" s="71" t="str">
        <f ca="1">IFERROR('P&amp;L'!R88/'P&amp;L'!R$24,"NM")</f>
        <v>NM</v>
      </c>
      <c r="Q27" s="71" t="str">
        <f ca="1">IFERROR('P&amp;L'!S88/'P&amp;L'!S$24,"NM")</f>
        <v>NM</v>
      </c>
      <c r="R27" s="71" t="str">
        <f ca="1">IFERROR('P&amp;L'!T88/'P&amp;L'!T$24,"NM")</f>
        <v>NM</v>
      </c>
      <c r="S27" s="71" t="str">
        <f ca="1">IFERROR('P&amp;L'!U88/'P&amp;L'!U$24,"NM")</f>
        <v>NM</v>
      </c>
      <c r="T27" s="71" t="str">
        <f ca="1">IFERROR('P&amp;L'!V88/'P&amp;L'!V$24,"NM")</f>
        <v>NM</v>
      </c>
      <c r="U27" s="71" t="str">
        <f ca="1">IFERROR('P&amp;L'!X88/'P&amp;L'!X$24,"NM")</f>
        <v>NM</v>
      </c>
      <c r="V27" s="71">
        <f ca="1">IFERROR('P&amp;L'!Y88/'P&amp;L'!Y$24,"NM")</f>
        <v>-6.2472110664881745E-4</v>
      </c>
      <c r="W27" s="71" t="str">
        <f ca="1">IFERROR('P&amp;L'!Z88/'P&amp;L'!Z$24,"NM")</f>
        <v>NM</v>
      </c>
      <c r="X27" s="71" t="str">
        <f ca="1">IFERROR('P&amp;L'!AA88/'P&amp;L'!AA$24,"NM")</f>
        <v>NM</v>
      </c>
      <c r="Y27" s="71" t="str">
        <f ca="1">IFERROR('P&amp;L'!AB88/'P&amp;L'!AB$24,"NM")</f>
        <v>NM</v>
      </c>
      <c r="Z27" s="71" t="str">
        <f ca="1">IFERROR('P&amp;L'!AC88/'P&amp;L'!AC$24,"NM")</f>
        <v>NM</v>
      </c>
      <c r="AA27" s="71" t="str">
        <f ca="1">IFERROR('P&amp;L'!AE88/'P&amp;L'!AE$24,"NM")</f>
        <v>NM</v>
      </c>
      <c r="AB27" s="71">
        <f ca="1">IFERROR('P&amp;L'!AF88/'P&amp;L'!AF$24,"NM")</f>
        <v>-6.5984823490597162E-4</v>
      </c>
      <c r="AC27" s="71" t="str">
        <f ca="1">IFERROR('P&amp;L'!AG88/'P&amp;L'!AG$24,"NM")</f>
        <v>NM</v>
      </c>
      <c r="AD27" s="71" t="str">
        <f ca="1">IFERROR('P&amp;L'!AH88/'P&amp;L'!AH$24,"NM")</f>
        <v>NM</v>
      </c>
      <c r="AE27" s="71" t="str">
        <f ca="1">IFERROR('P&amp;L'!AI88/'P&amp;L'!AI$24,"NM")</f>
        <v>NM</v>
      </c>
      <c r="AF27" s="71" t="str">
        <f ca="1">IFERROR('P&amp;L'!AJ88/'P&amp;L'!AJ$24,"NM")</f>
        <v>NM</v>
      </c>
      <c r="AG27" s="71" t="str">
        <f ca="1">IFERROR('P&amp;L'!AL88/'P&amp;L'!AL$24,"NM")</f>
        <v>NM</v>
      </c>
      <c r="AH27" s="71">
        <f ca="1">IFERROR('P&amp;L'!AM88/'P&amp;L'!AM$24,"NM")</f>
        <v>-1.0622960770923439E-3</v>
      </c>
      <c r="AI27" s="71" t="str">
        <f ca="1">IFERROR('P&amp;L'!AN88/'P&amp;L'!AN$24,"NM")</f>
        <v>NM</v>
      </c>
      <c r="AJ27" s="71" t="str">
        <f ca="1">IFERROR('P&amp;L'!AO88/'P&amp;L'!AO$24,"NM")</f>
        <v>NM</v>
      </c>
      <c r="AK27" s="71" t="str">
        <f ca="1">IFERROR('P&amp;L'!AP88/'P&amp;L'!AP$24,"NM")</f>
        <v>NM</v>
      </c>
      <c r="AL27" s="71" t="str">
        <f ca="1">IFERROR('P&amp;L'!AQ88/'P&amp;L'!AQ$24,"NM")</f>
        <v>NM</v>
      </c>
      <c r="AM27" s="71" t="str">
        <f ca="1">IFERROR('P&amp;L'!AS88/'P&amp;L'!AS$24,"NM")</f>
        <v>NM</v>
      </c>
      <c r="AN27" s="71">
        <f ca="1">IFERROR('P&amp;L'!AT88/'P&amp;L'!AT$24,"NM")</f>
        <v>-9.7465886939571145E-4</v>
      </c>
      <c r="AO27" s="71">
        <f ca="1">IFERROR('P&amp;L'!AU88/'P&amp;L'!AU$24,"NM")</f>
        <v>-1.1191941801902631E-3</v>
      </c>
      <c r="AP27" s="71">
        <f ca="1">IFERROR('P&amp;L'!AV88/'P&amp;L'!AV$24,"NM")</f>
        <v>-1.4400921658986176E-3</v>
      </c>
      <c r="AQ27" s="71">
        <f ca="1">IFERROR('P&amp;L'!AW88/'P&amp;L'!AW$24,"NM")</f>
        <v>-1.2773204655123474E-3</v>
      </c>
      <c r="AR27" s="71">
        <f ca="1">IFERROR('P&amp;L'!AX88/'P&amp;L'!AX$24,"NM")</f>
        <v>-1.1648223645894002E-3</v>
      </c>
      <c r="AS27" s="71">
        <f ca="1">IFERROR('P&amp;L'!AZ88/'P&amp;L'!AZ$24,"NM")</f>
        <v>-1.1296243998870376E-3</v>
      </c>
      <c r="AT27" s="71">
        <f ca="1">IFERROR('P&amp;L'!BA88/'P&amp;L'!BA$24,"NM")</f>
        <v>-1.2124670137650666E-3</v>
      </c>
    </row>
    <row r="28" spans="1:46" x14ac:dyDescent="0.2">
      <c r="A28" s="2" t="str">
        <f ca="1">'P&amp;L'!A90</f>
        <v>Attributable net profit</v>
      </c>
      <c r="D28" s="71" t="str">
        <f ca="1">IFERROR('P&amp;L'!D90/'P&amp;L'!D$24,"NM")</f>
        <v>NM</v>
      </c>
      <c r="E28" s="71" t="str">
        <f ca="1">IFERROR('P&amp;L'!E90/'P&amp;L'!E$24,"NM")</f>
        <v>NM</v>
      </c>
      <c r="F28" s="71" t="str">
        <f ca="1">IFERROR('P&amp;L'!F90/'P&amp;L'!F$24,"NM")</f>
        <v>NM</v>
      </c>
      <c r="G28" s="71" t="str">
        <f ca="1">IFERROR('P&amp;L'!G90/'P&amp;L'!G$24,"NM")</f>
        <v>NM</v>
      </c>
      <c r="H28" s="71" t="str">
        <f ca="1">IFERROR('P&amp;L'!H90/'P&amp;L'!H$24,"NM")</f>
        <v>NM</v>
      </c>
      <c r="I28" s="71" t="str">
        <f ca="1">IFERROR('P&amp;L'!J90/'P&amp;L'!J$24,"NM")</f>
        <v>NM</v>
      </c>
      <c r="J28" s="71" t="str">
        <f ca="1">IFERROR('P&amp;L'!K90/'P&amp;L'!K$24,"NM")</f>
        <v>NM</v>
      </c>
      <c r="K28" s="71" t="str">
        <f ca="1">IFERROR('P&amp;L'!L90/'P&amp;L'!L$24,"NM")</f>
        <v>NM</v>
      </c>
      <c r="L28" s="71" t="str">
        <f ca="1">IFERROR('P&amp;L'!M90/'P&amp;L'!M$24,"NM")</f>
        <v>NM</v>
      </c>
      <c r="M28" s="71" t="str">
        <f ca="1">IFERROR('P&amp;L'!N90/'P&amp;L'!N$24,"NM")</f>
        <v>NM</v>
      </c>
      <c r="N28" s="71" t="str">
        <f ca="1">IFERROR('P&amp;L'!O90/'P&amp;L'!O$24,"NM")</f>
        <v>NM</v>
      </c>
      <c r="O28" s="71" t="str">
        <f ca="1">IFERROR('P&amp;L'!Q90/'P&amp;L'!Q$24,"NM")</f>
        <v>NM</v>
      </c>
      <c r="P28" s="71" t="str">
        <f ca="1">IFERROR('P&amp;L'!R90/'P&amp;L'!R$24,"NM")</f>
        <v>NM</v>
      </c>
      <c r="Q28" s="71" t="str">
        <f ca="1">IFERROR('P&amp;L'!S90/'P&amp;L'!S$24,"NM")</f>
        <v>NM</v>
      </c>
      <c r="R28" s="71" t="str">
        <f ca="1">IFERROR('P&amp;L'!T90/'P&amp;L'!T$24,"NM")</f>
        <v>NM</v>
      </c>
      <c r="S28" s="71" t="str">
        <f ca="1">IFERROR('P&amp;L'!U90/'P&amp;L'!U$24,"NM")</f>
        <v>NM</v>
      </c>
      <c r="T28" s="71" t="str">
        <f ca="1">IFERROR('P&amp;L'!V90/'P&amp;L'!V$24,"NM")</f>
        <v>NM</v>
      </c>
      <c r="U28" s="71" t="str">
        <f ca="1">IFERROR('P&amp;L'!X90/'P&amp;L'!X$24,"NM")</f>
        <v>NM</v>
      </c>
      <c r="V28" s="71">
        <f ca="1">IFERROR('P&amp;L'!Y90/'P&amp;L'!Y$24,"NM")</f>
        <v>1.1334225792057118E-2</v>
      </c>
      <c r="W28" s="71" t="str">
        <f ca="1">IFERROR('P&amp;L'!Z90/'P&amp;L'!Z$24,"NM")</f>
        <v>NM</v>
      </c>
      <c r="X28" s="71" t="str">
        <f ca="1">IFERROR('P&amp;L'!AA90/'P&amp;L'!AA$24,"NM")</f>
        <v>NM</v>
      </c>
      <c r="Y28" s="71" t="str">
        <f ca="1">IFERROR('P&amp;L'!AB90/'P&amp;L'!AB$24,"NM")</f>
        <v>NM</v>
      </c>
      <c r="Z28" s="71" t="str">
        <f ca="1">IFERROR('P&amp;L'!AC90/'P&amp;L'!AC$24,"NM")</f>
        <v>NM</v>
      </c>
      <c r="AA28" s="71" t="str">
        <f ca="1">IFERROR('P&amp;L'!AE90/'P&amp;L'!AE$24,"NM")</f>
        <v>NM</v>
      </c>
      <c r="AB28" s="71">
        <f ca="1">IFERROR('P&amp;L'!AF90/'P&amp;L'!AF$24,"NM")</f>
        <v>5.3942593203563177E-2</v>
      </c>
      <c r="AC28" s="71" t="str">
        <f ca="1">IFERROR('P&amp;L'!AG90/'P&amp;L'!AG$24,"NM")</f>
        <v>NM</v>
      </c>
      <c r="AD28" s="71" t="str">
        <f ca="1">IFERROR('P&amp;L'!AH90/'P&amp;L'!AH$24,"NM")</f>
        <v>NM</v>
      </c>
      <c r="AE28" s="71" t="str">
        <f ca="1">IFERROR('P&amp;L'!AI90/'P&amp;L'!AI$24,"NM")</f>
        <v>NM</v>
      </c>
      <c r="AF28" s="71" t="str">
        <f ca="1">IFERROR('P&amp;L'!AJ90/'P&amp;L'!AJ$24,"NM")</f>
        <v>NM</v>
      </c>
      <c r="AG28" s="71" t="str">
        <f ca="1">IFERROR('P&amp;L'!AL90/'P&amp;L'!AL$24,"NM")</f>
        <v>NM</v>
      </c>
      <c r="AH28" s="71">
        <f ca="1">IFERROR('P&amp;L'!AM90/'P&amp;L'!AM$24,"NM")</f>
        <v>4.4844070111541089E-2</v>
      </c>
      <c r="AI28" s="71" t="str">
        <f ca="1">IFERROR('P&amp;L'!AN90/'P&amp;L'!AN$24,"NM")</f>
        <v>NM</v>
      </c>
      <c r="AJ28" s="71" t="str">
        <f ca="1">IFERROR('P&amp;L'!AO90/'P&amp;L'!AO$24,"NM")</f>
        <v>NM</v>
      </c>
      <c r="AK28" s="71" t="str">
        <f ca="1">IFERROR('P&amp;L'!AP90/'P&amp;L'!AP$24,"NM")</f>
        <v>NM</v>
      </c>
      <c r="AL28" s="71" t="str">
        <f ca="1">IFERROR('P&amp;L'!AQ90/'P&amp;L'!AQ$24,"NM")</f>
        <v>NM</v>
      </c>
      <c r="AM28" s="71" t="str">
        <f ca="1">IFERROR('P&amp;L'!AS90/'P&amp;L'!AS$24,"NM")</f>
        <v>NM</v>
      </c>
      <c r="AN28" s="71">
        <f ca="1">IFERROR('P&amp;L'!AT90/'P&amp;L'!AT$24,"NM")</f>
        <v>6.4402459139301246E-2</v>
      </c>
      <c r="AO28" s="71">
        <f ca="1">IFERROR('P&amp;L'!AU90/'P&amp;L'!AU$24,"NM")</f>
        <v>7.8063794068270839E-2</v>
      </c>
      <c r="AP28" s="71">
        <f ca="1">IFERROR('P&amp;L'!AV90/'P&amp;L'!AV$24,"NM")</f>
        <v>5.9331797235023041E-2</v>
      </c>
      <c r="AQ28" s="71">
        <f ca="1">IFERROR('P&amp;L'!AW90/'P&amp;L'!AW$24,"NM")</f>
        <v>6.8833380641498729E-2</v>
      </c>
      <c r="AR28" s="71">
        <f ca="1">IFERROR('P&amp;L'!AX90/'P&amp;L'!AX$24,"NM")</f>
        <v>8.9108910891089105E-2</v>
      </c>
      <c r="AS28" s="71">
        <f ca="1">IFERROR('P&amp;L'!AZ90/'P&amp;L'!AZ$24,"NM")</f>
        <v>0.26998023157300188</v>
      </c>
      <c r="AT28" s="71">
        <f ca="1">IFERROR('P&amp;L'!BA90/'P&amp;L'!BA$24,"NM")</f>
        <v>6.9895157264103849E-2</v>
      </c>
    </row>
    <row r="31" spans="1:46" x14ac:dyDescent="0.2">
      <c r="A31" s="66" t="s">
        <v>207</v>
      </c>
      <c r="B31" s="68"/>
      <c r="C31" s="68"/>
    </row>
    <row r="32" spans="1:46" x14ac:dyDescent="0.2">
      <c r="A32" s="69" t="s">
        <v>206</v>
      </c>
      <c r="B32" s="70"/>
      <c r="C32" s="70"/>
      <c r="D32" s="166" t="str">
        <f>D3</f>
        <v>2010A</v>
      </c>
      <c r="E32" s="166" t="str">
        <f t="shared" ref="E32:AT32" si="0">E3</f>
        <v>1Q</v>
      </c>
      <c r="F32" s="166" t="str">
        <f t="shared" si="0"/>
        <v>2Q</v>
      </c>
      <c r="G32" s="166" t="str">
        <f t="shared" si="0"/>
        <v>1H</v>
      </c>
      <c r="H32" s="166" t="str">
        <f t="shared" si="0"/>
        <v>3Q</v>
      </c>
      <c r="I32" s="166" t="str">
        <f t="shared" si="0"/>
        <v>4Q</v>
      </c>
      <c r="J32" s="166" t="str">
        <f t="shared" si="0"/>
        <v>2011A</v>
      </c>
      <c r="K32" s="166" t="str">
        <f t="shared" si="0"/>
        <v>1Q</v>
      </c>
      <c r="L32" s="166" t="str">
        <f t="shared" si="0"/>
        <v>2Q</v>
      </c>
      <c r="M32" s="166" t="str">
        <f t="shared" si="0"/>
        <v>1H</v>
      </c>
      <c r="N32" s="166" t="str">
        <f t="shared" si="0"/>
        <v>3Q</v>
      </c>
      <c r="O32" s="166" t="str">
        <f t="shared" si="0"/>
        <v>4Q</v>
      </c>
      <c r="P32" s="166" t="str">
        <f t="shared" si="0"/>
        <v>2012A</v>
      </c>
      <c r="Q32" s="166" t="str">
        <f t="shared" si="0"/>
        <v>1Q</v>
      </c>
      <c r="R32" s="166" t="str">
        <f t="shared" si="0"/>
        <v>2Q</v>
      </c>
      <c r="S32" s="166" t="str">
        <f t="shared" si="0"/>
        <v>1H</v>
      </c>
      <c r="T32" s="166" t="str">
        <f t="shared" si="0"/>
        <v>3Q</v>
      </c>
      <c r="U32" s="166" t="str">
        <f t="shared" si="0"/>
        <v>4Q</v>
      </c>
      <c r="V32" s="166" t="str">
        <f t="shared" si="0"/>
        <v>2013A</v>
      </c>
      <c r="W32" s="166" t="str">
        <f t="shared" si="0"/>
        <v>1Q</v>
      </c>
      <c r="X32" s="166" t="str">
        <f t="shared" si="0"/>
        <v>2Q</v>
      </c>
      <c r="Y32" s="166" t="str">
        <f t="shared" si="0"/>
        <v>1H</v>
      </c>
      <c r="Z32" s="166" t="str">
        <f t="shared" si="0"/>
        <v>3Q</v>
      </c>
      <c r="AA32" s="166" t="str">
        <f t="shared" si="0"/>
        <v>4Q</v>
      </c>
      <c r="AB32" s="166" t="str">
        <f t="shared" si="0"/>
        <v>2014A</v>
      </c>
      <c r="AC32" s="166" t="str">
        <f t="shared" si="0"/>
        <v>1Q</v>
      </c>
      <c r="AD32" s="166" t="str">
        <f t="shared" si="0"/>
        <v>2Q</v>
      </c>
      <c r="AE32" s="166" t="str">
        <f t="shared" si="0"/>
        <v>1H</v>
      </c>
      <c r="AF32" s="166" t="str">
        <f t="shared" si="0"/>
        <v>3Q</v>
      </c>
      <c r="AG32" s="166" t="str">
        <f t="shared" si="0"/>
        <v>4Q</v>
      </c>
      <c r="AH32" s="166" t="str">
        <f t="shared" si="0"/>
        <v>2015A</v>
      </c>
      <c r="AI32" s="166" t="str">
        <f t="shared" si="0"/>
        <v>1Q</v>
      </c>
      <c r="AJ32" s="166" t="str">
        <f t="shared" si="0"/>
        <v>2Q</v>
      </c>
      <c r="AK32" s="166" t="str">
        <f t="shared" si="0"/>
        <v>1H</v>
      </c>
      <c r="AL32" s="166" t="str">
        <f t="shared" si="0"/>
        <v>3Q</v>
      </c>
      <c r="AM32" s="166" t="str">
        <f t="shared" si="0"/>
        <v>4Q</v>
      </c>
      <c r="AN32" s="166" t="str">
        <f t="shared" si="0"/>
        <v>2016A</v>
      </c>
      <c r="AO32" s="166" t="str">
        <f t="shared" si="0"/>
        <v>1Q</v>
      </c>
      <c r="AP32" s="166" t="str">
        <f t="shared" si="0"/>
        <v>2Q</v>
      </c>
      <c r="AQ32" s="166" t="str">
        <f t="shared" si="0"/>
        <v>1H</v>
      </c>
      <c r="AR32" s="166" t="str">
        <f t="shared" si="0"/>
        <v>3Q</v>
      </c>
      <c r="AS32" s="166" t="str">
        <f t="shared" si="0"/>
        <v>4Q</v>
      </c>
      <c r="AT32" s="166" t="str">
        <f t="shared" si="0"/>
        <v>2017A</v>
      </c>
    </row>
    <row r="33" spans="1:46" x14ac:dyDescent="0.2">
      <c r="A33" s="2" t="str">
        <f>'Balance sheet'!A19</f>
        <v>Goodwill</v>
      </c>
      <c r="D33" s="71" t="str">
        <f ca="1">IFERROR('Balance sheet'!D19/'Balance sheet'!D$32,"NM")</f>
        <v>NM</v>
      </c>
      <c r="E33" s="71" t="str">
        <f ca="1">IFERROR('Balance sheet'!E19/'Balance sheet'!E$32,"NM")</f>
        <v>NM</v>
      </c>
      <c r="F33" s="71" t="str">
        <f ca="1">IFERROR('Balance sheet'!F19/'Balance sheet'!F$32,"NM")</f>
        <v>NM</v>
      </c>
      <c r="G33" s="71" t="str">
        <f ca="1">IFERROR('Balance sheet'!G19/'Balance sheet'!G$32,"NM")</f>
        <v>NM</v>
      </c>
      <c r="H33" s="71" t="str">
        <f ca="1">IFERROR('Balance sheet'!H19/'Balance sheet'!H$32,"NM")</f>
        <v>NM</v>
      </c>
      <c r="I33" s="71" t="str">
        <f ca="1">IFERROR('Balance sheet'!J19/'Balance sheet'!J$32,"NM")</f>
        <v>NM</v>
      </c>
      <c r="J33" s="71" t="str">
        <f ca="1">IFERROR('Balance sheet'!K19/'Balance sheet'!K$32,"NM")</f>
        <v>NM</v>
      </c>
      <c r="K33" s="71" t="str">
        <f ca="1">IFERROR('Balance sheet'!L19/'Balance sheet'!L$32,"NM")</f>
        <v>NM</v>
      </c>
      <c r="L33" s="71" t="str">
        <f ca="1">IFERROR('Balance sheet'!M19/'Balance sheet'!M$32,"NM")</f>
        <v>NM</v>
      </c>
      <c r="M33" s="71" t="str">
        <f ca="1">IFERROR('Balance sheet'!N19/'Balance sheet'!N$32,"NM")</f>
        <v>NM</v>
      </c>
      <c r="N33" s="71" t="str">
        <f ca="1">IFERROR('Balance sheet'!O19/'Balance sheet'!O$32,"NM")</f>
        <v>NM</v>
      </c>
      <c r="O33" s="71" t="str">
        <f ca="1">IFERROR('Balance sheet'!Q19/'Balance sheet'!Q$32,"NM")</f>
        <v>NM</v>
      </c>
      <c r="P33" s="71" t="str">
        <f ca="1">IFERROR('Balance sheet'!R19/'Balance sheet'!R$32,"NM")</f>
        <v>NM</v>
      </c>
      <c r="Q33" s="71" t="str">
        <f ca="1">IFERROR('Balance sheet'!S19/'Balance sheet'!S$32,"NM")</f>
        <v>NM</v>
      </c>
      <c r="R33" s="71" t="str">
        <f ca="1">IFERROR('Balance sheet'!T19/'Balance sheet'!T$32,"NM")</f>
        <v>NM</v>
      </c>
      <c r="S33" s="71" t="str">
        <f ca="1">IFERROR('Balance sheet'!U19/'Balance sheet'!U$32,"NM")</f>
        <v>NM</v>
      </c>
      <c r="T33" s="71" t="str">
        <f ca="1">IFERROR('Balance sheet'!V19/'Balance sheet'!V$32,"NM")</f>
        <v>NM</v>
      </c>
      <c r="U33" s="71">
        <f ca="1">IFERROR('Balance sheet'!X19/'Balance sheet'!X$32,"NM")</f>
        <v>0</v>
      </c>
      <c r="V33" s="71">
        <f ca="1">IFERROR('Balance sheet'!Y19/'Balance sheet'!Y$32,"NM")</f>
        <v>0</v>
      </c>
      <c r="W33" s="71" t="str">
        <f ca="1">IFERROR('Balance sheet'!Z19/'Balance sheet'!Z$32,"NM")</f>
        <v>NM</v>
      </c>
      <c r="X33" s="71" t="str">
        <f ca="1">IFERROR('Balance sheet'!AA19/'Balance sheet'!AA$32,"NM")</f>
        <v>NM</v>
      </c>
      <c r="Y33" s="71" t="str">
        <f ca="1">IFERROR('Balance sheet'!AB19/'Balance sheet'!AB$32,"NM")</f>
        <v>NM</v>
      </c>
      <c r="Z33" s="71" t="str">
        <f ca="1">IFERROR('Balance sheet'!AC19/'Balance sheet'!AC$32,"NM")</f>
        <v>NM</v>
      </c>
      <c r="AA33" s="71">
        <f ca="1">IFERROR('Balance sheet'!AE19/'Balance sheet'!AE$32,"NM")</f>
        <v>0</v>
      </c>
      <c r="AB33" s="71">
        <f ca="1">IFERROR('Balance sheet'!AF19/'Balance sheet'!AF$32,"NM")</f>
        <v>0</v>
      </c>
      <c r="AC33" s="71" t="str">
        <f ca="1">IFERROR('Balance sheet'!AG19/'Balance sheet'!AG$32,"NM")</f>
        <v>NM</v>
      </c>
      <c r="AD33" s="71" t="str">
        <f ca="1">IFERROR('Balance sheet'!AH19/'Balance sheet'!AH$32,"NM")</f>
        <v>NM</v>
      </c>
      <c r="AE33" s="71" t="str">
        <f ca="1">IFERROR('Balance sheet'!AI19/'Balance sheet'!AI$32,"NM")</f>
        <v>NM</v>
      </c>
      <c r="AF33" s="71" t="str">
        <f ca="1">IFERROR('Balance sheet'!AJ19/'Balance sheet'!AJ$32,"NM")</f>
        <v>NM</v>
      </c>
      <c r="AG33" s="71">
        <f ca="1">IFERROR('Balance sheet'!AL19/'Balance sheet'!AL$32,"NM")</f>
        <v>0</v>
      </c>
      <c r="AH33" s="71">
        <f ca="1">IFERROR('Balance sheet'!AM19/'Balance sheet'!AM$32,"NM")</f>
        <v>0</v>
      </c>
      <c r="AI33" s="71" t="str">
        <f ca="1">IFERROR('Balance sheet'!AN19/'Balance sheet'!AN$32,"NM")</f>
        <v>NM</v>
      </c>
      <c r="AJ33" s="71" t="str">
        <f ca="1">IFERROR('Balance sheet'!AO19/'Balance sheet'!AO$32,"NM")</f>
        <v>NM</v>
      </c>
      <c r="AK33" s="71" t="str">
        <f ca="1">IFERROR('Balance sheet'!AP19/'Balance sheet'!AP$32,"NM")</f>
        <v>NM</v>
      </c>
      <c r="AL33" s="71" t="str">
        <f ca="1">IFERROR('Balance sheet'!AQ19/'Balance sheet'!AQ$32,"NM")</f>
        <v>NM</v>
      </c>
      <c r="AM33" s="71">
        <f ca="1">IFERROR('Balance sheet'!AS19/'Balance sheet'!AS$32,"NM")</f>
        <v>0</v>
      </c>
      <c r="AN33" s="71">
        <f ca="1">IFERROR('Balance sheet'!AT19/'Balance sheet'!AT$32,"NM")</f>
        <v>0</v>
      </c>
      <c r="AO33" s="71">
        <f ca="1">IFERROR('Balance sheet'!AU19/'Balance sheet'!AU$32,"NM")</f>
        <v>0</v>
      </c>
      <c r="AP33" s="71">
        <f ca="1">IFERROR('Balance sheet'!AV19/'Balance sheet'!AV$32,"NM")</f>
        <v>0</v>
      </c>
      <c r="AQ33" s="71">
        <f ca="1">IFERROR('Balance sheet'!AW19/'Balance sheet'!AW$32,"NM")</f>
        <v>0</v>
      </c>
      <c r="AR33" s="71">
        <f ca="1">IFERROR('Balance sheet'!AX19/'Balance sheet'!AX$32,"NM")</f>
        <v>0</v>
      </c>
      <c r="AS33" s="71">
        <f ca="1">IFERROR('Balance sheet'!AY19/'Balance sheet'!AY$32,"NM")</f>
        <v>0</v>
      </c>
      <c r="AT33" s="71">
        <f ca="1">IFERROR('Balance sheet'!BA19/'Balance sheet'!BA$32,"NM")</f>
        <v>0</v>
      </c>
    </row>
    <row r="34" spans="1:46" x14ac:dyDescent="0.2">
      <c r="A34" s="2" t="str">
        <f>'Balance sheet'!A20</f>
        <v>Other intangible assets</v>
      </c>
      <c r="D34" s="71" t="str">
        <f ca="1">IFERROR('Balance sheet'!D20/'Balance sheet'!D$32,"NM")</f>
        <v>NM</v>
      </c>
      <c r="E34" s="71" t="str">
        <f ca="1">IFERROR('Balance sheet'!E20/'Balance sheet'!E$32,"NM")</f>
        <v>NM</v>
      </c>
      <c r="F34" s="71" t="str">
        <f ca="1">IFERROR('Balance sheet'!F20/'Balance sheet'!F$32,"NM")</f>
        <v>NM</v>
      </c>
      <c r="G34" s="71" t="str">
        <f ca="1">IFERROR('Balance sheet'!G20/'Balance sheet'!G$32,"NM")</f>
        <v>NM</v>
      </c>
      <c r="H34" s="71" t="str">
        <f ca="1">IFERROR('Balance sheet'!H20/'Balance sheet'!H$32,"NM")</f>
        <v>NM</v>
      </c>
      <c r="I34" s="71" t="str">
        <f ca="1">IFERROR('Balance sheet'!J20/'Balance sheet'!J$32,"NM")</f>
        <v>NM</v>
      </c>
      <c r="J34" s="71" t="str">
        <f ca="1">IFERROR('Balance sheet'!K20/'Balance sheet'!K$32,"NM")</f>
        <v>NM</v>
      </c>
      <c r="K34" s="71" t="str">
        <f ca="1">IFERROR('Balance sheet'!L20/'Balance sheet'!L$32,"NM")</f>
        <v>NM</v>
      </c>
      <c r="L34" s="71" t="str">
        <f ca="1">IFERROR('Balance sheet'!M20/'Balance sheet'!M$32,"NM")</f>
        <v>NM</v>
      </c>
      <c r="M34" s="71" t="str">
        <f ca="1">IFERROR('Balance sheet'!N20/'Balance sheet'!N$32,"NM")</f>
        <v>NM</v>
      </c>
      <c r="N34" s="71" t="str">
        <f ca="1">IFERROR('Balance sheet'!O20/'Balance sheet'!O$32,"NM")</f>
        <v>NM</v>
      </c>
      <c r="O34" s="71" t="str">
        <f ca="1">IFERROR('Balance sheet'!Q20/'Balance sheet'!Q$32,"NM")</f>
        <v>NM</v>
      </c>
      <c r="P34" s="71" t="str">
        <f ca="1">IFERROR('Balance sheet'!R20/'Balance sheet'!R$32,"NM")</f>
        <v>NM</v>
      </c>
      <c r="Q34" s="71" t="str">
        <f ca="1">IFERROR('Balance sheet'!S20/'Balance sheet'!S$32,"NM")</f>
        <v>NM</v>
      </c>
      <c r="R34" s="71" t="str">
        <f ca="1">IFERROR('Balance sheet'!T20/'Balance sheet'!T$32,"NM")</f>
        <v>NM</v>
      </c>
      <c r="S34" s="71" t="str">
        <f ca="1">IFERROR('Balance sheet'!U20/'Balance sheet'!U$32,"NM")</f>
        <v>NM</v>
      </c>
      <c r="T34" s="71" t="str">
        <f ca="1">IFERROR('Balance sheet'!V20/'Balance sheet'!V$32,"NM")</f>
        <v>NM</v>
      </c>
      <c r="U34" s="71">
        <f ca="1">IFERROR('Balance sheet'!X20/'Balance sheet'!X$32,"NM")</f>
        <v>6.4146894002623106E-2</v>
      </c>
      <c r="V34" s="71">
        <f ca="1">IFERROR('Balance sheet'!Y20/'Balance sheet'!Y$32,"NM")</f>
        <v>6.4146894002623106E-2</v>
      </c>
      <c r="W34" s="71" t="str">
        <f ca="1">IFERROR('Balance sheet'!Z20/'Balance sheet'!Z$32,"NM")</f>
        <v>NM</v>
      </c>
      <c r="X34" s="71" t="str">
        <f ca="1">IFERROR('Balance sheet'!AA20/'Balance sheet'!AA$32,"NM")</f>
        <v>NM</v>
      </c>
      <c r="Y34" s="71" t="str">
        <f ca="1">IFERROR('Balance sheet'!AB20/'Balance sheet'!AB$32,"NM")</f>
        <v>NM</v>
      </c>
      <c r="Z34" s="71" t="str">
        <f ca="1">IFERROR('Balance sheet'!AC20/'Balance sheet'!AC$32,"NM")</f>
        <v>NM</v>
      </c>
      <c r="AA34" s="71">
        <f ca="1">IFERROR('Balance sheet'!AE20/'Balance sheet'!AE$32,"NM")</f>
        <v>4.7774812774382371E-2</v>
      </c>
      <c r="AB34" s="71">
        <f ca="1">IFERROR('Balance sheet'!AF20/'Balance sheet'!AF$32,"NM")</f>
        <v>4.7774812774382371E-2</v>
      </c>
      <c r="AC34" s="71" t="str">
        <f ca="1">IFERROR('Balance sheet'!AG20/'Balance sheet'!AG$32,"NM")</f>
        <v>NM</v>
      </c>
      <c r="AD34" s="71" t="str">
        <f ca="1">IFERROR('Balance sheet'!AH20/'Balance sheet'!AH$32,"NM")</f>
        <v>NM</v>
      </c>
      <c r="AE34" s="71" t="str">
        <f ca="1">IFERROR('Balance sheet'!AI20/'Balance sheet'!AI$32,"NM")</f>
        <v>NM</v>
      </c>
      <c r="AF34" s="71" t="str">
        <f ca="1">IFERROR('Balance sheet'!AJ20/'Balance sheet'!AJ$32,"NM")</f>
        <v>NM</v>
      </c>
      <c r="AG34" s="71">
        <f ca="1">IFERROR('Balance sheet'!AL20/'Balance sheet'!AL$32,"NM")</f>
        <v>4.7195512820512819E-2</v>
      </c>
      <c r="AH34" s="71">
        <f ca="1">IFERROR('Balance sheet'!AM20/'Balance sheet'!AM$32,"NM")</f>
        <v>4.7195512820512819E-2</v>
      </c>
      <c r="AI34" s="71" t="str">
        <f ca="1">IFERROR('Balance sheet'!AN20/'Balance sheet'!AN$32,"NM")</f>
        <v>NM</v>
      </c>
      <c r="AJ34" s="71" t="str">
        <f ca="1">IFERROR('Balance sheet'!AO20/'Balance sheet'!AO$32,"NM")</f>
        <v>NM</v>
      </c>
      <c r="AK34" s="71" t="str">
        <f ca="1">IFERROR('Balance sheet'!AP20/'Balance sheet'!AP$32,"NM")</f>
        <v>NM</v>
      </c>
      <c r="AL34" s="71" t="str">
        <f ca="1">IFERROR('Balance sheet'!AQ20/'Balance sheet'!AQ$32,"NM")</f>
        <v>NM</v>
      </c>
      <c r="AM34" s="71">
        <f ca="1">IFERROR('Balance sheet'!AS20/'Balance sheet'!AS$32,"NM")</f>
        <v>5.4652369422345207E-2</v>
      </c>
      <c r="AN34" s="71">
        <f ca="1">IFERROR('Balance sheet'!AT20/'Balance sheet'!AT$32,"NM")</f>
        <v>5.4652369422345207E-2</v>
      </c>
      <c r="AO34" s="71">
        <f ca="1">IFERROR('Balance sheet'!AU20/'Balance sheet'!AU$32,"NM")</f>
        <v>5.3094380705133573E-2</v>
      </c>
      <c r="AP34" s="71">
        <f ca="1">IFERROR('Balance sheet'!AV20/'Balance sheet'!AV$32,"NM")</f>
        <v>5.6744604316546765E-2</v>
      </c>
      <c r="AQ34" s="71">
        <f ca="1">IFERROR('Balance sheet'!AW20/'Balance sheet'!AW$32,"NM")</f>
        <v>5.6744604316546765E-2</v>
      </c>
      <c r="AR34" s="71">
        <f ca="1">IFERROR('Balance sheet'!AX20/'Balance sheet'!AX$32,"NM")</f>
        <v>5.4524965325936196E-2</v>
      </c>
      <c r="AS34" s="71">
        <f ca="1">IFERROR('Balance sheet'!AY20/'Balance sheet'!AY$32,"NM")</f>
        <v>5.4524965325936196E-2</v>
      </c>
      <c r="AT34" s="71">
        <f ca="1">IFERROR('Balance sheet'!BA20/'Balance sheet'!BA$32,"NM")</f>
        <v>5.5126982751148482E-2</v>
      </c>
    </row>
    <row r="35" spans="1:46" x14ac:dyDescent="0.2">
      <c r="A35" s="2" t="str">
        <f>'Balance sheet'!A21</f>
        <v>PP&amp;E</v>
      </c>
      <c r="D35" s="71" t="str">
        <f ca="1">+IFERROR('Balance sheet'!D21/'Balance sheet'!D$32,"NM")</f>
        <v>NM</v>
      </c>
      <c r="E35" s="71" t="str">
        <f ca="1">+IFERROR('Balance sheet'!E21/'Balance sheet'!E$32,"NM")</f>
        <v>NM</v>
      </c>
      <c r="F35" s="71" t="str">
        <f ca="1">+IFERROR('Balance sheet'!F21/'Balance sheet'!F$32,"NM")</f>
        <v>NM</v>
      </c>
      <c r="G35" s="71" t="str">
        <f ca="1">+IFERROR('Balance sheet'!G21/'Balance sheet'!G$32,"NM")</f>
        <v>NM</v>
      </c>
      <c r="H35" s="71" t="str">
        <f ca="1">+IFERROR('Balance sheet'!H21/'Balance sheet'!H$32,"NM")</f>
        <v>NM</v>
      </c>
      <c r="I35" s="71" t="str">
        <f ca="1">+IFERROR('Balance sheet'!J21/'Balance sheet'!J$32,"NM")</f>
        <v>NM</v>
      </c>
      <c r="J35" s="71" t="str">
        <f ca="1">+IFERROR('Balance sheet'!K21/'Balance sheet'!K$32,"NM")</f>
        <v>NM</v>
      </c>
      <c r="K35" s="71" t="str">
        <f ca="1">+IFERROR('Balance sheet'!L21/'Balance sheet'!L$32,"NM")</f>
        <v>NM</v>
      </c>
      <c r="L35" s="71" t="str">
        <f ca="1">+IFERROR('Balance sheet'!M21/'Balance sheet'!M$32,"NM")</f>
        <v>NM</v>
      </c>
      <c r="M35" s="71" t="str">
        <f ca="1">+IFERROR('Balance sheet'!N21/'Balance sheet'!N$32,"NM")</f>
        <v>NM</v>
      </c>
      <c r="N35" s="71" t="str">
        <f ca="1">+IFERROR('Balance sheet'!O21/'Balance sheet'!O$32,"NM")</f>
        <v>NM</v>
      </c>
      <c r="O35" s="71" t="str">
        <f ca="1">+IFERROR('Balance sheet'!Q21/'Balance sheet'!Q$32,"NM")</f>
        <v>NM</v>
      </c>
      <c r="P35" s="71" t="str">
        <f ca="1">+IFERROR('Balance sheet'!R21/'Balance sheet'!R$32,"NM")</f>
        <v>NM</v>
      </c>
      <c r="Q35" s="71" t="str">
        <f ca="1">+IFERROR('Balance sheet'!S21/'Balance sheet'!S$32,"NM")</f>
        <v>NM</v>
      </c>
      <c r="R35" s="71" t="str">
        <f ca="1">+IFERROR('Balance sheet'!T21/'Balance sheet'!T$32,"NM")</f>
        <v>NM</v>
      </c>
      <c r="S35" s="71" t="str">
        <f ca="1">+IFERROR('Balance sheet'!U21/'Balance sheet'!U$32,"NM")</f>
        <v>NM</v>
      </c>
      <c r="T35" s="71" t="str">
        <f ca="1">+IFERROR('Balance sheet'!V21/'Balance sheet'!V$32,"NM")</f>
        <v>NM</v>
      </c>
      <c r="U35" s="71">
        <f ca="1">+IFERROR('Balance sheet'!X21/'Balance sheet'!X$32,"NM")</f>
        <v>0.4016930964588053</v>
      </c>
      <c r="V35" s="71">
        <f ca="1">+IFERROR('Balance sheet'!Y21/'Balance sheet'!Y$32,"NM")</f>
        <v>0.4016930964588053</v>
      </c>
      <c r="W35" s="71" t="str">
        <f ca="1">+IFERROR('Balance sheet'!Z21/'Balance sheet'!Z$32,"NM")</f>
        <v>NM</v>
      </c>
      <c r="X35" s="71" t="str">
        <f ca="1">+IFERROR('Balance sheet'!AA21/'Balance sheet'!AA$32,"NM")</f>
        <v>NM</v>
      </c>
      <c r="Y35" s="71" t="str">
        <f ca="1">+IFERROR('Balance sheet'!AB21/'Balance sheet'!AB$32,"NM")</f>
        <v>NM</v>
      </c>
      <c r="Z35" s="71" t="str">
        <f ca="1">+IFERROR('Balance sheet'!AC21/'Balance sheet'!AC$32,"NM")</f>
        <v>NM</v>
      </c>
      <c r="AA35" s="71">
        <f ca="1">+IFERROR('Balance sheet'!AE21/'Balance sheet'!AE$32,"NM")</f>
        <v>0.32263062752862187</v>
      </c>
      <c r="AB35" s="71">
        <f ca="1">+IFERROR('Balance sheet'!AF21/'Balance sheet'!AF$32,"NM")</f>
        <v>0.32263062752862187</v>
      </c>
      <c r="AC35" s="71" t="str">
        <f ca="1">+IFERROR('Balance sheet'!AG21/'Balance sheet'!AG$32,"NM")</f>
        <v>NM</v>
      </c>
      <c r="AD35" s="71" t="str">
        <f ca="1">+IFERROR('Balance sheet'!AH21/'Balance sheet'!AH$32,"NM")</f>
        <v>NM</v>
      </c>
      <c r="AE35" s="71" t="str">
        <f ca="1">+IFERROR('Balance sheet'!AI21/'Balance sheet'!AI$32,"NM")</f>
        <v>NM</v>
      </c>
      <c r="AF35" s="71" t="str">
        <f ca="1">+IFERROR('Balance sheet'!AJ21/'Balance sheet'!AJ$32,"NM")</f>
        <v>NM</v>
      </c>
      <c r="AG35" s="71">
        <f ca="1">+IFERROR('Balance sheet'!AL21/'Balance sheet'!AL$32,"NM")</f>
        <v>0.33493589743589741</v>
      </c>
      <c r="AH35" s="71">
        <f ca="1">+IFERROR('Balance sheet'!AM21/'Balance sheet'!AM$32,"NM")</f>
        <v>0.33493589743589741</v>
      </c>
      <c r="AI35" s="71" t="str">
        <f ca="1">+IFERROR('Balance sheet'!AN21/'Balance sheet'!AN$32,"NM")</f>
        <v>NM</v>
      </c>
      <c r="AJ35" s="71" t="str">
        <f ca="1">+IFERROR('Balance sheet'!AO21/'Balance sheet'!AO$32,"NM")</f>
        <v>NM</v>
      </c>
      <c r="AK35" s="71" t="str">
        <f ca="1">+IFERROR('Balance sheet'!AP21/'Balance sheet'!AP$32,"NM")</f>
        <v>NM</v>
      </c>
      <c r="AL35" s="71" t="str">
        <f ca="1">+IFERROR('Balance sheet'!AQ21/'Balance sheet'!AQ$32,"NM")</f>
        <v>NM</v>
      </c>
      <c r="AM35" s="71">
        <f ca="1">+IFERROR('Balance sheet'!AS21/'Balance sheet'!AS$32,"NM")</f>
        <v>0.38974403320650292</v>
      </c>
      <c r="AN35" s="71">
        <f ca="1">+IFERROR('Balance sheet'!AT21/'Balance sheet'!AT$32,"NM")</f>
        <v>0.38974403320650292</v>
      </c>
      <c r="AO35" s="71">
        <f ca="1">+IFERROR('Balance sheet'!AU21/'Balance sheet'!AU$32,"NM")</f>
        <v>0.38706975965162049</v>
      </c>
      <c r="AP35" s="71">
        <f ca="1">+IFERROR('Balance sheet'!AV21/'Balance sheet'!AV$32,"NM")</f>
        <v>0.41088129496402875</v>
      </c>
      <c r="AQ35" s="71">
        <f ca="1">+IFERROR('Balance sheet'!AW21/'Balance sheet'!AW$32,"NM")</f>
        <v>0.41088129496402875</v>
      </c>
      <c r="AR35" s="71">
        <f ca="1">+IFERROR('Balance sheet'!AX21/'Balance sheet'!AX$32,"NM")</f>
        <v>0.40091886269070737</v>
      </c>
      <c r="AS35" s="71">
        <f ca="1">+IFERROR('Balance sheet'!AY21/'Balance sheet'!AY$32,"NM")</f>
        <v>0.40091886269070737</v>
      </c>
      <c r="AT35" s="71">
        <f ca="1">+IFERROR('Balance sheet'!BA21/'Balance sheet'!BA$32,"NM")</f>
        <v>0.42168674698795183</v>
      </c>
    </row>
    <row r="36" spans="1:46" x14ac:dyDescent="0.2">
      <c r="A36" s="2" t="e">
        <f>'Balance sheet'!#REF!</f>
        <v>#REF!</v>
      </c>
      <c r="D36" s="71" t="str">
        <f ca="1">IFERROR('Balance sheet'!#REF!/'Balance sheet'!D$32,"NM")</f>
        <v>NM</v>
      </c>
      <c r="E36" s="71" t="str">
        <f ca="1">IFERROR('Balance sheet'!#REF!/'Balance sheet'!E$32,"NM")</f>
        <v>NM</v>
      </c>
      <c r="F36" s="71" t="str">
        <f ca="1">IFERROR('Balance sheet'!#REF!/'Balance sheet'!F$32,"NM")</f>
        <v>NM</v>
      </c>
      <c r="G36" s="71" t="str">
        <f ca="1">IFERROR('Balance sheet'!#REF!/'Balance sheet'!G$32,"NM")</f>
        <v>NM</v>
      </c>
      <c r="H36" s="71" t="str">
        <f ca="1">IFERROR('Balance sheet'!#REF!/'Balance sheet'!H$32,"NM")</f>
        <v>NM</v>
      </c>
      <c r="I36" s="71" t="str">
        <f ca="1">IFERROR('Balance sheet'!#REF!/'Balance sheet'!J$32,"NM")</f>
        <v>NM</v>
      </c>
      <c r="J36" s="71" t="str">
        <f ca="1">IFERROR('Balance sheet'!#REF!/'Balance sheet'!K$32,"NM")</f>
        <v>NM</v>
      </c>
      <c r="K36" s="71" t="str">
        <f ca="1">IFERROR('Balance sheet'!#REF!/'Balance sheet'!L$32,"NM")</f>
        <v>NM</v>
      </c>
      <c r="L36" s="71" t="str">
        <f ca="1">IFERROR('Balance sheet'!#REF!/'Balance sheet'!M$32,"NM")</f>
        <v>NM</v>
      </c>
      <c r="M36" s="71" t="str">
        <f ca="1">IFERROR('Balance sheet'!#REF!/'Balance sheet'!N$32,"NM")</f>
        <v>NM</v>
      </c>
      <c r="N36" s="71" t="str">
        <f ca="1">IFERROR('Balance sheet'!#REF!/'Balance sheet'!O$32,"NM")</f>
        <v>NM</v>
      </c>
      <c r="O36" s="71" t="str">
        <f ca="1">IFERROR('Balance sheet'!#REF!/'Balance sheet'!Q$32,"NM")</f>
        <v>NM</v>
      </c>
      <c r="P36" s="71" t="str">
        <f ca="1">IFERROR('Balance sheet'!#REF!/'Balance sheet'!R$32,"NM")</f>
        <v>NM</v>
      </c>
      <c r="Q36" s="71" t="str">
        <f ca="1">IFERROR('Balance sheet'!#REF!/'Balance sheet'!S$32,"NM")</f>
        <v>NM</v>
      </c>
      <c r="R36" s="71" t="str">
        <f ca="1">IFERROR('Balance sheet'!#REF!/'Balance sheet'!T$32,"NM")</f>
        <v>NM</v>
      </c>
      <c r="S36" s="71" t="str">
        <f ca="1">IFERROR('Balance sheet'!#REF!/'Balance sheet'!U$32,"NM")</f>
        <v>NM</v>
      </c>
      <c r="T36" s="71" t="str">
        <f ca="1">IFERROR('Balance sheet'!#REF!/'Balance sheet'!V$32,"NM")</f>
        <v>NM</v>
      </c>
      <c r="U36" s="71" t="str">
        <f ca="1">IFERROR('Balance sheet'!#REF!/'Balance sheet'!X$32,"NM")</f>
        <v>NM</v>
      </c>
      <c r="V36" s="71" t="str">
        <f ca="1">IFERROR('Balance sheet'!#REF!/'Balance sheet'!Y$32,"NM")</f>
        <v>NM</v>
      </c>
      <c r="W36" s="71" t="str">
        <f ca="1">IFERROR('Balance sheet'!#REF!/'Balance sheet'!Z$32,"NM")</f>
        <v>NM</v>
      </c>
      <c r="X36" s="71" t="str">
        <f ca="1">IFERROR('Balance sheet'!#REF!/'Balance sheet'!AA$32,"NM")</f>
        <v>NM</v>
      </c>
      <c r="Y36" s="71" t="str">
        <f ca="1">IFERROR('Balance sheet'!#REF!/'Balance sheet'!AB$32,"NM")</f>
        <v>NM</v>
      </c>
      <c r="Z36" s="71" t="str">
        <f ca="1">IFERROR('Balance sheet'!#REF!/'Balance sheet'!AC$32,"NM")</f>
        <v>NM</v>
      </c>
      <c r="AA36" s="71" t="str">
        <f ca="1">IFERROR('Balance sheet'!#REF!/'Balance sheet'!AE$32,"NM")</f>
        <v>NM</v>
      </c>
      <c r="AB36" s="71" t="str">
        <f ca="1">IFERROR('Balance sheet'!#REF!/'Balance sheet'!AF$32,"NM")</f>
        <v>NM</v>
      </c>
      <c r="AC36" s="71" t="str">
        <f ca="1">IFERROR('Balance sheet'!#REF!/'Balance sheet'!AG$32,"NM")</f>
        <v>NM</v>
      </c>
      <c r="AD36" s="71" t="str">
        <f ca="1">IFERROR('Balance sheet'!#REF!/'Balance sheet'!AH$32,"NM")</f>
        <v>NM</v>
      </c>
      <c r="AE36" s="71" t="str">
        <f ca="1">IFERROR('Balance sheet'!#REF!/'Balance sheet'!AI$32,"NM")</f>
        <v>NM</v>
      </c>
      <c r="AF36" s="71" t="str">
        <f ca="1">IFERROR('Balance sheet'!#REF!/'Balance sheet'!AJ$32,"NM")</f>
        <v>NM</v>
      </c>
      <c r="AG36" s="71" t="str">
        <f ca="1">IFERROR('Balance sheet'!#REF!/'Balance sheet'!AL$32,"NM")</f>
        <v>NM</v>
      </c>
      <c r="AH36" s="71" t="str">
        <f ca="1">IFERROR('Balance sheet'!#REF!/'Balance sheet'!AM$32,"NM")</f>
        <v>NM</v>
      </c>
      <c r="AI36" s="71" t="str">
        <f ca="1">IFERROR('Balance sheet'!#REF!/'Balance sheet'!AN$32,"NM")</f>
        <v>NM</v>
      </c>
      <c r="AJ36" s="71" t="str">
        <f ca="1">IFERROR('Balance sheet'!#REF!/'Balance sheet'!AO$32,"NM")</f>
        <v>NM</v>
      </c>
      <c r="AK36" s="71" t="str">
        <f ca="1">IFERROR('Balance sheet'!#REF!/'Balance sheet'!AP$32,"NM")</f>
        <v>NM</v>
      </c>
      <c r="AL36" s="71" t="str">
        <f ca="1">IFERROR('Balance sheet'!#REF!/'Balance sheet'!AQ$32,"NM")</f>
        <v>NM</v>
      </c>
      <c r="AM36" s="71" t="str">
        <f ca="1">IFERROR('Balance sheet'!#REF!/'Balance sheet'!AS$32,"NM")</f>
        <v>NM</v>
      </c>
      <c r="AN36" s="71" t="str">
        <f ca="1">IFERROR('Balance sheet'!#REF!/'Balance sheet'!AT$32,"NM")</f>
        <v>NM</v>
      </c>
      <c r="AO36" s="71" t="str">
        <f ca="1">IFERROR('Balance sheet'!#REF!/'Balance sheet'!AU$32,"NM")</f>
        <v>NM</v>
      </c>
      <c r="AP36" s="71" t="str">
        <f ca="1">IFERROR('Balance sheet'!#REF!/'Balance sheet'!AV$32,"NM")</f>
        <v>NM</v>
      </c>
      <c r="AQ36" s="71" t="str">
        <f ca="1">IFERROR('Balance sheet'!#REF!/'Balance sheet'!AW$32,"NM")</f>
        <v>NM</v>
      </c>
      <c r="AR36" s="71" t="str">
        <f ca="1">IFERROR('Balance sheet'!#REF!/'Balance sheet'!AX$32,"NM")</f>
        <v>NM</v>
      </c>
      <c r="AS36" s="71" t="str">
        <f ca="1">IFERROR('Balance sheet'!#REF!/'Balance sheet'!AY$32,"NM")</f>
        <v>NM</v>
      </c>
      <c r="AT36" s="71" t="str">
        <f ca="1">IFERROR('Balance sheet'!#REF!/'Balance sheet'!BA$32,"NM")</f>
        <v>NM</v>
      </c>
    </row>
    <row r="37" spans="1:46" x14ac:dyDescent="0.2">
      <c r="A37" s="2" t="str">
        <f>'Balance sheet'!A23</f>
        <v>Investments in associates</v>
      </c>
      <c r="D37" s="71" t="str">
        <f ca="1">IFERROR('Balance sheet'!D23/'Balance sheet'!D$32,"NM")</f>
        <v>NM</v>
      </c>
      <c r="E37" s="71" t="str">
        <f ca="1">IFERROR('Balance sheet'!E23/'Balance sheet'!E$32,"NM")</f>
        <v>NM</v>
      </c>
      <c r="F37" s="71" t="str">
        <f ca="1">IFERROR('Balance sheet'!F23/'Balance sheet'!F$32,"NM")</f>
        <v>NM</v>
      </c>
      <c r="G37" s="71" t="str">
        <f ca="1">IFERROR('Balance sheet'!G23/'Balance sheet'!G$32,"NM")</f>
        <v>NM</v>
      </c>
      <c r="H37" s="71" t="str">
        <f ca="1">IFERROR('Balance sheet'!H23/'Balance sheet'!H$32,"NM")</f>
        <v>NM</v>
      </c>
      <c r="I37" s="71" t="str">
        <f ca="1">IFERROR('Balance sheet'!J23/'Balance sheet'!J$32,"NM")</f>
        <v>NM</v>
      </c>
      <c r="J37" s="71" t="str">
        <f ca="1">IFERROR('Balance sheet'!K23/'Balance sheet'!K$32,"NM")</f>
        <v>NM</v>
      </c>
      <c r="K37" s="71" t="str">
        <f ca="1">IFERROR('Balance sheet'!L23/'Balance sheet'!L$32,"NM")</f>
        <v>NM</v>
      </c>
      <c r="L37" s="71" t="str">
        <f ca="1">IFERROR('Balance sheet'!M23/'Balance sheet'!M$32,"NM")</f>
        <v>NM</v>
      </c>
      <c r="M37" s="71" t="str">
        <f ca="1">IFERROR('Balance sheet'!N23/'Balance sheet'!N$32,"NM")</f>
        <v>NM</v>
      </c>
      <c r="N37" s="71" t="str">
        <f ca="1">IFERROR('Balance sheet'!O23/'Balance sheet'!O$32,"NM")</f>
        <v>NM</v>
      </c>
      <c r="O37" s="71" t="str">
        <f ca="1">IFERROR('Balance sheet'!Q23/'Balance sheet'!Q$32,"NM")</f>
        <v>NM</v>
      </c>
      <c r="P37" s="71" t="str">
        <f ca="1">IFERROR('Balance sheet'!R23/'Balance sheet'!R$32,"NM")</f>
        <v>NM</v>
      </c>
      <c r="Q37" s="71" t="str">
        <f ca="1">IFERROR('Balance sheet'!S23/'Balance sheet'!S$32,"NM")</f>
        <v>NM</v>
      </c>
      <c r="R37" s="71" t="str">
        <f ca="1">IFERROR('Balance sheet'!T23/'Balance sheet'!T$32,"NM")</f>
        <v>NM</v>
      </c>
      <c r="S37" s="71" t="str">
        <f ca="1">IFERROR('Balance sheet'!U23/'Balance sheet'!U$32,"NM")</f>
        <v>NM</v>
      </c>
      <c r="T37" s="71" t="str">
        <f ca="1">IFERROR('Balance sheet'!V23/'Balance sheet'!V$32,"NM")</f>
        <v>NM</v>
      </c>
      <c r="U37" s="71">
        <f ca="1">IFERROR('Balance sheet'!X23/'Balance sheet'!X$32,"NM")</f>
        <v>3.5769643495886489E-4</v>
      </c>
      <c r="V37" s="71">
        <f ca="1">IFERROR('Balance sheet'!Y23/'Balance sheet'!Y$32,"NM")</f>
        <v>3.5769643495886489E-4</v>
      </c>
      <c r="W37" s="71" t="str">
        <f ca="1">IFERROR('Balance sheet'!Z23/'Balance sheet'!Z$32,"NM")</f>
        <v>NM</v>
      </c>
      <c r="X37" s="71" t="str">
        <f ca="1">IFERROR('Balance sheet'!AA23/'Balance sheet'!AA$32,"NM")</f>
        <v>NM</v>
      </c>
      <c r="Y37" s="71" t="str">
        <f ca="1">IFERROR('Balance sheet'!AB23/'Balance sheet'!AB$32,"NM")</f>
        <v>NM</v>
      </c>
      <c r="Z37" s="71" t="str">
        <f ca="1">IFERROR('Balance sheet'!AC23/'Balance sheet'!AC$32,"NM")</f>
        <v>NM</v>
      </c>
      <c r="AA37" s="71">
        <f ca="1">IFERROR('Balance sheet'!AE23/'Balance sheet'!AE$32,"NM")</f>
        <v>0</v>
      </c>
      <c r="AB37" s="71">
        <f ca="1">IFERROR('Balance sheet'!AF23/'Balance sheet'!AF$32,"NM")</f>
        <v>0</v>
      </c>
      <c r="AC37" s="71" t="str">
        <f ca="1">IFERROR('Balance sheet'!AG23/'Balance sheet'!AG$32,"NM")</f>
        <v>NM</v>
      </c>
      <c r="AD37" s="71" t="str">
        <f ca="1">IFERROR('Balance sheet'!AH23/'Balance sheet'!AH$32,"NM")</f>
        <v>NM</v>
      </c>
      <c r="AE37" s="71" t="str">
        <f ca="1">IFERROR('Balance sheet'!AI23/'Balance sheet'!AI$32,"NM")</f>
        <v>NM</v>
      </c>
      <c r="AF37" s="71" t="str">
        <f ca="1">IFERROR('Balance sheet'!AJ23/'Balance sheet'!AJ$32,"NM")</f>
        <v>NM</v>
      </c>
      <c r="AG37" s="71">
        <f ca="1">IFERROR('Balance sheet'!AL23/'Balance sheet'!AL$32,"NM")</f>
        <v>0</v>
      </c>
      <c r="AH37" s="71">
        <f ca="1">IFERROR('Balance sheet'!AM23/'Balance sheet'!AM$32,"NM")</f>
        <v>0</v>
      </c>
      <c r="AI37" s="71" t="str">
        <f ca="1">IFERROR('Balance sheet'!AN23/'Balance sheet'!AN$32,"NM")</f>
        <v>NM</v>
      </c>
      <c r="AJ37" s="71" t="str">
        <f ca="1">IFERROR('Balance sheet'!AO23/'Balance sheet'!AO$32,"NM")</f>
        <v>NM</v>
      </c>
      <c r="AK37" s="71" t="str">
        <f ca="1">IFERROR('Balance sheet'!AP23/'Balance sheet'!AP$32,"NM")</f>
        <v>NM</v>
      </c>
      <c r="AL37" s="71" t="str">
        <f ca="1">IFERROR('Balance sheet'!AQ23/'Balance sheet'!AQ$32,"NM")</f>
        <v>NM</v>
      </c>
      <c r="AM37" s="71">
        <f ca="1">IFERROR('Balance sheet'!AS23/'Balance sheet'!AS$32,"NM")</f>
        <v>0</v>
      </c>
      <c r="AN37" s="71">
        <f ca="1">IFERROR('Balance sheet'!AT23/'Balance sheet'!AT$32,"NM")</f>
        <v>0</v>
      </c>
      <c r="AO37" s="71">
        <f ca="1">IFERROR('Balance sheet'!AU23/'Balance sheet'!AU$32,"NM")</f>
        <v>0</v>
      </c>
      <c r="AP37" s="71">
        <f ca="1">IFERROR('Balance sheet'!AV23/'Balance sheet'!AV$32,"NM")</f>
        <v>0</v>
      </c>
      <c r="AQ37" s="71">
        <f ca="1">IFERROR('Balance sheet'!AW23/'Balance sheet'!AW$32,"NM")</f>
        <v>0</v>
      </c>
      <c r="AR37" s="71">
        <f ca="1">IFERROR('Balance sheet'!AX23/'Balance sheet'!AX$32,"NM")</f>
        <v>0</v>
      </c>
      <c r="AS37" s="71">
        <f ca="1">IFERROR('Balance sheet'!AY23/'Balance sheet'!AY$32,"NM")</f>
        <v>0</v>
      </c>
      <c r="AT37" s="71">
        <f ca="1">IFERROR('Balance sheet'!BA23/'Balance sheet'!BA$32,"NM")</f>
        <v>0</v>
      </c>
    </row>
    <row r="38" spans="1:46" x14ac:dyDescent="0.2">
      <c r="A38" s="2" t="str">
        <f>'Balance sheet'!A24</f>
        <v>Financial assets</v>
      </c>
      <c r="D38" s="71" t="str">
        <f ca="1">IFERROR('Balance sheet'!D24/'Balance sheet'!D$32,"NM")</f>
        <v>NM</v>
      </c>
      <c r="E38" s="71" t="str">
        <f ca="1">IFERROR('Balance sheet'!E24/'Balance sheet'!E$32,"NM")</f>
        <v>NM</v>
      </c>
      <c r="F38" s="71" t="str">
        <f ca="1">IFERROR('Balance sheet'!F24/'Balance sheet'!F$32,"NM")</f>
        <v>NM</v>
      </c>
      <c r="G38" s="71" t="str">
        <f ca="1">IFERROR('Balance sheet'!G24/'Balance sheet'!G$32,"NM")</f>
        <v>NM</v>
      </c>
      <c r="H38" s="71" t="str">
        <f ca="1">IFERROR('Balance sheet'!H24/'Balance sheet'!H$32,"NM")</f>
        <v>NM</v>
      </c>
      <c r="I38" s="71" t="str">
        <f ca="1">IFERROR('Balance sheet'!J24/'Balance sheet'!J$32,"NM")</f>
        <v>NM</v>
      </c>
      <c r="J38" s="71" t="str">
        <f ca="1">IFERROR('Balance sheet'!K24/'Balance sheet'!K$32,"NM")</f>
        <v>NM</v>
      </c>
      <c r="K38" s="71" t="str">
        <f ca="1">IFERROR('Balance sheet'!L24/'Balance sheet'!L$32,"NM")</f>
        <v>NM</v>
      </c>
      <c r="L38" s="71" t="str">
        <f ca="1">IFERROR('Balance sheet'!M24/'Balance sheet'!M$32,"NM")</f>
        <v>NM</v>
      </c>
      <c r="M38" s="71" t="str">
        <f ca="1">IFERROR('Balance sheet'!N24/'Balance sheet'!N$32,"NM")</f>
        <v>NM</v>
      </c>
      <c r="N38" s="71" t="str">
        <f ca="1">IFERROR('Balance sheet'!O24/'Balance sheet'!O$32,"NM")</f>
        <v>NM</v>
      </c>
      <c r="O38" s="71" t="str">
        <f ca="1">IFERROR('Balance sheet'!Q24/'Balance sheet'!Q$32,"NM")</f>
        <v>NM</v>
      </c>
      <c r="P38" s="71" t="str">
        <f ca="1">IFERROR('Balance sheet'!R24/'Balance sheet'!R$32,"NM")</f>
        <v>NM</v>
      </c>
      <c r="Q38" s="71" t="str">
        <f ca="1">IFERROR('Balance sheet'!S24/'Balance sheet'!S$32,"NM")</f>
        <v>NM</v>
      </c>
      <c r="R38" s="71" t="str">
        <f ca="1">IFERROR('Balance sheet'!T24/'Balance sheet'!T$32,"NM")</f>
        <v>NM</v>
      </c>
      <c r="S38" s="71" t="str">
        <f ca="1">IFERROR('Balance sheet'!U24/'Balance sheet'!U$32,"NM")</f>
        <v>NM</v>
      </c>
      <c r="T38" s="71" t="str">
        <f ca="1">IFERROR('Balance sheet'!V24/'Balance sheet'!V$32,"NM")</f>
        <v>NM</v>
      </c>
      <c r="U38" s="71">
        <f ca="1">IFERROR('Balance sheet'!X24/'Balance sheet'!X$32,"NM")</f>
        <v>0</v>
      </c>
      <c r="V38" s="71">
        <f ca="1">IFERROR('Balance sheet'!Y24/'Balance sheet'!Y$32,"NM")</f>
        <v>0</v>
      </c>
      <c r="W38" s="71" t="str">
        <f ca="1">IFERROR('Balance sheet'!Z24/'Balance sheet'!Z$32,"NM")</f>
        <v>NM</v>
      </c>
      <c r="X38" s="71" t="str">
        <f ca="1">IFERROR('Balance sheet'!AA24/'Balance sheet'!AA$32,"NM")</f>
        <v>NM</v>
      </c>
      <c r="Y38" s="71" t="str">
        <f ca="1">IFERROR('Balance sheet'!AB24/'Balance sheet'!AB$32,"NM")</f>
        <v>NM</v>
      </c>
      <c r="Z38" s="71" t="str">
        <f ca="1">IFERROR('Balance sheet'!AC24/'Balance sheet'!AC$32,"NM")</f>
        <v>NM</v>
      </c>
      <c r="AA38" s="71">
        <f ca="1">IFERROR('Balance sheet'!AE24/'Balance sheet'!AE$32,"NM")</f>
        <v>0</v>
      </c>
      <c r="AB38" s="71">
        <f ca="1">IFERROR('Balance sheet'!AF24/'Balance sheet'!AF$32,"NM")</f>
        <v>0</v>
      </c>
      <c r="AC38" s="71" t="str">
        <f ca="1">IFERROR('Balance sheet'!AG24/'Balance sheet'!AG$32,"NM")</f>
        <v>NM</v>
      </c>
      <c r="AD38" s="71" t="str">
        <f ca="1">IFERROR('Balance sheet'!AH24/'Balance sheet'!AH$32,"NM")</f>
        <v>NM</v>
      </c>
      <c r="AE38" s="71" t="str">
        <f ca="1">IFERROR('Balance sheet'!AI24/'Balance sheet'!AI$32,"NM")</f>
        <v>NM</v>
      </c>
      <c r="AF38" s="71" t="str">
        <f ca="1">IFERROR('Balance sheet'!AJ24/'Balance sheet'!AJ$32,"NM")</f>
        <v>NM</v>
      </c>
      <c r="AG38" s="71">
        <f ca="1">IFERROR('Balance sheet'!AL24/'Balance sheet'!AL$32,"NM")</f>
        <v>0</v>
      </c>
      <c r="AH38" s="71">
        <f ca="1">IFERROR('Balance sheet'!AM24/'Balance sheet'!AM$32,"NM")</f>
        <v>0</v>
      </c>
      <c r="AI38" s="71" t="str">
        <f ca="1">IFERROR('Balance sheet'!AN24/'Balance sheet'!AN$32,"NM")</f>
        <v>NM</v>
      </c>
      <c r="AJ38" s="71" t="str">
        <f ca="1">IFERROR('Balance sheet'!AO24/'Balance sheet'!AO$32,"NM")</f>
        <v>NM</v>
      </c>
      <c r="AK38" s="71" t="str">
        <f ca="1">IFERROR('Balance sheet'!AP24/'Balance sheet'!AP$32,"NM")</f>
        <v>NM</v>
      </c>
      <c r="AL38" s="71" t="str">
        <f ca="1">IFERROR('Balance sheet'!AQ24/'Balance sheet'!AQ$32,"NM")</f>
        <v>NM</v>
      </c>
      <c r="AM38" s="71">
        <f ca="1">IFERROR('Balance sheet'!AS24/'Balance sheet'!AS$32,"NM")</f>
        <v>0</v>
      </c>
      <c r="AN38" s="71">
        <f ca="1">IFERROR('Balance sheet'!AT24/'Balance sheet'!AT$32,"NM")</f>
        <v>0</v>
      </c>
      <c r="AO38" s="71">
        <f ca="1">IFERROR('Balance sheet'!AU24/'Balance sheet'!AU$32,"NM")</f>
        <v>0</v>
      </c>
      <c r="AP38" s="71">
        <f ca="1">IFERROR('Balance sheet'!AV24/'Balance sheet'!AV$32,"NM")</f>
        <v>0</v>
      </c>
      <c r="AQ38" s="71">
        <f ca="1">IFERROR('Balance sheet'!AW24/'Balance sheet'!AW$32,"NM")</f>
        <v>0</v>
      </c>
      <c r="AR38" s="71">
        <f ca="1">IFERROR('Balance sheet'!AX24/'Balance sheet'!AX$32,"NM")</f>
        <v>0</v>
      </c>
      <c r="AS38" s="71">
        <f ca="1">IFERROR('Balance sheet'!AY24/'Balance sheet'!AY$32,"NM")</f>
        <v>0</v>
      </c>
      <c r="AT38" s="71">
        <f ca="1">IFERROR('Balance sheet'!BA24/'Balance sheet'!BA$32,"NM")</f>
        <v>0</v>
      </c>
    </row>
    <row r="39" spans="1:46" x14ac:dyDescent="0.2">
      <c r="A39" s="2" t="str">
        <f>'Balance sheet'!A25</f>
        <v>Derivative instruments</v>
      </c>
      <c r="D39" s="71" t="str">
        <f ca="1">IFERROR('Balance sheet'!D25/'Balance sheet'!D$32,"NM")</f>
        <v>NM</v>
      </c>
      <c r="E39" s="71" t="str">
        <f ca="1">IFERROR('Balance sheet'!E25/'Balance sheet'!E$32,"NM")</f>
        <v>NM</v>
      </c>
      <c r="F39" s="71" t="str">
        <f ca="1">IFERROR('Balance sheet'!F25/'Balance sheet'!F$32,"NM")</f>
        <v>NM</v>
      </c>
      <c r="G39" s="71" t="str">
        <f ca="1">IFERROR('Balance sheet'!G25/'Balance sheet'!G$32,"NM")</f>
        <v>NM</v>
      </c>
      <c r="H39" s="71" t="str">
        <f ca="1">IFERROR('Balance sheet'!H25/'Balance sheet'!H$32,"NM")</f>
        <v>NM</v>
      </c>
      <c r="I39" s="71" t="str">
        <f ca="1">IFERROR('Balance sheet'!J25/'Balance sheet'!J$32,"NM")</f>
        <v>NM</v>
      </c>
      <c r="J39" s="71" t="str">
        <f ca="1">IFERROR('Balance sheet'!K25/'Balance sheet'!K$32,"NM")</f>
        <v>NM</v>
      </c>
      <c r="K39" s="71" t="str">
        <f ca="1">IFERROR('Balance sheet'!L25/'Balance sheet'!L$32,"NM")</f>
        <v>NM</v>
      </c>
      <c r="L39" s="71" t="str">
        <f ca="1">IFERROR('Balance sheet'!M25/'Balance sheet'!M$32,"NM")</f>
        <v>NM</v>
      </c>
      <c r="M39" s="71" t="str">
        <f ca="1">IFERROR('Balance sheet'!N25/'Balance sheet'!N$32,"NM")</f>
        <v>NM</v>
      </c>
      <c r="N39" s="71" t="str">
        <f ca="1">IFERROR('Balance sheet'!O25/'Balance sheet'!O$32,"NM")</f>
        <v>NM</v>
      </c>
      <c r="O39" s="71" t="str">
        <f ca="1">IFERROR('Balance sheet'!Q25/'Balance sheet'!Q$32,"NM")</f>
        <v>NM</v>
      </c>
      <c r="P39" s="71" t="str">
        <f ca="1">IFERROR('Balance sheet'!R25/'Balance sheet'!R$32,"NM")</f>
        <v>NM</v>
      </c>
      <c r="Q39" s="71" t="str">
        <f ca="1">IFERROR('Balance sheet'!S25/'Balance sheet'!S$32,"NM")</f>
        <v>NM</v>
      </c>
      <c r="R39" s="71" t="str">
        <f ca="1">IFERROR('Balance sheet'!T25/'Balance sheet'!T$32,"NM")</f>
        <v>NM</v>
      </c>
      <c r="S39" s="71" t="str">
        <f ca="1">IFERROR('Balance sheet'!U25/'Balance sheet'!U$32,"NM")</f>
        <v>NM</v>
      </c>
      <c r="T39" s="71" t="str">
        <f ca="1">IFERROR('Balance sheet'!V25/'Balance sheet'!V$32,"NM")</f>
        <v>NM</v>
      </c>
      <c r="U39" s="71">
        <f ca="1">IFERROR('Balance sheet'!X25/'Balance sheet'!X$32,"NM")</f>
        <v>0</v>
      </c>
      <c r="V39" s="71">
        <f ca="1">IFERROR('Balance sheet'!Y25/'Balance sheet'!Y$32,"NM")</f>
        <v>0</v>
      </c>
      <c r="W39" s="71" t="str">
        <f ca="1">IFERROR('Balance sheet'!Z25/'Balance sheet'!Z$32,"NM")</f>
        <v>NM</v>
      </c>
      <c r="X39" s="71" t="str">
        <f ca="1">IFERROR('Balance sheet'!AA25/'Balance sheet'!AA$32,"NM")</f>
        <v>NM</v>
      </c>
      <c r="Y39" s="71" t="str">
        <f ca="1">IFERROR('Balance sheet'!AB25/'Balance sheet'!AB$32,"NM")</f>
        <v>NM</v>
      </c>
      <c r="Z39" s="71" t="str">
        <f ca="1">IFERROR('Balance sheet'!AC25/'Balance sheet'!AC$32,"NM")</f>
        <v>NM</v>
      </c>
      <c r="AA39" s="71">
        <f ca="1">IFERROR('Balance sheet'!AE25/'Balance sheet'!AE$32,"NM")</f>
        <v>0</v>
      </c>
      <c r="AB39" s="71">
        <f ca="1">IFERROR('Balance sheet'!AF25/'Balance sheet'!AF$32,"NM")</f>
        <v>0</v>
      </c>
      <c r="AC39" s="71" t="str">
        <f ca="1">IFERROR('Balance sheet'!AG25/'Balance sheet'!AG$32,"NM")</f>
        <v>NM</v>
      </c>
      <c r="AD39" s="71" t="str">
        <f ca="1">IFERROR('Balance sheet'!AH25/'Balance sheet'!AH$32,"NM")</f>
        <v>NM</v>
      </c>
      <c r="AE39" s="71" t="str">
        <f ca="1">IFERROR('Balance sheet'!AI25/'Balance sheet'!AI$32,"NM")</f>
        <v>NM</v>
      </c>
      <c r="AF39" s="71" t="str">
        <f ca="1">IFERROR('Balance sheet'!AJ25/'Balance sheet'!AJ$32,"NM")</f>
        <v>NM</v>
      </c>
      <c r="AG39" s="71">
        <f ca="1">IFERROR('Balance sheet'!AL25/'Balance sheet'!AL$32,"NM")</f>
        <v>0</v>
      </c>
      <c r="AH39" s="71">
        <f ca="1">IFERROR('Balance sheet'!AM25/'Balance sheet'!AM$32,"NM")</f>
        <v>0</v>
      </c>
      <c r="AI39" s="71" t="str">
        <f ca="1">IFERROR('Balance sheet'!AN25/'Balance sheet'!AN$32,"NM")</f>
        <v>NM</v>
      </c>
      <c r="AJ39" s="71" t="str">
        <f ca="1">IFERROR('Balance sheet'!AO25/'Balance sheet'!AO$32,"NM")</f>
        <v>NM</v>
      </c>
      <c r="AK39" s="71" t="str">
        <f ca="1">IFERROR('Balance sheet'!AP25/'Balance sheet'!AP$32,"NM")</f>
        <v>NM</v>
      </c>
      <c r="AL39" s="71" t="str">
        <f ca="1">IFERROR('Balance sheet'!AQ25/'Balance sheet'!AQ$32,"NM")</f>
        <v>NM</v>
      </c>
      <c r="AM39" s="71">
        <f ca="1">IFERROR('Balance sheet'!AS25/'Balance sheet'!AS$32,"NM")</f>
        <v>0</v>
      </c>
      <c r="AN39" s="71">
        <f ca="1">IFERROR('Balance sheet'!AT25/'Balance sheet'!AT$32,"NM")</f>
        <v>0</v>
      </c>
      <c r="AO39" s="71">
        <f ca="1">IFERROR('Balance sheet'!AU25/'Balance sheet'!AU$32,"NM")</f>
        <v>0</v>
      </c>
      <c r="AP39" s="71">
        <f ca="1">IFERROR('Balance sheet'!AV25/'Balance sheet'!AV$32,"NM")</f>
        <v>0</v>
      </c>
      <c r="AQ39" s="71">
        <f ca="1">IFERROR('Balance sheet'!AW25/'Balance sheet'!AW$32,"NM")</f>
        <v>0</v>
      </c>
      <c r="AR39" s="71">
        <f ca="1">IFERROR('Balance sheet'!AX25/'Balance sheet'!AX$32,"NM")</f>
        <v>0</v>
      </c>
      <c r="AS39" s="71">
        <f ca="1">IFERROR('Balance sheet'!AY25/'Balance sheet'!AY$32,"NM")</f>
        <v>0</v>
      </c>
      <c r="AT39" s="71">
        <f ca="1">IFERROR('Balance sheet'!BA25/'Balance sheet'!BA$32,"NM")</f>
        <v>0</v>
      </c>
    </row>
    <row r="40" spans="1:46" x14ac:dyDescent="0.2">
      <c r="A40" s="2" t="str">
        <f>'Balance sheet'!A26</f>
        <v>Other LT assets</v>
      </c>
      <c r="D40" s="71" t="str">
        <f ca="1">IFERROR('Balance sheet'!D26/'Balance sheet'!D$32,"NM")</f>
        <v>NM</v>
      </c>
      <c r="E40" s="71" t="str">
        <f ca="1">IFERROR('Balance sheet'!E26/'Balance sheet'!E$32,"NM")</f>
        <v>NM</v>
      </c>
      <c r="F40" s="71" t="str">
        <f ca="1">IFERROR('Balance sheet'!F26/'Balance sheet'!F$32,"NM")</f>
        <v>NM</v>
      </c>
      <c r="G40" s="71" t="str">
        <f ca="1">IFERROR('Balance sheet'!G26/'Balance sheet'!G$32,"NM")</f>
        <v>NM</v>
      </c>
      <c r="H40" s="71" t="str">
        <f ca="1">IFERROR('Balance sheet'!H26/'Balance sheet'!H$32,"NM")</f>
        <v>NM</v>
      </c>
      <c r="I40" s="71" t="str">
        <f ca="1">IFERROR('Balance sheet'!J26/'Balance sheet'!J$32,"NM")</f>
        <v>NM</v>
      </c>
      <c r="J40" s="71" t="str">
        <f ca="1">IFERROR('Balance sheet'!K26/'Balance sheet'!K$32,"NM")</f>
        <v>NM</v>
      </c>
      <c r="K40" s="71" t="str">
        <f ca="1">IFERROR('Balance sheet'!L26/'Balance sheet'!L$32,"NM")</f>
        <v>NM</v>
      </c>
      <c r="L40" s="71" t="str">
        <f ca="1">IFERROR('Balance sheet'!M26/'Balance sheet'!M$32,"NM")</f>
        <v>NM</v>
      </c>
      <c r="M40" s="71" t="str">
        <f ca="1">IFERROR('Balance sheet'!N26/'Balance sheet'!N$32,"NM")</f>
        <v>NM</v>
      </c>
      <c r="N40" s="71" t="str">
        <f ca="1">IFERROR('Balance sheet'!O26/'Balance sheet'!O$32,"NM")</f>
        <v>NM</v>
      </c>
      <c r="O40" s="71" t="str">
        <f ca="1">IFERROR('Balance sheet'!Q26/'Balance sheet'!Q$32,"NM")</f>
        <v>NM</v>
      </c>
      <c r="P40" s="71" t="str">
        <f ca="1">IFERROR('Balance sheet'!R26/'Balance sheet'!R$32,"NM")</f>
        <v>NM</v>
      </c>
      <c r="Q40" s="71" t="str">
        <f ca="1">IFERROR('Balance sheet'!S26/'Balance sheet'!S$32,"NM")</f>
        <v>NM</v>
      </c>
      <c r="R40" s="71" t="str">
        <f ca="1">IFERROR('Balance sheet'!T26/'Balance sheet'!T$32,"NM")</f>
        <v>NM</v>
      </c>
      <c r="S40" s="71" t="str">
        <f ca="1">IFERROR('Balance sheet'!U26/'Balance sheet'!U$32,"NM")</f>
        <v>NM</v>
      </c>
      <c r="T40" s="71" t="str">
        <f ca="1">IFERROR('Balance sheet'!V26/'Balance sheet'!V$32,"NM")</f>
        <v>NM</v>
      </c>
      <c r="U40" s="71">
        <f ca="1">IFERROR('Balance sheet'!X26/'Balance sheet'!X$32,"NM")</f>
        <v>6.4385358292595686E-3</v>
      </c>
      <c r="V40" s="71">
        <f ca="1">IFERROR('Balance sheet'!Y26/'Balance sheet'!Y$32,"NM")</f>
        <v>6.4385358292595686E-3</v>
      </c>
      <c r="W40" s="71" t="str">
        <f ca="1">IFERROR('Balance sheet'!Z26/'Balance sheet'!Z$32,"NM")</f>
        <v>NM</v>
      </c>
      <c r="X40" s="71" t="str">
        <f ca="1">IFERROR('Balance sheet'!AA26/'Balance sheet'!AA$32,"NM")</f>
        <v>NM</v>
      </c>
      <c r="Y40" s="71" t="str">
        <f ca="1">IFERROR('Balance sheet'!AB26/'Balance sheet'!AB$32,"NM")</f>
        <v>NM</v>
      </c>
      <c r="Z40" s="71" t="str">
        <f ca="1">IFERROR('Balance sheet'!AC26/'Balance sheet'!AC$32,"NM")</f>
        <v>NM</v>
      </c>
      <c r="AA40" s="71">
        <f ca="1">IFERROR('Balance sheet'!AE26/'Balance sheet'!AE$32,"NM")</f>
        <v>4.992683136782302E-3</v>
      </c>
      <c r="AB40" s="71">
        <f ca="1">IFERROR('Balance sheet'!AF26/'Balance sheet'!AF$32,"NM")</f>
        <v>4.992683136782302E-3</v>
      </c>
      <c r="AC40" s="71" t="str">
        <f ca="1">IFERROR('Balance sheet'!AG26/'Balance sheet'!AG$32,"NM")</f>
        <v>NM</v>
      </c>
      <c r="AD40" s="71" t="str">
        <f ca="1">IFERROR('Balance sheet'!AH26/'Balance sheet'!AH$32,"NM")</f>
        <v>NM</v>
      </c>
      <c r="AE40" s="71" t="str">
        <f ca="1">IFERROR('Balance sheet'!AI26/'Balance sheet'!AI$32,"NM")</f>
        <v>NM</v>
      </c>
      <c r="AF40" s="71" t="str">
        <f ca="1">IFERROR('Balance sheet'!AJ26/'Balance sheet'!AJ$32,"NM")</f>
        <v>NM</v>
      </c>
      <c r="AG40" s="71">
        <f ca="1">IFERROR('Balance sheet'!AL26/'Balance sheet'!AL$32,"NM")</f>
        <v>4.5673076923076926E-3</v>
      </c>
      <c r="AH40" s="71">
        <f ca="1">IFERROR('Balance sheet'!AM26/'Balance sheet'!AM$32,"NM")</f>
        <v>4.5673076923076926E-3</v>
      </c>
      <c r="AI40" s="71" t="str">
        <f ca="1">IFERROR('Balance sheet'!AN26/'Balance sheet'!AN$32,"NM")</f>
        <v>NM</v>
      </c>
      <c r="AJ40" s="71" t="str">
        <f ca="1">IFERROR('Balance sheet'!AO26/'Balance sheet'!AO$32,"NM")</f>
        <v>NM</v>
      </c>
      <c r="AK40" s="71" t="str">
        <f ca="1">IFERROR('Balance sheet'!AP26/'Balance sheet'!AP$32,"NM")</f>
        <v>NM</v>
      </c>
      <c r="AL40" s="71" t="str">
        <f ca="1">IFERROR('Balance sheet'!AQ26/'Balance sheet'!AQ$32,"NM")</f>
        <v>NM</v>
      </c>
      <c r="AM40" s="71">
        <f ca="1">IFERROR('Balance sheet'!AS26/'Balance sheet'!AS$32,"NM")</f>
        <v>4.4102386717398828E-3</v>
      </c>
      <c r="AN40" s="71">
        <f ca="1">IFERROR('Balance sheet'!AT26/'Balance sheet'!AT$32,"NM")</f>
        <v>4.4102386717398828E-3</v>
      </c>
      <c r="AO40" s="71">
        <f ca="1">IFERROR('Balance sheet'!AU26/'Balance sheet'!AU$32,"NM")</f>
        <v>4.9409597186165317E-3</v>
      </c>
      <c r="AP40" s="71">
        <f ca="1">IFERROR('Balance sheet'!AV26/'Balance sheet'!AV$32,"NM")</f>
        <v>5.3956834532374104E-3</v>
      </c>
      <c r="AQ40" s="71">
        <f ca="1">IFERROR('Balance sheet'!AW26/'Balance sheet'!AW$32,"NM")</f>
        <v>5.3956834532374104E-3</v>
      </c>
      <c r="AR40" s="71">
        <f ca="1">IFERROR('Balance sheet'!AX26/'Balance sheet'!AX$32,"NM")</f>
        <v>5.7212205270457698E-3</v>
      </c>
      <c r="AS40" s="71">
        <f ca="1">IFERROR('Balance sheet'!AY26/'Balance sheet'!AY$32,"NM")</f>
        <v>5.7212205270457698E-3</v>
      </c>
      <c r="AT40" s="71">
        <f ca="1">IFERROR('Balance sheet'!BA26/'Balance sheet'!BA$32,"NM")</f>
        <v>6.1541128542948777E-3</v>
      </c>
    </row>
    <row r="41" spans="1:46" x14ac:dyDescent="0.2">
      <c r="A41" s="2" t="str">
        <f>'Balance sheet'!A27</f>
        <v>Deferred tax assets</v>
      </c>
      <c r="D41" s="71" t="str">
        <f ca="1">IFERROR('Balance sheet'!D27/'Balance sheet'!D$32,"NM")</f>
        <v>NM</v>
      </c>
      <c r="E41" s="71" t="str">
        <f ca="1">IFERROR('Balance sheet'!E27/'Balance sheet'!E$32,"NM")</f>
        <v>NM</v>
      </c>
      <c r="F41" s="71" t="str">
        <f ca="1">IFERROR('Balance sheet'!F27/'Balance sheet'!F$32,"NM")</f>
        <v>NM</v>
      </c>
      <c r="G41" s="71" t="str">
        <f ca="1">IFERROR('Balance sheet'!G27/'Balance sheet'!G$32,"NM")</f>
        <v>NM</v>
      </c>
      <c r="H41" s="71" t="str">
        <f ca="1">IFERROR('Balance sheet'!H27/'Balance sheet'!H$32,"NM")</f>
        <v>NM</v>
      </c>
      <c r="I41" s="71" t="str">
        <f ca="1">IFERROR('Balance sheet'!J27/'Balance sheet'!J$32,"NM")</f>
        <v>NM</v>
      </c>
      <c r="J41" s="71" t="str">
        <f ca="1">IFERROR('Balance sheet'!K27/'Balance sheet'!K$32,"NM")</f>
        <v>NM</v>
      </c>
      <c r="K41" s="71" t="str">
        <f ca="1">IFERROR('Balance sheet'!L27/'Balance sheet'!L$32,"NM")</f>
        <v>NM</v>
      </c>
      <c r="L41" s="71" t="str">
        <f ca="1">IFERROR('Balance sheet'!M27/'Balance sheet'!M$32,"NM")</f>
        <v>NM</v>
      </c>
      <c r="M41" s="71" t="str">
        <f ca="1">IFERROR('Balance sheet'!N27/'Balance sheet'!N$32,"NM")</f>
        <v>NM</v>
      </c>
      <c r="N41" s="71" t="str">
        <f ca="1">IFERROR('Balance sheet'!O27/'Balance sheet'!O$32,"NM")</f>
        <v>NM</v>
      </c>
      <c r="O41" s="71" t="str">
        <f ca="1">IFERROR('Balance sheet'!Q27/'Balance sheet'!Q$32,"NM")</f>
        <v>NM</v>
      </c>
      <c r="P41" s="71" t="str">
        <f ca="1">IFERROR('Balance sheet'!R27/'Balance sheet'!R$32,"NM")</f>
        <v>NM</v>
      </c>
      <c r="Q41" s="71" t="str">
        <f ca="1">IFERROR('Balance sheet'!S27/'Balance sheet'!S$32,"NM")</f>
        <v>NM</v>
      </c>
      <c r="R41" s="71" t="str">
        <f ca="1">IFERROR('Balance sheet'!T27/'Balance sheet'!T$32,"NM")</f>
        <v>NM</v>
      </c>
      <c r="S41" s="71" t="str">
        <f ca="1">IFERROR('Balance sheet'!U27/'Balance sheet'!U$32,"NM")</f>
        <v>NM</v>
      </c>
      <c r="T41" s="71" t="str">
        <f ca="1">IFERROR('Balance sheet'!V27/'Balance sheet'!V$32,"NM")</f>
        <v>NM</v>
      </c>
      <c r="U41" s="71">
        <f ca="1">IFERROR('Balance sheet'!X27/'Balance sheet'!X$32,"NM")</f>
        <v>2.7423393346846309E-2</v>
      </c>
      <c r="V41" s="71">
        <f ca="1">IFERROR('Balance sheet'!Y27/'Balance sheet'!Y$32,"NM")</f>
        <v>2.7423393346846309E-2</v>
      </c>
      <c r="W41" s="71" t="str">
        <f ca="1">IFERROR('Balance sheet'!Z27/'Balance sheet'!Z$32,"NM")</f>
        <v>NM</v>
      </c>
      <c r="X41" s="71" t="str">
        <f ca="1">IFERROR('Balance sheet'!AA27/'Balance sheet'!AA$32,"NM")</f>
        <v>NM</v>
      </c>
      <c r="Y41" s="71" t="str">
        <f ca="1">IFERROR('Balance sheet'!AB27/'Balance sheet'!AB$32,"NM")</f>
        <v>NM</v>
      </c>
      <c r="Z41" s="71" t="str">
        <f ca="1">IFERROR('Balance sheet'!AC27/'Balance sheet'!AC$32,"NM")</f>
        <v>NM</v>
      </c>
      <c r="AA41" s="71">
        <f ca="1">IFERROR('Balance sheet'!AE27/'Balance sheet'!AE$32,"NM")</f>
        <v>3.9855384350520787E-2</v>
      </c>
      <c r="AB41" s="71">
        <f ca="1">IFERROR('Balance sheet'!AF27/'Balance sheet'!AF$32,"NM")</f>
        <v>3.9855384350520787E-2</v>
      </c>
      <c r="AC41" s="71" t="str">
        <f ca="1">IFERROR('Balance sheet'!AG27/'Balance sheet'!AG$32,"NM")</f>
        <v>NM</v>
      </c>
      <c r="AD41" s="71" t="str">
        <f ca="1">IFERROR('Balance sheet'!AH27/'Balance sheet'!AH$32,"NM")</f>
        <v>NM</v>
      </c>
      <c r="AE41" s="71" t="str">
        <f ca="1">IFERROR('Balance sheet'!AI27/'Balance sheet'!AI$32,"NM")</f>
        <v>NM</v>
      </c>
      <c r="AF41" s="71" t="str">
        <f ca="1">IFERROR('Balance sheet'!AJ27/'Balance sheet'!AJ$32,"NM")</f>
        <v>NM</v>
      </c>
      <c r="AG41" s="71">
        <f ca="1">IFERROR('Balance sheet'!AL27/'Balance sheet'!AL$32,"NM")</f>
        <v>3.9182692307692307E-2</v>
      </c>
      <c r="AH41" s="71">
        <f ca="1">IFERROR('Balance sheet'!AM27/'Balance sheet'!AM$32,"NM")</f>
        <v>3.9182692307692307E-2</v>
      </c>
      <c r="AI41" s="71" t="str">
        <f ca="1">IFERROR('Balance sheet'!AN27/'Balance sheet'!AN$32,"NM")</f>
        <v>NM</v>
      </c>
      <c r="AJ41" s="71" t="str">
        <f ca="1">IFERROR('Balance sheet'!AO27/'Balance sheet'!AO$32,"NM")</f>
        <v>NM</v>
      </c>
      <c r="AK41" s="71" t="str">
        <f ca="1">IFERROR('Balance sheet'!AP27/'Balance sheet'!AP$32,"NM")</f>
        <v>NM</v>
      </c>
      <c r="AL41" s="71" t="str">
        <f ca="1">IFERROR('Balance sheet'!AQ27/'Balance sheet'!AQ$32,"NM")</f>
        <v>NM</v>
      </c>
      <c r="AM41" s="71">
        <f ca="1">IFERROR('Balance sheet'!AS27/'Balance sheet'!AS$32,"NM")</f>
        <v>4.9463853337945347E-2</v>
      </c>
      <c r="AN41" s="71">
        <f ca="1">IFERROR('Balance sheet'!AT27/'Balance sheet'!AT$32,"NM")</f>
        <v>4.9463853337945347E-2</v>
      </c>
      <c r="AO41" s="71">
        <f ca="1">IFERROR('Balance sheet'!AU27/'Balance sheet'!AU$32,"NM")</f>
        <v>4.6646009546939114E-2</v>
      </c>
      <c r="AP41" s="71">
        <f ca="1">IFERROR('Balance sheet'!AV27/'Balance sheet'!AV$32,"NM")</f>
        <v>4.3884892086330937E-2</v>
      </c>
      <c r="AQ41" s="71">
        <f ca="1">IFERROR('Balance sheet'!AW27/'Balance sheet'!AW$32,"NM")</f>
        <v>4.3884892086330937E-2</v>
      </c>
      <c r="AR41" s="71">
        <f ca="1">IFERROR('Balance sheet'!AX27/'Balance sheet'!AX$32,"NM")</f>
        <v>4.2649098474341195E-2</v>
      </c>
      <c r="AS41" s="71">
        <f ca="1">IFERROR('Balance sheet'!AY27/'Balance sheet'!AY$32,"NM")</f>
        <v>4.2649098474341195E-2</v>
      </c>
      <c r="AT41" s="71">
        <f ca="1">IFERROR('Balance sheet'!BA27/'Balance sheet'!BA$32,"NM")</f>
        <v>4.2645401750888448E-2</v>
      </c>
    </row>
    <row r="42" spans="1:46" x14ac:dyDescent="0.2">
      <c r="A42" s="72" t="str">
        <f>'Balance sheet'!A30</f>
        <v>Fixed assets</v>
      </c>
      <c r="B42" s="74"/>
      <c r="C42" s="74"/>
      <c r="D42" s="73" t="str">
        <f ca="1">IFERROR('Balance sheet'!D30/'Balance sheet'!D$32,"NM")</f>
        <v>NM</v>
      </c>
      <c r="E42" s="73" t="str">
        <f ca="1">IFERROR('Balance sheet'!E30/'Balance sheet'!E$32,"NM")</f>
        <v>NM</v>
      </c>
      <c r="F42" s="73" t="str">
        <f ca="1">IFERROR('Balance sheet'!F30/'Balance sheet'!F$32,"NM")</f>
        <v>NM</v>
      </c>
      <c r="G42" s="73" t="str">
        <f ca="1">IFERROR('Balance sheet'!G30/'Balance sheet'!G$32,"NM")</f>
        <v>NM</v>
      </c>
      <c r="H42" s="73" t="str">
        <f ca="1">IFERROR('Balance sheet'!H30/'Balance sheet'!H$32,"NM")</f>
        <v>NM</v>
      </c>
      <c r="I42" s="73" t="str">
        <f ca="1">IFERROR('Balance sheet'!J30/'Balance sheet'!J$32,"NM")</f>
        <v>NM</v>
      </c>
      <c r="J42" s="73" t="str">
        <f ca="1">IFERROR('Balance sheet'!K30/'Balance sheet'!K$32,"NM")</f>
        <v>NM</v>
      </c>
      <c r="K42" s="73" t="str">
        <f ca="1">IFERROR('Balance sheet'!L30/'Balance sheet'!L$32,"NM")</f>
        <v>NM</v>
      </c>
      <c r="L42" s="73" t="str">
        <f ca="1">IFERROR('Balance sheet'!M30/'Balance sheet'!M$32,"NM")</f>
        <v>NM</v>
      </c>
      <c r="M42" s="73" t="str">
        <f ca="1">IFERROR('Balance sheet'!N30/'Balance sheet'!N$32,"NM")</f>
        <v>NM</v>
      </c>
      <c r="N42" s="73" t="str">
        <f ca="1">IFERROR('Balance sheet'!O30/'Balance sheet'!O$32,"NM")</f>
        <v>NM</v>
      </c>
      <c r="O42" s="73" t="str">
        <f ca="1">IFERROR('Balance sheet'!Q30/'Balance sheet'!Q$32,"NM")</f>
        <v>NM</v>
      </c>
      <c r="P42" s="73" t="str">
        <f ca="1">IFERROR('Balance sheet'!R30/'Balance sheet'!R$32,"NM")</f>
        <v>NM</v>
      </c>
      <c r="Q42" s="73" t="str">
        <f ca="1">IFERROR('Balance sheet'!S30/'Balance sheet'!S$32,"NM")</f>
        <v>NM</v>
      </c>
      <c r="R42" s="73" t="str">
        <f ca="1">IFERROR('Balance sheet'!T30/'Balance sheet'!T$32,"NM")</f>
        <v>NM</v>
      </c>
      <c r="S42" s="73" t="str">
        <f ca="1">IFERROR('Balance sheet'!U30/'Balance sheet'!U$32,"NM")</f>
        <v>NM</v>
      </c>
      <c r="T42" s="73" t="str">
        <f ca="1">IFERROR('Balance sheet'!V30/'Balance sheet'!V$32,"NM")</f>
        <v>NM</v>
      </c>
      <c r="U42" s="73">
        <f ca="1">IFERROR('Balance sheet'!X30/'Balance sheet'!X$32,"NM")</f>
        <v>0.52581375938953145</v>
      </c>
      <c r="V42" s="73">
        <f ca="1">IFERROR('Balance sheet'!Y30/'Balance sheet'!Y$32,"NM")</f>
        <v>0.52581375938953145</v>
      </c>
      <c r="W42" s="73" t="str">
        <f ca="1">IFERROR('Balance sheet'!Z30/'Balance sheet'!Z$32,"NM")</f>
        <v>NM</v>
      </c>
      <c r="X42" s="73" t="str">
        <f ca="1">IFERROR('Balance sheet'!AA30/'Balance sheet'!AA$32,"NM")</f>
        <v>NM</v>
      </c>
      <c r="Y42" s="73" t="str">
        <f ca="1">IFERROR('Balance sheet'!AB30/'Balance sheet'!AB$32,"NM")</f>
        <v>NM</v>
      </c>
      <c r="Z42" s="73" t="str">
        <f ca="1">IFERROR('Balance sheet'!AC30/'Balance sheet'!AC$32,"NM")</f>
        <v>NM</v>
      </c>
      <c r="AA42" s="73">
        <f ca="1">IFERROR('Balance sheet'!AE30/'Balance sheet'!AE$32,"NM")</f>
        <v>0.58552121890333131</v>
      </c>
      <c r="AB42" s="73">
        <f ca="1">IFERROR('Balance sheet'!AF30/'Balance sheet'!AF$32,"NM")</f>
        <v>0.58552121890333131</v>
      </c>
      <c r="AC42" s="73" t="str">
        <f ca="1">IFERROR('Balance sheet'!AG30/'Balance sheet'!AG$32,"NM")</f>
        <v>NM</v>
      </c>
      <c r="AD42" s="73" t="str">
        <f ca="1">IFERROR('Balance sheet'!AH30/'Balance sheet'!AH$32,"NM")</f>
        <v>NM</v>
      </c>
      <c r="AE42" s="73" t="str">
        <f ca="1">IFERROR('Balance sheet'!AI30/'Balance sheet'!AI$32,"NM")</f>
        <v>NM</v>
      </c>
      <c r="AF42" s="73" t="str">
        <f ca="1">IFERROR('Balance sheet'!AJ30/'Balance sheet'!AJ$32,"NM")</f>
        <v>NM</v>
      </c>
      <c r="AG42" s="73">
        <f ca="1">IFERROR('Balance sheet'!AL30/'Balance sheet'!AL$32,"NM")</f>
        <v>0.59599358974358974</v>
      </c>
      <c r="AH42" s="73">
        <f ca="1">IFERROR('Balance sheet'!AM30/'Balance sheet'!AM$32,"NM")</f>
        <v>0.59599358974358974</v>
      </c>
      <c r="AI42" s="73" t="str">
        <f ca="1">IFERROR('Balance sheet'!AN30/'Balance sheet'!AN$32,"NM")</f>
        <v>NM</v>
      </c>
      <c r="AJ42" s="73" t="str">
        <f ca="1">IFERROR('Balance sheet'!AO30/'Balance sheet'!AO$32,"NM")</f>
        <v>NM</v>
      </c>
      <c r="AK42" s="73" t="str">
        <f ca="1">IFERROR('Balance sheet'!AP30/'Balance sheet'!AP$32,"NM")</f>
        <v>NM</v>
      </c>
      <c r="AL42" s="73" t="str">
        <f ca="1">IFERROR('Balance sheet'!AQ30/'Balance sheet'!AQ$32,"NM")</f>
        <v>NM</v>
      </c>
      <c r="AM42" s="73">
        <f ca="1">IFERROR('Balance sheet'!AS30/'Balance sheet'!AS$32,"NM")</f>
        <v>0.51703562781044621</v>
      </c>
      <c r="AN42" s="73">
        <f ca="1">IFERROR('Balance sheet'!AT30/'Balance sheet'!AT$32,"NM")</f>
        <v>0.51703562781044621</v>
      </c>
      <c r="AO42" s="73">
        <f ca="1">IFERROR('Balance sheet'!AU30/'Balance sheet'!AU$32,"NM")</f>
        <v>0.50933757641738553</v>
      </c>
      <c r="AP42" s="73">
        <f ca="1">IFERROR('Balance sheet'!AV30/'Balance sheet'!AV$32,"NM")</f>
        <v>0.53012589928057552</v>
      </c>
      <c r="AQ42" s="73">
        <f ca="1">IFERROR('Balance sheet'!AW30/'Balance sheet'!AW$32,"NM")</f>
        <v>0.53012589928057552</v>
      </c>
      <c r="AR42" s="73">
        <f ca="1">IFERROR('Balance sheet'!AX30/'Balance sheet'!AX$32,"NM")</f>
        <v>0.51811719833564496</v>
      </c>
      <c r="AS42" s="73">
        <f ca="1">IFERROR('Balance sheet'!AY30/'Balance sheet'!AY$32,"NM")</f>
        <v>0.51811719833564496</v>
      </c>
      <c r="AT42" s="73">
        <f ca="1">IFERROR('Balance sheet'!BA30/'Balance sheet'!BA$32,"NM")</f>
        <v>0.5354944959694895</v>
      </c>
    </row>
    <row r="43" spans="1:46" x14ac:dyDescent="0.2">
      <c r="A43" s="2" t="str">
        <f>'Balance sheet'!A4</f>
        <v>Inventory</v>
      </c>
      <c r="D43" s="71" t="str">
        <f ca="1">IFERROR('Balance sheet'!D4/'Balance sheet'!D$32,"NM")</f>
        <v>NM</v>
      </c>
      <c r="E43" s="71" t="str">
        <f ca="1">IFERROR('Balance sheet'!E4/'Balance sheet'!E$32,"NM")</f>
        <v>NM</v>
      </c>
      <c r="F43" s="71" t="str">
        <f ca="1">IFERROR('Balance sheet'!F4/'Balance sheet'!F$32,"NM")</f>
        <v>NM</v>
      </c>
      <c r="G43" s="71" t="str">
        <f ca="1">IFERROR('Balance sheet'!G4/'Balance sheet'!G$32,"NM")</f>
        <v>NM</v>
      </c>
      <c r="H43" s="71" t="str">
        <f ca="1">IFERROR('Balance sheet'!H4/'Balance sheet'!H$32,"NM")</f>
        <v>NM</v>
      </c>
      <c r="I43" s="71" t="str">
        <f ca="1">IFERROR('Balance sheet'!J4/'Balance sheet'!J$32,"NM")</f>
        <v>NM</v>
      </c>
      <c r="J43" s="71" t="str">
        <f ca="1">IFERROR('Balance sheet'!K4/'Balance sheet'!K$32,"NM")</f>
        <v>NM</v>
      </c>
      <c r="K43" s="71" t="str">
        <f ca="1">IFERROR('Balance sheet'!L4/'Balance sheet'!L$32,"NM")</f>
        <v>NM</v>
      </c>
      <c r="L43" s="71" t="str">
        <f ca="1">IFERROR('Balance sheet'!M4/'Balance sheet'!M$32,"NM")</f>
        <v>NM</v>
      </c>
      <c r="M43" s="71" t="str">
        <f ca="1">IFERROR('Balance sheet'!N4/'Balance sheet'!N$32,"NM")</f>
        <v>NM</v>
      </c>
      <c r="N43" s="71" t="str">
        <f ca="1">IFERROR('Balance sheet'!O4/'Balance sheet'!O$32,"NM")</f>
        <v>NM</v>
      </c>
      <c r="O43" s="71" t="str">
        <f ca="1">IFERROR('Balance sheet'!Q4/'Balance sheet'!Q$32,"NM")</f>
        <v>NM</v>
      </c>
      <c r="P43" s="71" t="str">
        <f ca="1">IFERROR('Balance sheet'!R4/'Balance sheet'!R$32,"NM")</f>
        <v>NM</v>
      </c>
      <c r="Q43" s="71" t="str">
        <f ca="1">IFERROR('Balance sheet'!S4/'Balance sheet'!S$32,"NM")</f>
        <v>NM</v>
      </c>
      <c r="R43" s="71" t="str">
        <f ca="1">IFERROR('Balance sheet'!T4/'Balance sheet'!T$32,"NM")</f>
        <v>NM</v>
      </c>
      <c r="S43" s="71" t="str">
        <f ca="1">IFERROR('Balance sheet'!U4/'Balance sheet'!U$32,"NM")</f>
        <v>NM</v>
      </c>
      <c r="T43" s="71" t="str">
        <f ca="1">IFERROR('Balance sheet'!V4/'Balance sheet'!V$32,"NM")</f>
        <v>NM</v>
      </c>
      <c r="U43" s="71">
        <f ca="1">IFERROR('Balance sheet'!X4/'Balance sheet'!X$32,"NM")</f>
        <v>0.18314057469893882</v>
      </c>
      <c r="V43" s="71">
        <f ca="1">IFERROR('Balance sheet'!Y4/'Balance sheet'!Y$32,"NM")</f>
        <v>0.18314057469893882</v>
      </c>
      <c r="W43" s="71" t="str">
        <f ca="1">IFERROR('Balance sheet'!Z4/'Balance sheet'!Z$32,"NM")</f>
        <v>NM</v>
      </c>
      <c r="X43" s="71" t="str">
        <f ca="1">IFERROR('Balance sheet'!AA4/'Balance sheet'!AA$32,"NM")</f>
        <v>NM</v>
      </c>
      <c r="Y43" s="71" t="str">
        <f ca="1">IFERROR('Balance sheet'!AB4/'Balance sheet'!AB$32,"NM")</f>
        <v>NM</v>
      </c>
      <c r="Z43" s="71" t="str">
        <f ca="1">IFERROR('Balance sheet'!AC4/'Balance sheet'!AC$32,"NM")</f>
        <v>NM</v>
      </c>
      <c r="AA43" s="71">
        <f ca="1">IFERROR('Balance sheet'!AE4/'Balance sheet'!AE$32,"NM")</f>
        <v>0.14745631402255316</v>
      </c>
      <c r="AB43" s="71">
        <f ca="1">IFERROR('Balance sheet'!AF4/'Balance sheet'!AF$32,"NM")</f>
        <v>0.14745631402255316</v>
      </c>
      <c r="AC43" s="71" t="str">
        <f ca="1">IFERROR('Balance sheet'!AG4/'Balance sheet'!AG$32,"NM")</f>
        <v>NM</v>
      </c>
      <c r="AD43" s="71" t="str">
        <f ca="1">IFERROR('Balance sheet'!AH4/'Balance sheet'!AH$32,"NM")</f>
        <v>NM</v>
      </c>
      <c r="AE43" s="71" t="str">
        <f ca="1">IFERROR('Balance sheet'!AI4/'Balance sheet'!AI$32,"NM")</f>
        <v>NM</v>
      </c>
      <c r="AF43" s="71" t="str">
        <f ca="1">IFERROR('Balance sheet'!AJ4/'Balance sheet'!AJ$32,"NM")</f>
        <v>NM</v>
      </c>
      <c r="AG43" s="71">
        <f ca="1">IFERROR('Balance sheet'!AL4/'Balance sheet'!AL$32,"NM")</f>
        <v>0.1451923076923077</v>
      </c>
      <c r="AH43" s="71">
        <f ca="1">IFERROR('Balance sheet'!AM4/'Balance sheet'!AM$32,"NM")</f>
        <v>0.1451923076923077</v>
      </c>
      <c r="AI43" s="71" t="str">
        <f ca="1">IFERROR('Balance sheet'!AN4/'Balance sheet'!AN$32,"NM")</f>
        <v>NM</v>
      </c>
      <c r="AJ43" s="71" t="str">
        <f ca="1">IFERROR('Balance sheet'!AO4/'Balance sheet'!AO$32,"NM")</f>
        <v>NM</v>
      </c>
      <c r="AK43" s="71" t="str">
        <f ca="1">IFERROR('Balance sheet'!AP4/'Balance sheet'!AP$32,"NM")</f>
        <v>NM</v>
      </c>
      <c r="AL43" s="71" t="str">
        <f ca="1">IFERROR('Balance sheet'!AQ4/'Balance sheet'!AQ$32,"NM")</f>
        <v>NM</v>
      </c>
      <c r="AM43" s="71">
        <f ca="1">IFERROR('Balance sheet'!AS4/'Balance sheet'!AS$32,"NM")</f>
        <v>0.16473538567969562</v>
      </c>
      <c r="AN43" s="71">
        <f ca="1">IFERROR('Balance sheet'!AT4/'Balance sheet'!AT$32,"NM")</f>
        <v>0.16473538567969562</v>
      </c>
      <c r="AO43" s="71">
        <f ca="1">IFERROR('Balance sheet'!AU4/'Balance sheet'!AU$32,"NM")</f>
        <v>0.16841135583284483</v>
      </c>
      <c r="AP43" s="71">
        <f ca="1">IFERROR('Balance sheet'!AV4/'Balance sheet'!AV$32,"NM")</f>
        <v>0.18075539568345322</v>
      </c>
      <c r="AQ43" s="71">
        <f ca="1">IFERROR('Balance sheet'!AW4/'Balance sheet'!AW$32,"NM")</f>
        <v>0.18075539568345322</v>
      </c>
      <c r="AR43" s="71">
        <f ca="1">IFERROR('Balance sheet'!AX4/'Balance sheet'!AX$32,"NM")</f>
        <v>0.17865811373092927</v>
      </c>
      <c r="AS43" s="71">
        <f ca="1">IFERROR('Balance sheet'!AY4/'Balance sheet'!AY$32,"NM")</f>
        <v>0.17865811373092927</v>
      </c>
      <c r="AT43" s="71">
        <f ca="1">IFERROR('Balance sheet'!BA4/'Balance sheet'!BA$32,"NM")</f>
        <v>0.17482881164947561</v>
      </c>
    </row>
    <row r="44" spans="1:46" x14ac:dyDescent="0.2">
      <c r="A44" s="2" t="str">
        <f>'Balance sheet'!A5</f>
        <v>Trade receivables</v>
      </c>
      <c r="D44" s="71" t="str">
        <f ca="1">IFERROR('Balance sheet'!D5/'Balance sheet'!D$32,"NM")</f>
        <v>NM</v>
      </c>
      <c r="E44" s="71" t="str">
        <f ca="1">IFERROR('Balance sheet'!E5/'Balance sheet'!E$32,"NM")</f>
        <v>NM</v>
      </c>
      <c r="F44" s="71" t="str">
        <f ca="1">IFERROR('Balance sheet'!F5/'Balance sheet'!F$32,"NM")</f>
        <v>NM</v>
      </c>
      <c r="G44" s="71" t="str">
        <f ca="1">IFERROR('Balance sheet'!G5/'Balance sheet'!G$32,"NM")</f>
        <v>NM</v>
      </c>
      <c r="H44" s="71" t="str">
        <f ca="1">IFERROR('Balance sheet'!H5/'Balance sheet'!H$32,"NM")</f>
        <v>NM</v>
      </c>
      <c r="I44" s="71" t="str">
        <f ca="1">IFERROR('Balance sheet'!J5/'Balance sheet'!J$32,"NM")</f>
        <v>NM</v>
      </c>
      <c r="J44" s="71" t="str">
        <f ca="1">IFERROR('Balance sheet'!K5/'Balance sheet'!K$32,"NM")</f>
        <v>NM</v>
      </c>
      <c r="K44" s="71" t="str">
        <f ca="1">IFERROR('Balance sheet'!L5/'Balance sheet'!L$32,"NM")</f>
        <v>NM</v>
      </c>
      <c r="L44" s="71" t="str">
        <f ca="1">IFERROR('Balance sheet'!M5/'Balance sheet'!M$32,"NM")</f>
        <v>NM</v>
      </c>
      <c r="M44" s="71" t="str">
        <f ca="1">IFERROR('Balance sheet'!N5/'Balance sheet'!N$32,"NM")</f>
        <v>NM</v>
      </c>
      <c r="N44" s="71" t="str">
        <f ca="1">IFERROR('Balance sheet'!O5/'Balance sheet'!O$32,"NM")</f>
        <v>NM</v>
      </c>
      <c r="O44" s="71" t="str">
        <f ca="1">IFERROR('Balance sheet'!Q5/'Balance sheet'!Q$32,"NM")</f>
        <v>NM</v>
      </c>
      <c r="P44" s="71" t="str">
        <f ca="1">IFERROR('Balance sheet'!R5/'Balance sheet'!R$32,"NM")</f>
        <v>NM</v>
      </c>
      <c r="Q44" s="71" t="str">
        <f ca="1">IFERROR('Balance sheet'!S5/'Balance sheet'!S$32,"NM")</f>
        <v>NM</v>
      </c>
      <c r="R44" s="71" t="str">
        <f ca="1">IFERROR('Balance sheet'!T5/'Balance sheet'!T$32,"NM")</f>
        <v>NM</v>
      </c>
      <c r="S44" s="71" t="str">
        <f ca="1">IFERROR('Balance sheet'!U5/'Balance sheet'!U$32,"NM")</f>
        <v>NM</v>
      </c>
      <c r="T44" s="71" t="str">
        <f ca="1">IFERROR('Balance sheet'!V5/'Balance sheet'!V$32,"NM")</f>
        <v>NM</v>
      </c>
      <c r="U44" s="71">
        <f ca="1">IFERROR('Balance sheet'!X5/'Balance sheet'!X$32,"NM")</f>
        <v>0.19983307499701919</v>
      </c>
      <c r="V44" s="71">
        <f ca="1">IFERROR('Balance sheet'!Y5/'Balance sheet'!Y$32,"NM")</f>
        <v>0.19983307499701919</v>
      </c>
      <c r="W44" s="71" t="str">
        <f ca="1">IFERROR('Balance sheet'!Z5/'Balance sheet'!Z$32,"NM")</f>
        <v>NM</v>
      </c>
      <c r="X44" s="71" t="str">
        <f ca="1">IFERROR('Balance sheet'!AA5/'Balance sheet'!AA$32,"NM")</f>
        <v>NM</v>
      </c>
      <c r="Y44" s="71" t="str">
        <f ca="1">IFERROR('Balance sheet'!AB5/'Balance sheet'!AB$32,"NM")</f>
        <v>NM</v>
      </c>
      <c r="Z44" s="71" t="str">
        <f ca="1">IFERROR('Balance sheet'!AC5/'Balance sheet'!AC$32,"NM")</f>
        <v>NM</v>
      </c>
      <c r="AA44" s="71">
        <f ca="1">IFERROR('Balance sheet'!AE5/'Balance sheet'!AE$32,"NM")</f>
        <v>0.16355341310148919</v>
      </c>
      <c r="AB44" s="71">
        <f ca="1">IFERROR('Balance sheet'!AF5/'Balance sheet'!AF$32,"NM")</f>
        <v>0.16355341310148919</v>
      </c>
      <c r="AC44" s="71" t="str">
        <f ca="1">IFERROR('Balance sheet'!AG5/'Balance sheet'!AG$32,"NM")</f>
        <v>NM</v>
      </c>
      <c r="AD44" s="71" t="str">
        <f ca="1">IFERROR('Balance sheet'!AH5/'Balance sheet'!AH$32,"NM")</f>
        <v>NM</v>
      </c>
      <c r="AE44" s="71" t="str">
        <f ca="1">IFERROR('Balance sheet'!AI5/'Balance sheet'!AI$32,"NM")</f>
        <v>NM</v>
      </c>
      <c r="AF44" s="71" t="str">
        <f ca="1">IFERROR('Balance sheet'!AJ5/'Balance sheet'!AJ$32,"NM")</f>
        <v>NM</v>
      </c>
      <c r="AG44" s="71">
        <f ca="1">IFERROR('Balance sheet'!AL5/'Balance sheet'!AL$32,"NM")</f>
        <v>0.16209935897435898</v>
      </c>
      <c r="AH44" s="71">
        <f ca="1">IFERROR('Balance sheet'!AM5/'Balance sheet'!AM$32,"NM")</f>
        <v>0.16209935897435898</v>
      </c>
      <c r="AI44" s="71" t="str">
        <f ca="1">IFERROR('Balance sheet'!AN5/'Balance sheet'!AN$32,"NM")</f>
        <v>NM</v>
      </c>
      <c r="AJ44" s="71" t="str">
        <f ca="1">IFERROR('Balance sheet'!AO5/'Balance sheet'!AO$32,"NM")</f>
        <v>NM</v>
      </c>
      <c r="AK44" s="71" t="str">
        <f ca="1">IFERROR('Balance sheet'!AP5/'Balance sheet'!AP$32,"NM")</f>
        <v>NM</v>
      </c>
      <c r="AL44" s="71" t="str">
        <f ca="1">IFERROR('Balance sheet'!AQ5/'Balance sheet'!AQ$32,"NM")</f>
        <v>NM</v>
      </c>
      <c r="AM44" s="71">
        <f ca="1">IFERROR('Balance sheet'!AS5/'Balance sheet'!AS$32,"NM")</f>
        <v>0.19180214458664821</v>
      </c>
      <c r="AN44" s="71">
        <f ca="1">IFERROR('Balance sheet'!AT5/'Balance sheet'!AT$32,"NM")</f>
        <v>0.19180214458664821</v>
      </c>
      <c r="AO44" s="71">
        <f ca="1">IFERROR('Balance sheet'!AU5/'Balance sheet'!AU$32,"NM")</f>
        <v>0.2061803869022695</v>
      </c>
      <c r="AP44" s="71">
        <f ca="1">IFERROR('Balance sheet'!AV5/'Balance sheet'!AV$32,"NM")</f>
        <v>0.20926258992805755</v>
      </c>
      <c r="AQ44" s="71">
        <f ca="1">IFERROR('Balance sheet'!AW5/'Balance sheet'!AW$32,"NM")</f>
        <v>0.20926258992805755</v>
      </c>
      <c r="AR44" s="71">
        <f ca="1">IFERROR('Balance sheet'!AX5/'Balance sheet'!AX$32,"NM")</f>
        <v>0.20136962552011095</v>
      </c>
      <c r="AS44" s="71">
        <f ca="1">IFERROR('Balance sheet'!AY5/'Balance sheet'!AY$32,"NM")</f>
        <v>0.20136962552011095</v>
      </c>
      <c r="AT44" s="71">
        <f ca="1">IFERROR('Balance sheet'!BA5/'Balance sheet'!BA$32,"NM")</f>
        <v>0.18999739967062496</v>
      </c>
    </row>
    <row r="45" spans="1:46" x14ac:dyDescent="0.2">
      <c r="A45" s="2" t="str">
        <f>'Balance sheet'!A6</f>
        <v>Other debtors / prepaid expenses</v>
      </c>
      <c r="D45" s="71" t="str">
        <f ca="1">IFERROR('Balance sheet'!D6/'Balance sheet'!D$32,"NM")</f>
        <v>NM</v>
      </c>
      <c r="E45" s="71" t="str">
        <f ca="1">IFERROR('Balance sheet'!E6/'Balance sheet'!E$32,"NM")</f>
        <v>NM</v>
      </c>
      <c r="F45" s="71" t="str">
        <f ca="1">IFERROR('Balance sheet'!F6/'Balance sheet'!F$32,"NM")</f>
        <v>NM</v>
      </c>
      <c r="G45" s="71" t="str">
        <f ca="1">IFERROR('Balance sheet'!G6/'Balance sheet'!G$32,"NM")</f>
        <v>NM</v>
      </c>
      <c r="H45" s="71" t="str">
        <f ca="1">IFERROR('Balance sheet'!H6/'Balance sheet'!H$32,"NM")</f>
        <v>NM</v>
      </c>
      <c r="I45" s="71" t="str">
        <f ca="1">IFERROR('Balance sheet'!J6/'Balance sheet'!J$32,"NM")</f>
        <v>NM</v>
      </c>
      <c r="J45" s="71" t="str">
        <f ca="1">IFERROR('Balance sheet'!K6/'Balance sheet'!K$32,"NM")</f>
        <v>NM</v>
      </c>
      <c r="K45" s="71" t="str">
        <f ca="1">IFERROR('Balance sheet'!L6/'Balance sheet'!L$32,"NM")</f>
        <v>NM</v>
      </c>
      <c r="L45" s="71" t="str">
        <f ca="1">IFERROR('Balance sheet'!M6/'Balance sheet'!M$32,"NM")</f>
        <v>NM</v>
      </c>
      <c r="M45" s="71" t="str">
        <f ca="1">IFERROR('Balance sheet'!N6/'Balance sheet'!N$32,"NM")</f>
        <v>NM</v>
      </c>
      <c r="N45" s="71" t="str">
        <f ca="1">IFERROR('Balance sheet'!O6/'Balance sheet'!O$32,"NM")</f>
        <v>NM</v>
      </c>
      <c r="O45" s="71" t="str">
        <f ca="1">IFERROR('Balance sheet'!Q6/'Balance sheet'!Q$32,"NM")</f>
        <v>NM</v>
      </c>
      <c r="P45" s="71" t="str">
        <f ca="1">IFERROR('Balance sheet'!R6/'Balance sheet'!R$32,"NM")</f>
        <v>NM</v>
      </c>
      <c r="Q45" s="71" t="str">
        <f ca="1">IFERROR('Balance sheet'!S6/'Balance sheet'!S$32,"NM")</f>
        <v>NM</v>
      </c>
      <c r="R45" s="71" t="str">
        <f ca="1">IFERROR('Balance sheet'!T6/'Balance sheet'!T$32,"NM")</f>
        <v>NM</v>
      </c>
      <c r="S45" s="71" t="str">
        <f ca="1">IFERROR('Balance sheet'!U6/'Balance sheet'!U$32,"NM")</f>
        <v>NM</v>
      </c>
      <c r="T45" s="71" t="str">
        <f ca="1">IFERROR('Balance sheet'!V6/'Balance sheet'!V$32,"NM")</f>
        <v>NM</v>
      </c>
      <c r="U45" s="71">
        <f ca="1">IFERROR('Balance sheet'!X6/'Balance sheet'!X$32,"NM")</f>
        <v>0</v>
      </c>
      <c r="V45" s="71">
        <f ca="1">IFERROR('Balance sheet'!Y6/'Balance sheet'!Y$32,"NM")</f>
        <v>0</v>
      </c>
      <c r="W45" s="71" t="str">
        <f ca="1">IFERROR('Balance sheet'!Z6/'Balance sheet'!Z$32,"NM")</f>
        <v>NM</v>
      </c>
      <c r="X45" s="71" t="str">
        <f ca="1">IFERROR('Balance sheet'!AA6/'Balance sheet'!AA$32,"NM")</f>
        <v>NM</v>
      </c>
      <c r="Y45" s="71" t="str">
        <f ca="1">IFERROR('Balance sheet'!AB6/'Balance sheet'!AB$32,"NM")</f>
        <v>NM</v>
      </c>
      <c r="Z45" s="71" t="str">
        <f ca="1">IFERROR('Balance sheet'!AC6/'Balance sheet'!AC$32,"NM")</f>
        <v>NM</v>
      </c>
      <c r="AA45" s="71">
        <f ca="1">IFERROR('Balance sheet'!AE6/'Balance sheet'!AE$32,"NM")</f>
        <v>0</v>
      </c>
      <c r="AB45" s="71">
        <f ca="1">IFERROR('Balance sheet'!AF6/'Balance sheet'!AF$32,"NM")</f>
        <v>0</v>
      </c>
      <c r="AC45" s="71" t="str">
        <f ca="1">IFERROR('Balance sheet'!AG6/'Balance sheet'!AG$32,"NM")</f>
        <v>NM</v>
      </c>
      <c r="AD45" s="71" t="str">
        <f ca="1">IFERROR('Balance sheet'!AH6/'Balance sheet'!AH$32,"NM")</f>
        <v>NM</v>
      </c>
      <c r="AE45" s="71" t="str">
        <f ca="1">IFERROR('Balance sheet'!AI6/'Balance sheet'!AI$32,"NM")</f>
        <v>NM</v>
      </c>
      <c r="AF45" s="71" t="str">
        <f ca="1">IFERROR('Balance sheet'!AJ6/'Balance sheet'!AJ$32,"NM")</f>
        <v>NM</v>
      </c>
      <c r="AG45" s="71">
        <f ca="1">IFERROR('Balance sheet'!AL6/'Balance sheet'!AL$32,"NM")</f>
        <v>0</v>
      </c>
      <c r="AH45" s="71">
        <f ca="1">IFERROR('Balance sheet'!AM6/'Balance sheet'!AM$32,"NM")</f>
        <v>0</v>
      </c>
      <c r="AI45" s="71" t="str">
        <f ca="1">IFERROR('Balance sheet'!AN6/'Balance sheet'!AN$32,"NM")</f>
        <v>NM</v>
      </c>
      <c r="AJ45" s="71" t="str">
        <f ca="1">IFERROR('Balance sheet'!AO6/'Balance sheet'!AO$32,"NM")</f>
        <v>NM</v>
      </c>
      <c r="AK45" s="71" t="str">
        <f ca="1">IFERROR('Balance sheet'!AP6/'Balance sheet'!AP$32,"NM")</f>
        <v>NM</v>
      </c>
      <c r="AL45" s="71" t="str">
        <f ca="1">IFERROR('Balance sheet'!AQ6/'Balance sheet'!AQ$32,"NM")</f>
        <v>NM</v>
      </c>
      <c r="AM45" s="71">
        <f ca="1">IFERROR('Balance sheet'!AS6/'Balance sheet'!AS$32,"NM")</f>
        <v>0</v>
      </c>
      <c r="AN45" s="71">
        <f ca="1">IFERROR('Balance sheet'!AT6/'Balance sheet'!AT$32,"NM")</f>
        <v>0</v>
      </c>
      <c r="AO45" s="71">
        <f ca="1">IFERROR('Balance sheet'!AU6/'Balance sheet'!AU$32,"NM")</f>
        <v>0</v>
      </c>
      <c r="AP45" s="71">
        <f ca="1">IFERROR('Balance sheet'!AV6/'Balance sheet'!AV$32,"NM")</f>
        <v>0</v>
      </c>
      <c r="AQ45" s="71">
        <f ca="1">IFERROR('Balance sheet'!AW6/'Balance sheet'!AW$32,"NM")</f>
        <v>0</v>
      </c>
      <c r="AR45" s="71">
        <f ca="1">IFERROR('Balance sheet'!AX6/'Balance sheet'!AX$32,"NM")</f>
        <v>0</v>
      </c>
      <c r="AS45" s="71">
        <f ca="1">IFERROR('Balance sheet'!AY6/'Balance sheet'!AY$32,"NM")</f>
        <v>0</v>
      </c>
      <c r="AT45" s="71">
        <f ca="1">IFERROR('Balance sheet'!BA6/'Balance sheet'!BA$32,"NM")</f>
        <v>0</v>
      </c>
    </row>
    <row r="46" spans="1:46" x14ac:dyDescent="0.2">
      <c r="A46" s="2" t="str">
        <f>'Balance sheet'!A7</f>
        <v>Tax receivables</v>
      </c>
      <c r="D46" s="71" t="str">
        <f ca="1">IFERROR('Balance sheet'!D7/'Balance sheet'!D$32,"NM")</f>
        <v>NM</v>
      </c>
      <c r="E46" s="71" t="str">
        <f ca="1">IFERROR('Balance sheet'!E7/'Balance sheet'!E$32,"NM")</f>
        <v>NM</v>
      </c>
      <c r="F46" s="71" t="str">
        <f ca="1">IFERROR('Balance sheet'!F7/'Balance sheet'!F$32,"NM")</f>
        <v>NM</v>
      </c>
      <c r="G46" s="71" t="str">
        <f ca="1">IFERROR('Balance sheet'!G7/'Balance sheet'!G$32,"NM")</f>
        <v>NM</v>
      </c>
      <c r="H46" s="71" t="str">
        <f ca="1">IFERROR('Balance sheet'!H7/'Balance sheet'!H$32,"NM")</f>
        <v>NM</v>
      </c>
      <c r="I46" s="71" t="str">
        <f ca="1">IFERROR('Balance sheet'!J7/'Balance sheet'!J$32,"NM")</f>
        <v>NM</v>
      </c>
      <c r="J46" s="71" t="str">
        <f ca="1">IFERROR('Balance sheet'!K7/'Balance sheet'!K$32,"NM")</f>
        <v>NM</v>
      </c>
      <c r="K46" s="71" t="str">
        <f ca="1">IFERROR('Balance sheet'!L7/'Balance sheet'!L$32,"NM")</f>
        <v>NM</v>
      </c>
      <c r="L46" s="71" t="str">
        <f ca="1">IFERROR('Balance sheet'!M7/'Balance sheet'!M$32,"NM")</f>
        <v>NM</v>
      </c>
      <c r="M46" s="71" t="str">
        <f ca="1">IFERROR('Balance sheet'!N7/'Balance sheet'!N$32,"NM")</f>
        <v>NM</v>
      </c>
      <c r="N46" s="71" t="str">
        <f ca="1">IFERROR('Balance sheet'!O7/'Balance sheet'!O$32,"NM")</f>
        <v>NM</v>
      </c>
      <c r="O46" s="71" t="str">
        <f ca="1">IFERROR('Balance sheet'!Q7/'Balance sheet'!Q$32,"NM")</f>
        <v>NM</v>
      </c>
      <c r="P46" s="71" t="str">
        <f ca="1">IFERROR('Balance sheet'!R7/'Balance sheet'!R$32,"NM")</f>
        <v>NM</v>
      </c>
      <c r="Q46" s="71" t="str">
        <f ca="1">IFERROR('Balance sheet'!S7/'Balance sheet'!S$32,"NM")</f>
        <v>NM</v>
      </c>
      <c r="R46" s="71" t="str">
        <f ca="1">IFERROR('Balance sheet'!T7/'Balance sheet'!T$32,"NM")</f>
        <v>NM</v>
      </c>
      <c r="S46" s="71" t="str">
        <f ca="1">IFERROR('Balance sheet'!U7/'Balance sheet'!U$32,"NM")</f>
        <v>NM</v>
      </c>
      <c r="T46" s="71" t="str">
        <f ca="1">IFERROR('Balance sheet'!V7/'Balance sheet'!V$32,"NM")</f>
        <v>NM</v>
      </c>
      <c r="U46" s="71">
        <f ca="1">IFERROR('Balance sheet'!X7/'Balance sheet'!X$32,"NM")</f>
        <v>1.0969357338738524E-2</v>
      </c>
      <c r="V46" s="71">
        <f ca="1">IFERROR('Balance sheet'!Y7/'Balance sheet'!Y$32,"NM")</f>
        <v>1.0969357338738524E-2</v>
      </c>
      <c r="W46" s="71" t="str">
        <f ca="1">IFERROR('Balance sheet'!Z7/'Balance sheet'!Z$32,"NM")</f>
        <v>NM</v>
      </c>
      <c r="X46" s="71" t="str">
        <f ca="1">IFERROR('Balance sheet'!AA7/'Balance sheet'!AA$32,"NM")</f>
        <v>NM</v>
      </c>
      <c r="Y46" s="71" t="str">
        <f ca="1">IFERROR('Balance sheet'!AB7/'Balance sheet'!AB$32,"NM")</f>
        <v>NM</v>
      </c>
      <c r="Z46" s="71" t="str">
        <f ca="1">IFERROR('Balance sheet'!AC7/'Balance sheet'!AC$32,"NM")</f>
        <v>NM</v>
      </c>
      <c r="AA46" s="71">
        <f ca="1">IFERROR('Balance sheet'!AE7/'Balance sheet'!AE$32,"NM")</f>
        <v>3.6153912369802873E-3</v>
      </c>
      <c r="AB46" s="71">
        <f ca="1">IFERROR('Balance sheet'!AF7/'Balance sheet'!AF$32,"NM")</f>
        <v>3.6153912369802873E-3</v>
      </c>
      <c r="AC46" s="71" t="str">
        <f ca="1">IFERROR('Balance sheet'!AG7/'Balance sheet'!AG$32,"NM")</f>
        <v>NM</v>
      </c>
      <c r="AD46" s="71" t="str">
        <f ca="1">IFERROR('Balance sheet'!AH7/'Balance sheet'!AH$32,"NM")</f>
        <v>NM</v>
      </c>
      <c r="AE46" s="71" t="str">
        <f ca="1">IFERROR('Balance sheet'!AI7/'Balance sheet'!AI$32,"NM")</f>
        <v>NM</v>
      </c>
      <c r="AF46" s="71" t="str">
        <f ca="1">IFERROR('Balance sheet'!AJ7/'Balance sheet'!AJ$32,"NM")</f>
        <v>NM</v>
      </c>
      <c r="AG46" s="71">
        <f ca="1">IFERROR('Balance sheet'!AL7/'Balance sheet'!AL$32,"NM")</f>
        <v>5.9294871794871792E-3</v>
      </c>
      <c r="AH46" s="71">
        <f ca="1">IFERROR('Balance sheet'!AM7/'Balance sheet'!AM$32,"NM")</f>
        <v>5.9294871794871792E-3</v>
      </c>
      <c r="AI46" s="71" t="str">
        <f ca="1">IFERROR('Balance sheet'!AN7/'Balance sheet'!AN$32,"NM")</f>
        <v>NM</v>
      </c>
      <c r="AJ46" s="71" t="str">
        <f ca="1">IFERROR('Balance sheet'!AO7/'Balance sheet'!AO$32,"NM")</f>
        <v>NM</v>
      </c>
      <c r="AK46" s="71" t="str">
        <f ca="1">IFERROR('Balance sheet'!AP7/'Balance sheet'!AP$32,"NM")</f>
        <v>NM</v>
      </c>
      <c r="AL46" s="71" t="str">
        <f ca="1">IFERROR('Balance sheet'!AQ7/'Balance sheet'!AQ$32,"NM")</f>
        <v>NM</v>
      </c>
      <c r="AM46" s="71">
        <f ca="1">IFERROR('Balance sheet'!AS7/'Balance sheet'!AS$32,"NM")</f>
        <v>8.0421999308197857E-3</v>
      </c>
      <c r="AN46" s="71">
        <f ca="1">IFERROR('Balance sheet'!AT7/'Balance sheet'!AT$32,"NM")</f>
        <v>8.0421999308197857E-3</v>
      </c>
      <c r="AO46" s="71">
        <f ca="1">IFERROR('Balance sheet'!AU7/'Balance sheet'!AU$32,"NM")</f>
        <v>7.5370571978896237E-3</v>
      </c>
      <c r="AP46" s="71">
        <f ca="1">IFERROR('Balance sheet'!AV7/'Balance sheet'!AV$32,"NM")</f>
        <v>9.9820143884892087E-3</v>
      </c>
      <c r="AQ46" s="71">
        <f ca="1">IFERROR('Balance sheet'!AW7/'Balance sheet'!AW$32,"NM")</f>
        <v>9.9820143884892087E-3</v>
      </c>
      <c r="AR46" s="71">
        <f ca="1">IFERROR('Balance sheet'!AX7/'Balance sheet'!AX$32,"NM")</f>
        <v>9.1886269070735084E-3</v>
      </c>
      <c r="AS46" s="71">
        <f ca="1">IFERROR('Balance sheet'!AY7/'Balance sheet'!AY$32,"NM")</f>
        <v>9.1886269070735084E-3</v>
      </c>
      <c r="AT46" s="71">
        <f ca="1">IFERROR('Balance sheet'!BA7/'Balance sheet'!BA$32,"NM")</f>
        <v>8.8411198751841905E-3</v>
      </c>
    </row>
    <row r="47" spans="1:46" x14ac:dyDescent="0.2">
      <c r="A47" s="2" t="str">
        <f>'Balance sheet'!A8</f>
        <v>Derivative instruments</v>
      </c>
      <c r="D47" s="71" t="str">
        <f ca="1">IFERROR('Balance sheet'!D8/'Balance sheet'!D$32,"NM")</f>
        <v>NM</v>
      </c>
      <c r="E47" s="71" t="str">
        <f ca="1">IFERROR('Balance sheet'!E8/'Balance sheet'!E$32,"NM")</f>
        <v>NM</v>
      </c>
      <c r="F47" s="71" t="str">
        <f ca="1">IFERROR('Balance sheet'!F8/'Balance sheet'!F$32,"NM")</f>
        <v>NM</v>
      </c>
      <c r="G47" s="71" t="str">
        <f ca="1">IFERROR('Balance sheet'!G8/'Balance sheet'!G$32,"NM")</f>
        <v>NM</v>
      </c>
      <c r="H47" s="71" t="str">
        <f ca="1">IFERROR('Balance sheet'!H8/'Balance sheet'!H$32,"NM")</f>
        <v>NM</v>
      </c>
      <c r="I47" s="71" t="str">
        <f ca="1">IFERROR('Balance sheet'!J8/'Balance sheet'!J$32,"NM")</f>
        <v>NM</v>
      </c>
      <c r="J47" s="71" t="str">
        <f ca="1">IFERROR('Balance sheet'!K8/'Balance sheet'!K$32,"NM")</f>
        <v>NM</v>
      </c>
      <c r="K47" s="71" t="str">
        <f ca="1">IFERROR('Balance sheet'!L8/'Balance sheet'!L$32,"NM")</f>
        <v>NM</v>
      </c>
      <c r="L47" s="71" t="str">
        <f ca="1">IFERROR('Balance sheet'!M8/'Balance sheet'!M$32,"NM")</f>
        <v>NM</v>
      </c>
      <c r="M47" s="71" t="str">
        <f ca="1">IFERROR('Balance sheet'!N8/'Balance sheet'!N$32,"NM")</f>
        <v>NM</v>
      </c>
      <c r="N47" s="71" t="str">
        <f ca="1">IFERROR('Balance sheet'!O8/'Balance sheet'!O$32,"NM")</f>
        <v>NM</v>
      </c>
      <c r="O47" s="71" t="str">
        <f ca="1">IFERROR('Balance sheet'!Q8/'Balance sheet'!Q$32,"NM")</f>
        <v>NM</v>
      </c>
      <c r="P47" s="71" t="str">
        <f ca="1">IFERROR('Balance sheet'!R8/'Balance sheet'!R$32,"NM")</f>
        <v>NM</v>
      </c>
      <c r="Q47" s="71" t="str">
        <f ca="1">IFERROR('Balance sheet'!S8/'Balance sheet'!S$32,"NM")</f>
        <v>NM</v>
      </c>
      <c r="R47" s="71" t="str">
        <f ca="1">IFERROR('Balance sheet'!T8/'Balance sheet'!T$32,"NM")</f>
        <v>NM</v>
      </c>
      <c r="S47" s="71" t="str">
        <f ca="1">IFERROR('Balance sheet'!U8/'Balance sheet'!U$32,"NM")</f>
        <v>NM</v>
      </c>
      <c r="T47" s="71" t="str">
        <f ca="1">IFERROR('Balance sheet'!V8/'Balance sheet'!V$32,"NM")</f>
        <v>NM</v>
      </c>
      <c r="U47" s="71">
        <f ca="1">IFERROR('Balance sheet'!X8/'Balance sheet'!X$32,"NM")</f>
        <v>0</v>
      </c>
      <c r="V47" s="71">
        <f ca="1">IFERROR('Balance sheet'!Y8/'Balance sheet'!Y$32,"NM")</f>
        <v>0</v>
      </c>
      <c r="W47" s="71" t="str">
        <f ca="1">IFERROR('Balance sheet'!Z8/'Balance sheet'!Z$32,"NM")</f>
        <v>NM</v>
      </c>
      <c r="X47" s="71" t="str">
        <f ca="1">IFERROR('Balance sheet'!AA8/'Balance sheet'!AA$32,"NM")</f>
        <v>NM</v>
      </c>
      <c r="Y47" s="71" t="str">
        <f ca="1">IFERROR('Balance sheet'!AB8/'Balance sheet'!AB$32,"NM")</f>
        <v>NM</v>
      </c>
      <c r="Z47" s="71" t="str">
        <f ca="1">IFERROR('Balance sheet'!AC8/'Balance sheet'!AC$32,"NM")</f>
        <v>NM</v>
      </c>
      <c r="AA47" s="71">
        <f ca="1">IFERROR('Balance sheet'!AE8/'Balance sheet'!AE$32,"NM")</f>
        <v>0</v>
      </c>
      <c r="AB47" s="71">
        <f ca="1">IFERROR('Balance sheet'!AF8/'Balance sheet'!AF$32,"NM")</f>
        <v>0</v>
      </c>
      <c r="AC47" s="71" t="str">
        <f ca="1">IFERROR('Balance sheet'!AG8/'Balance sheet'!AG$32,"NM")</f>
        <v>NM</v>
      </c>
      <c r="AD47" s="71" t="str">
        <f ca="1">IFERROR('Balance sheet'!AH8/'Balance sheet'!AH$32,"NM")</f>
        <v>NM</v>
      </c>
      <c r="AE47" s="71" t="str">
        <f ca="1">IFERROR('Balance sheet'!AI8/'Balance sheet'!AI$32,"NM")</f>
        <v>NM</v>
      </c>
      <c r="AF47" s="71" t="str">
        <f ca="1">IFERROR('Balance sheet'!AJ8/'Balance sheet'!AJ$32,"NM")</f>
        <v>NM</v>
      </c>
      <c r="AG47" s="71">
        <f ca="1">IFERROR('Balance sheet'!AL8/'Balance sheet'!AL$32,"NM")</f>
        <v>0</v>
      </c>
      <c r="AH47" s="71">
        <f ca="1">IFERROR('Balance sheet'!AM8/'Balance sheet'!AM$32,"NM")</f>
        <v>0</v>
      </c>
      <c r="AI47" s="71" t="str">
        <f ca="1">IFERROR('Balance sheet'!AN8/'Balance sheet'!AN$32,"NM")</f>
        <v>NM</v>
      </c>
      <c r="AJ47" s="71" t="str">
        <f ca="1">IFERROR('Balance sheet'!AO8/'Balance sheet'!AO$32,"NM")</f>
        <v>NM</v>
      </c>
      <c r="AK47" s="71" t="str">
        <f ca="1">IFERROR('Balance sheet'!AP8/'Balance sheet'!AP$32,"NM")</f>
        <v>NM</v>
      </c>
      <c r="AL47" s="71" t="str">
        <f ca="1">IFERROR('Balance sheet'!AQ8/'Balance sheet'!AQ$32,"NM")</f>
        <v>NM</v>
      </c>
      <c r="AM47" s="71">
        <f ca="1">IFERROR('Balance sheet'!AS8/'Balance sheet'!AS$32,"NM")</f>
        <v>0</v>
      </c>
      <c r="AN47" s="71">
        <f ca="1">IFERROR('Balance sheet'!AT8/'Balance sheet'!AT$32,"NM")</f>
        <v>0</v>
      </c>
      <c r="AO47" s="71">
        <f ca="1">IFERROR('Balance sheet'!AU8/'Balance sheet'!AU$32,"NM")</f>
        <v>0</v>
      </c>
      <c r="AP47" s="71">
        <f ca="1">IFERROR('Balance sheet'!AV8/'Balance sheet'!AV$32,"NM")</f>
        <v>0</v>
      </c>
      <c r="AQ47" s="71">
        <f ca="1">IFERROR('Balance sheet'!AW8/'Balance sheet'!AW$32,"NM")</f>
        <v>0</v>
      </c>
      <c r="AR47" s="71">
        <f ca="1">IFERROR('Balance sheet'!AX8/'Balance sheet'!AX$32,"NM")</f>
        <v>0</v>
      </c>
      <c r="AS47" s="71">
        <f ca="1">IFERROR('Balance sheet'!AY8/'Balance sheet'!AY$32,"NM")</f>
        <v>0</v>
      </c>
      <c r="AT47" s="71">
        <f ca="1">IFERROR('Balance sheet'!BA8/'Balance sheet'!BA$32,"NM")</f>
        <v>0</v>
      </c>
    </row>
    <row r="48" spans="1:46" x14ac:dyDescent="0.2">
      <c r="A48" s="2" t="str">
        <f>'Balance sheet'!A9</f>
        <v>Assets held for sale</v>
      </c>
      <c r="D48" s="71" t="str">
        <f ca="1">IFERROR('Balance sheet'!D9/'Balance sheet'!D$32,"NM")</f>
        <v>NM</v>
      </c>
      <c r="E48" s="71" t="str">
        <f ca="1">IFERROR('Balance sheet'!E9/'Balance sheet'!E$32,"NM")</f>
        <v>NM</v>
      </c>
      <c r="F48" s="71" t="str">
        <f ca="1">IFERROR('Balance sheet'!F9/'Balance sheet'!F$32,"NM")</f>
        <v>NM</v>
      </c>
      <c r="G48" s="71" t="str">
        <f ca="1">IFERROR('Balance sheet'!G9/'Balance sheet'!G$32,"NM")</f>
        <v>NM</v>
      </c>
      <c r="H48" s="71" t="str">
        <f ca="1">IFERROR('Balance sheet'!H9/'Balance sheet'!H$32,"NM")</f>
        <v>NM</v>
      </c>
      <c r="I48" s="71" t="str">
        <f ca="1">IFERROR('Balance sheet'!J9/'Balance sheet'!J$32,"NM")</f>
        <v>NM</v>
      </c>
      <c r="J48" s="71" t="str">
        <f ca="1">IFERROR('Balance sheet'!K9/'Balance sheet'!K$32,"NM")</f>
        <v>NM</v>
      </c>
      <c r="K48" s="71" t="str">
        <f ca="1">IFERROR('Balance sheet'!L9/'Balance sheet'!L$32,"NM")</f>
        <v>NM</v>
      </c>
      <c r="L48" s="71" t="str">
        <f ca="1">IFERROR('Balance sheet'!M9/'Balance sheet'!M$32,"NM")</f>
        <v>NM</v>
      </c>
      <c r="M48" s="71" t="str">
        <f ca="1">IFERROR('Balance sheet'!N9/'Balance sheet'!N$32,"NM")</f>
        <v>NM</v>
      </c>
      <c r="N48" s="71" t="str">
        <f ca="1">IFERROR('Balance sheet'!O9/'Balance sheet'!O$32,"NM")</f>
        <v>NM</v>
      </c>
      <c r="O48" s="71" t="str">
        <f ca="1">IFERROR('Balance sheet'!Q9/'Balance sheet'!Q$32,"NM")</f>
        <v>NM</v>
      </c>
      <c r="P48" s="71" t="str">
        <f ca="1">IFERROR('Balance sheet'!R9/'Balance sheet'!R$32,"NM")</f>
        <v>NM</v>
      </c>
      <c r="Q48" s="71" t="str">
        <f ca="1">IFERROR('Balance sheet'!S9/'Balance sheet'!S$32,"NM")</f>
        <v>NM</v>
      </c>
      <c r="R48" s="71" t="str">
        <f ca="1">IFERROR('Balance sheet'!T9/'Balance sheet'!T$32,"NM")</f>
        <v>NM</v>
      </c>
      <c r="S48" s="71" t="str">
        <f ca="1">IFERROR('Balance sheet'!U9/'Balance sheet'!U$32,"NM")</f>
        <v>NM</v>
      </c>
      <c r="T48" s="71" t="str">
        <f ca="1">IFERROR('Balance sheet'!V9/'Balance sheet'!V$32,"NM")</f>
        <v>NM</v>
      </c>
      <c r="U48" s="71">
        <f ca="1">IFERROR('Balance sheet'!X9/'Balance sheet'!X$32,"NM")</f>
        <v>0</v>
      </c>
      <c r="V48" s="71">
        <f ca="1">IFERROR('Balance sheet'!Y9/'Balance sheet'!Y$32,"NM")</f>
        <v>0</v>
      </c>
      <c r="W48" s="71" t="str">
        <f ca="1">IFERROR('Balance sheet'!Z9/'Balance sheet'!Z$32,"NM")</f>
        <v>NM</v>
      </c>
      <c r="X48" s="71" t="str">
        <f ca="1">IFERROR('Balance sheet'!AA9/'Balance sheet'!AA$32,"NM")</f>
        <v>NM</v>
      </c>
      <c r="Y48" s="71" t="str">
        <f ca="1">IFERROR('Balance sheet'!AB9/'Balance sheet'!AB$32,"NM")</f>
        <v>NM</v>
      </c>
      <c r="Z48" s="71" t="str">
        <f ca="1">IFERROR('Balance sheet'!AC9/'Balance sheet'!AC$32,"NM")</f>
        <v>NM</v>
      </c>
      <c r="AA48" s="71">
        <f ca="1">IFERROR('Balance sheet'!AE9/'Balance sheet'!AE$32,"NM")</f>
        <v>0</v>
      </c>
      <c r="AB48" s="71">
        <f ca="1">IFERROR('Balance sheet'!AF9/'Balance sheet'!AF$32,"NM")</f>
        <v>0</v>
      </c>
      <c r="AC48" s="71" t="str">
        <f ca="1">IFERROR('Balance sheet'!AG9/'Balance sheet'!AG$32,"NM")</f>
        <v>NM</v>
      </c>
      <c r="AD48" s="71" t="str">
        <f ca="1">IFERROR('Balance sheet'!AH9/'Balance sheet'!AH$32,"NM")</f>
        <v>NM</v>
      </c>
      <c r="AE48" s="71" t="str">
        <f ca="1">IFERROR('Balance sheet'!AI9/'Balance sheet'!AI$32,"NM")</f>
        <v>NM</v>
      </c>
      <c r="AF48" s="71" t="str">
        <f ca="1">IFERROR('Balance sheet'!AJ9/'Balance sheet'!AJ$32,"NM")</f>
        <v>NM</v>
      </c>
      <c r="AG48" s="71">
        <f ca="1">IFERROR('Balance sheet'!AL9/'Balance sheet'!AL$32,"NM")</f>
        <v>0</v>
      </c>
      <c r="AH48" s="71">
        <f ca="1">IFERROR('Balance sheet'!AM9/'Balance sheet'!AM$32,"NM")</f>
        <v>0</v>
      </c>
      <c r="AI48" s="71" t="str">
        <f ca="1">IFERROR('Balance sheet'!AN9/'Balance sheet'!AN$32,"NM")</f>
        <v>NM</v>
      </c>
      <c r="AJ48" s="71" t="str">
        <f ca="1">IFERROR('Balance sheet'!AO9/'Balance sheet'!AO$32,"NM")</f>
        <v>NM</v>
      </c>
      <c r="AK48" s="71" t="str">
        <f ca="1">IFERROR('Balance sheet'!AP9/'Balance sheet'!AP$32,"NM")</f>
        <v>NM</v>
      </c>
      <c r="AL48" s="71" t="str">
        <f ca="1">IFERROR('Balance sheet'!AQ9/'Balance sheet'!AQ$32,"NM")</f>
        <v>NM</v>
      </c>
      <c r="AM48" s="71">
        <f ca="1">IFERROR('Balance sheet'!AS9/'Balance sheet'!AS$32,"NM")</f>
        <v>2.1618817018332756E-3</v>
      </c>
      <c r="AN48" s="71">
        <f ca="1">IFERROR('Balance sheet'!AT9/'Balance sheet'!AT$32,"NM")</f>
        <v>2.1618817018332756E-3</v>
      </c>
      <c r="AO48" s="71">
        <f ca="1">IFERROR('Balance sheet'!AU9/'Balance sheet'!AU$32,"NM")</f>
        <v>2.0098819194372332E-3</v>
      </c>
      <c r="AP48" s="71">
        <f ca="1">IFERROR('Balance sheet'!AV9/'Balance sheet'!AV$32,"NM")</f>
        <v>0</v>
      </c>
      <c r="AQ48" s="71">
        <f ca="1">IFERROR('Balance sheet'!AW9/'Balance sheet'!AW$32,"NM")</f>
        <v>0</v>
      </c>
      <c r="AR48" s="71">
        <f ca="1">IFERROR('Balance sheet'!AX9/'Balance sheet'!AX$32,"NM")</f>
        <v>0</v>
      </c>
      <c r="AS48" s="71">
        <f ca="1">IFERROR('Balance sheet'!AY9/'Balance sheet'!AY$32,"NM")</f>
        <v>0</v>
      </c>
      <c r="AT48" s="71">
        <f ca="1">IFERROR('Balance sheet'!BA9/'Balance sheet'!BA$32,"NM")</f>
        <v>2.6003293750541737E-4</v>
      </c>
    </row>
    <row r="49" spans="1:46" x14ac:dyDescent="0.2">
      <c r="A49" s="2" t="str">
        <f>'Balance sheet'!A10</f>
        <v>Financial assets</v>
      </c>
      <c r="D49" s="71" t="str">
        <f ca="1">IFERROR('Balance sheet'!D10/'Balance sheet'!D$32,"NM")</f>
        <v>NM</v>
      </c>
      <c r="E49" s="71" t="str">
        <f ca="1">IFERROR('Balance sheet'!E10/'Balance sheet'!E$32,"NM")</f>
        <v>NM</v>
      </c>
      <c r="F49" s="71" t="str">
        <f ca="1">IFERROR('Balance sheet'!F10/'Balance sheet'!F$32,"NM")</f>
        <v>NM</v>
      </c>
      <c r="G49" s="71" t="str">
        <f ca="1">IFERROR('Balance sheet'!G10/'Balance sheet'!G$32,"NM")</f>
        <v>NM</v>
      </c>
      <c r="H49" s="71" t="str">
        <f ca="1">IFERROR('Balance sheet'!H10/'Balance sheet'!H$32,"NM")</f>
        <v>NM</v>
      </c>
      <c r="I49" s="71" t="str">
        <f ca="1">IFERROR('Balance sheet'!J10/'Balance sheet'!J$32,"NM")</f>
        <v>NM</v>
      </c>
      <c r="J49" s="71" t="str">
        <f ca="1">IFERROR('Balance sheet'!K10/'Balance sheet'!K$32,"NM")</f>
        <v>NM</v>
      </c>
      <c r="K49" s="71" t="str">
        <f ca="1">IFERROR('Balance sheet'!L10/'Balance sheet'!L$32,"NM")</f>
        <v>NM</v>
      </c>
      <c r="L49" s="71" t="str">
        <f ca="1">IFERROR('Balance sheet'!M10/'Balance sheet'!M$32,"NM")</f>
        <v>NM</v>
      </c>
      <c r="M49" s="71" t="str">
        <f ca="1">IFERROR('Balance sheet'!N10/'Balance sheet'!N$32,"NM")</f>
        <v>NM</v>
      </c>
      <c r="N49" s="71" t="str">
        <f ca="1">IFERROR('Balance sheet'!O10/'Balance sheet'!O$32,"NM")</f>
        <v>NM</v>
      </c>
      <c r="O49" s="71" t="str">
        <f ca="1">IFERROR('Balance sheet'!Q10/'Balance sheet'!Q$32,"NM")</f>
        <v>NM</v>
      </c>
      <c r="P49" s="71" t="str">
        <f ca="1">IFERROR('Balance sheet'!R10/'Balance sheet'!R$32,"NM")</f>
        <v>NM</v>
      </c>
      <c r="Q49" s="71" t="str">
        <f ca="1">IFERROR('Balance sheet'!S10/'Balance sheet'!S$32,"NM")</f>
        <v>NM</v>
      </c>
      <c r="R49" s="71" t="str">
        <f ca="1">IFERROR('Balance sheet'!T10/'Balance sheet'!T$32,"NM")</f>
        <v>NM</v>
      </c>
      <c r="S49" s="71" t="str">
        <f ca="1">IFERROR('Balance sheet'!U10/'Balance sheet'!U$32,"NM")</f>
        <v>NM</v>
      </c>
      <c r="T49" s="71" t="str">
        <f ca="1">IFERROR('Balance sheet'!V10/'Balance sheet'!V$32,"NM")</f>
        <v>NM</v>
      </c>
      <c r="U49" s="71">
        <f ca="1">IFERROR('Balance sheet'!X10/'Balance sheet'!X$32,"NM")</f>
        <v>0</v>
      </c>
      <c r="V49" s="71">
        <f ca="1">IFERROR('Balance sheet'!Y10/'Balance sheet'!Y$32,"NM")</f>
        <v>0</v>
      </c>
      <c r="W49" s="71" t="str">
        <f ca="1">IFERROR('Balance sheet'!Z10/'Balance sheet'!Z$32,"NM")</f>
        <v>NM</v>
      </c>
      <c r="X49" s="71" t="str">
        <f ca="1">IFERROR('Balance sheet'!AA10/'Balance sheet'!AA$32,"NM")</f>
        <v>NM</v>
      </c>
      <c r="Y49" s="71" t="str">
        <f ca="1">IFERROR('Balance sheet'!AB10/'Balance sheet'!AB$32,"NM")</f>
        <v>NM</v>
      </c>
      <c r="Z49" s="71" t="str">
        <f ca="1">IFERROR('Balance sheet'!AC10/'Balance sheet'!AC$32,"NM")</f>
        <v>NM</v>
      </c>
      <c r="AA49" s="71">
        <f ca="1">IFERROR('Balance sheet'!AE10/'Balance sheet'!AE$32,"NM")</f>
        <v>0</v>
      </c>
      <c r="AB49" s="71">
        <f ca="1">IFERROR('Balance sheet'!AF10/'Balance sheet'!AF$32,"NM")</f>
        <v>0</v>
      </c>
      <c r="AC49" s="71" t="str">
        <f ca="1">IFERROR('Balance sheet'!AG10/'Balance sheet'!AG$32,"NM")</f>
        <v>NM</v>
      </c>
      <c r="AD49" s="71" t="str">
        <f ca="1">IFERROR('Balance sheet'!AH10/'Balance sheet'!AH$32,"NM")</f>
        <v>NM</v>
      </c>
      <c r="AE49" s="71" t="str">
        <f ca="1">IFERROR('Balance sheet'!AI10/'Balance sheet'!AI$32,"NM")</f>
        <v>NM</v>
      </c>
      <c r="AF49" s="71" t="str">
        <f ca="1">IFERROR('Balance sheet'!AJ10/'Balance sheet'!AJ$32,"NM")</f>
        <v>NM</v>
      </c>
      <c r="AG49" s="71">
        <f ca="1">IFERROR('Balance sheet'!AL10/'Balance sheet'!AL$32,"NM")</f>
        <v>0</v>
      </c>
      <c r="AH49" s="71">
        <f ca="1">IFERROR('Balance sheet'!AM10/'Balance sheet'!AM$32,"NM")</f>
        <v>0</v>
      </c>
      <c r="AI49" s="71" t="str">
        <f ca="1">IFERROR('Balance sheet'!AN10/'Balance sheet'!AN$32,"NM")</f>
        <v>NM</v>
      </c>
      <c r="AJ49" s="71" t="str">
        <f ca="1">IFERROR('Balance sheet'!AO10/'Balance sheet'!AO$32,"NM")</f>
        <v>NM</v>
      </c>
      <c r="AK49" s="71" t="str">
        <f ca="1">IFERROR('Balance sheet'!AP10/'Balance sheet'!AP$32,"NM")</f>
        <v>NM</v>
      </c>
      <c r="AL49" s="71" t="str">
        <f ca="1">IFERROR('Balance sheet'!AQ10/'Balance sheet'!AQ$32,"NM")</f>
        <v>NM</v>
      </c>
      <c r="AM49" s="71">
        <f ca="1">IFERROR('Balance sheet'!AS10/'Balance sheet'!AS$32,"NM")</f>
        <v>0</v>
      </c>
      <c r="AN49" s="71">
        <f ca="1">IFERROR('Balance sheet'!AT10/'Balance sheet'!AT$32,"NM")</f>
        <v>0</v>
      </c>
      <c r="AO49" s="71">
        <f ca="1">IFERROR('Balance sheet'!AU10/'Balance sheet'!AU$32,"NM")</f>
        <v>0</v>
      </c>
      <c r="AP49" s="71">
        <f ca="1">IFERROR('Balance sheet'!AV10/'Balance sheet'!AV$32,"NM")</f>
        <v>0</v>
      </c>
      <c r="AQ49" s="71">
        <f ca="1">IFERROR('Balance sheet'!AW10/'Balance sheet'!AW$32,"NM")</f>
        <v>0</v>
      </c>
      <c r="AR49" s="71">
        <f ca="1">IFERROR('Balance sheet'!AX10/'Balance sheet'!AX$32,"NM")</f>
        <v>0</v>
      </c>
      <c r="AS49" s="71">
        <f ca="1">IFERROR('Balance sheet'!AY10/'Balance sheet'!AY$32,"NM")</f>
        <v>0</v>
      </c>
      <c r="AT49" s="71">
        <f ca="1">IFERROR('Balance sheet'!BA10/'Balance sheet'!BA$32,"NM")</f>
        <v>0</v>
      </c>
    </row>
    <row r="50" spans="1:46" x14ac:dyDescent="0.2">
      <c r="A50" s="2" t="str">
        <f>'Balance sheet'!A15</f>
        <v>Cash and cash equiv.</v>
      </c>
      <c r="D50" s="71" t="str">
        <f ca="1">IFERROR('Balance sheet'!D15/'Balance sheet'!D$32,"NM")</f>
        <v>NM</v>
      </c>
      <c r="E50" s="71" t="str">
        <f ca="1">IFERROR('Balance sheet'!E15/'Balance sheet'!E$32,"NM")</f>
        <v>NM</v>
      </c>
      <c r="F50" s="71" t="str">
        <f ca="1">IFERROR('Balance sheet'!F15/'Balance sheet'!F$32,"NM")</f>
        <v>NM</v>
      </c>
      <c r="G50" s="71" t="str">
        <f ca="1">IFERROR('Balance sheet'!G15/'Balance sheet'!G$32,"NM")</f>
        <v>NM</v>
      </c>
      <c r="H50" s="71" t="str">
        <f ca="1">IFERROR('Balance sheet'!H15/'Balance sheet'!H$32,"NM")</f>
        <v>NM</v>
      </c>
      <c r="I50" s="71" t="str">
        <f ca="1">IFERROR('Balance sheet'!J15/'Balance sheet'!J$32,"NM")</f>
        <v>NM</v>
      </c>
      <c r="J50" s="71" t="str">
        <f ca="1">IFERROR('Balance sheet'!K15/'Balance sheet'!K$32,"NM")</f>
        <v>NM</v>
      </c>
      <c r="K50" s="71" t="str">
        <f ca="1">IFERROR('Balance sheet'!L15/'Balance sheet'!L$32,"NM")</f>
        <v>NM</v>
      </c>
      <c r="L50" s="71" t="str">
        <f ca="1">IFERROR('Balance sheet'!M15/'Balance sheet'!M$32,"NM")</f>
        <v>NM</v>
      </c>
      <c r="M50" s="71" t="str">
        <f ca="1">IFERROR('Balance sheet'!N15/'Balance sheet'!N$32,"NM")</f>
        <v>NM</v>
      </c>
      <c r="N50" s="71" t="str">
        <f ca="1">IFERROR('Balance sheet'!O15/'Balance sheet'!O$32,"NM")</f>
        <v>NM</v>
      </c>
      <c r="O50" s="71" t="str">
        <f ca="1">IFERROR('Balance sheet'!Q15/'Balance sheet'!Q$32,"NM")</f>
        <v>NM</v>
      </c>
      <c r="P50" s="71" t="str">
        <f ca="1">IFERROR('Balance sheet'!R15/'Balance sheet'!R$32,"NM")</f>
        <v>NM</v>
      </c>
      <c r="Q50" s="71" t="str">
        <f ca="1">IFERROR('Balance sheet'!S15/'Balance sheet'!S$32,"NM")</f>
        <v>NM</v>
      </c>
      <c r="R50" s="71" t="str">
        <f ca="1">IFERROR('Balance sheet'!T15/'Balance sheet'!T$32,"NM")</f>
        <v>NM</v>
      </c>
      <c r="S50" s="71" t="str">
        <f ca="1">IFERROR('Balance sheet'!U15/'Balance sheet'!U$32,"NM")</f>
        <v>NM</v>
      </c>
      <c r="T50" s="71" t="str">
        <f ca="1">IFERROR('Balance sheet'!V15/'Balance sheet'!V$32,"NM")</f>
        <v>NM</v>
      </c>
      <c r="U50" s="71">
        <f ca="1">IFERROR('Balance sheet'!X15/'Balance sheet'!X$32,"NM")</f>
        <v>3.5769643495886488E-2</v>
      </c>
      <c r="V50" s="71">
        <f ca="1">IFERROR('Balance sheet'!Y15/'Balance sheet'!Y$32,"NM")</f>
        <v>3.5769643495886488E-2</v>
      </c>
      <c r="W50" s="71" t="str">
        <f ca="1">IFERROR('Balance sheet'!Z15/'Balance sheet'!Z$32,"NM")</f>
        <v>NM</v>
      </c>
      <c r="X50" s="71" t="str">
        <f ca="1">IFERROR('Balance sheet'!AA15/'Balance sheet'!AA$32,"NM")</f>
        <v>NM</v>
      </c>
      <c r="Y50" s="71" t="str">
        <f ca="1">IFERROR('Balance sheet'!AB15/'Balance sheet'!AB$32,"NM")</f>
        <v>NM</v>
      </c>
      <c r="Z50" s="71" t="str">
        <f ca="1">IFERROR('Balance sheet'!AC15/'Balance sheet'!AC$32,"NM")</f>
        <v>NM</v>
      </c>
      <c r="AA50" s="71">
        <f ca="1">IFERROR('Balance sheet'!AE15/'Balance sheet'!AE$32,"NM")</f>
        <v>5.4747353017130067E-2</v>
      </c>
      <c r="AB50" s="71">
        <f ca="1">IFERROR('Balance sheet'!AF15/'Balance sheet'!AF$32,"NM")</f>
        <v>5.4747353017130067E-2</v>
      </c>
      <c r="AC50" s="71" t="str">
        <f ca="1">IFERROR('Balance sheet'!AG15/'Balance sheet'!AG$32,"NM")</f>
        <v>NM</v>
      </c>
      <c r="AD50" s="71" t="str">
        <f ca="1">IFERROR('Balance sheet'!AH15/'Balance sheet'!AH$32,"NM")</f>
        <v>NM</v>
      </c>
      <c r="AE50" s="71" t="str">
        <f ca="1">IFERROR('Balance sheet'!AI15/'Balance sheet'!AI$32,"NM")</f>
        <v>NM</v>
      </c>
      <c r="AF50" s="71" t="str">
        <f ca="1">IFERROR('Balance sheet'!AJ15/'Balance sheet'!AJ$32,"NM")</f>
        <v>NM</v>
      </c>
      <c r="AG50" s="71">
        <f ca="1">IFERROR('Balance sheet'!AL15/'Balance sheet'!AL$32,"NM")</f>
        <v>6.4022435897435892E-2</v>
      </c>
      <c r="AH50" s="71">
        <f ca="1">IFERROR('Balance sheet'!AM15/'Balance sheet'!AM$32,"NM")</f>
        <v>6.4022435897435892E-2</v>
      </c>
      <c r="AI50" s="71" t="str">
        <f ca="1">IFERROR('Balance sheet'!AN15/'Balance sheet'!AN$32,"NM")</f>
        <v>NM</v>
      </c>
      <c r="AJ50" s="71" t="str">
        <f ca="1">IFERROR('Balance sheet'!AO15/'Balance sheet'!AO$32,"NM")</f>
        <v>NM</v>
      </c>
      <c r="AK50" s="71" t="str">
        <f ca="1">IFERROR('Balance sheet'!AP15/'Balance sheet'!AP$32,"NM")</f>
        <v>NM</v>
      </c>
      <c r="AL50" s="71" t="str">
        <f ca="1">IFERROR('Balance sheet'!AQ15/'Balance sheet'!AQ$32,"NM")</f>
        <v>NM</v>
      </c>
      <c r="AM50" s="71">
        <f ca="1">IFERROR('Balance sheet'!AS15/'Balance sheet'!AS$32,"NM")</f>
        <v>9.2615012106537525E-2</v>
      </c>
      <c r="AN50" s="71">
        <f ca="1">IFERROR('Balance sheet'!AT15/'Balance sheet'!AT$32,"NM")</f>
        <v>9.2615012106537525E-2</v>
      </c>
      <c r="AO50" s="71">
        <f ca="1">IFERROR('Balance sheet'!AU15/'Balance sheet'!AU$32,"NM")</f>
        <v>7.9306590737794155E-2</v>
      </c>
      <c r="AP50" s="71">
        <f ca="1">IFERROR('Balance sheet'!AV15/'Balance sheet'!AV$32,"NM")</f>
        <v>3.5881294964028775E-2</v>
      </c>
      <c r="AQ50" s="71">
        <f ca="1">IFERROR('Balance sheet'!AW15/'Balance sheet'!AW$32,"NM")</f>
        <v>3.5881294964028775E-2</v>
      </c>
      <c r="AR50" s="71">
        <f ca="1">IFERROR('Balance sheet'!AX15/'Balance sheet'!AX$32,"NM")</f>
        <v>6.2326629680998613E-2</v>
      </c>
      <c r="AS50" s="71">
        <f ca="1">IFERROR('Balance sheet'!AY15/'Balance sheet'!AY$32,"NM")</f>
        <v>6.2326629680998613E-2</v>
      </c>
      <c r="AT50" s="71">
        <f ca="1">IFERROR('Balance sheet'!BA15/'Balance sheet'!BA$32,"NM")</f>
        <v>6.0500996792927107E-2</v>
      </c>
    </row>
    <row r="51" spans="1:46" x14ac:dyDescent="0.2">
      <c r="A51" s="72" t="str">
        <f>'Balance sheet'!A17</f>
        <v>Current assets</v>
      </c>
      <c r="B51" s="74"/>
      <c r="C51" s="74"/>
      <c r="D51" s="73" t="str">
        <f ca="1">IFERROR('Balance sheet'!D17/'Balance sheet'!D$32,"NM")</f>
        <v>NM</v>
      </c>
      <c r="E51" s="73" t="str">
        <f ca="1">IFERROR('Balance sheet'!E17/'Balance sheet'!E$32,"NM")</f>
        <v>NM</v>
      </c>
      <c r="F51" s="73" t="str">
        <f ca="1">IFERROR('Balance sheet'!F17/'Balance sheet'!F$32,"NM")</f>
        <v>NM</v>
      </c>
      <c r="G51" s="73" t="str">
        <f ca="1">IFERROR('Balance sheet'!G17/'Balance sheet'!G$32,"NM")</f>
        <v>NM</v>
      </c>
      <c r="H51" s="73" t="str">
        <f ca="1">IFERROR('Balance sheet'!H17/'Balance sheet'!H$32,"NM")</f>
        <v>NM</v>
      </c>
      <c r="I51" s="73" t="str">
        <f ca="1">IFERROR('Balance sheet'!J17/'Balance sheet'!J$32,"NM")</f>
        <v>NM</v>
      </c>
      <c r="J51" s="73" t="str">
        <f ca="1">IFERROR('Balance sheet'!K17/'Balance sheet'!K$32,"NM")</f>
        <v>NM</v>
      </c>
      <c r="K51" s="73" t="str">
        <f ca="1">IFERROR('Balance sheet'!L17/'Balance sheet'!L$32,"NM")</f>
        <v>NM</v>
      </c>
      <c r="L51" s="73" t="str">
        <f ca="1">IFERROR('Balance sheet'!M17/'Balance sheet'!M$32,"NM")</f>
        <v>NM</v>
      </c>
      <c r="M51" s="73" t="str">
        <f ca="1">IFERROR('Balance sheet'!N17/'Balance sheet'!N$32,"NM")</f>
        <v>NM</v>
      </c>
      <c r="N51" s="73" t="str">
        <f ca="1">IFERROR('Balance sheet'!O17/'Balance sheet'!O$32,"NM")</f>
        <v>NM</v>
      </c>
      <c r="O51" s="73" t="str">
        <f ca="1">IFERROR('Balance sheet'!Q17/'Balance sheet'!Q$32,"NM")</f>
        <v>NM</v>
      </c>
      <c r="P51" s="73" t="str">
        <f ca="1">IFERROR('Balance sheet'!R17/'Balance sheet'!R$32,"NM")</f>
        <v>NM</v>
      </c>
      <c r="Q51" s="73" t="str">
        <f ca="1">IFERROR('Balance sheet'!S17/'Balance sheet'!S$32,"NM")</f>
        <v>NM</v>
      </c>
      <c r="R51" s="73" t="str">
        <f ca="1">IFERROR('Balance sheet'!T17/'Balance sheet'!T$32,"NM")</f>
        <v>NM</v>
      </c>
      <c r="S51" s="73" t="str">
        <f ca="1">IFERROR('Balance sheet'!U17/'Balance sheet'!U$32,"NM")</f>
        <v>NM</v>
      </c>
      <c r="T51" s="73" t="str">
        <f ca="1">IFERROR('Balance sheet'!V17/'Balance sheet'!V$32,"NM")</f>
        <v>NM</v>
      </c>
      <c r="U51" s="73">
        <f ca="1">IFERROR('Balance sheet'!X17/'Balance sheet'!X$32,"NM")</f>
        <v>0.4741862406104686</v>
      </c>
      <c r="V51" s="73">
        <f ca="1">IFERROR('Balance sheet'!Y17/'Balance sheet'!Y$32,"NM")</f>
        <v>0.4741862406104686</v>
      </c>
      <c r="W51" s="73" t="str">
        <f ca="1">IFERROR('Balance sheet'!Z17/'Balance sheet'!Z$32,"NM")</f>
        <v>NM</v>
      </c>
      <c r="X51" s="73" t="str">
        <f ca="1">IFERROR('Balance sheet'!AA17/'Balance sheet'!AA$32,"NM")</f>
        <v>NM</v>
      </c>
      <c r="Y51" s="73" t="str">
        <f ca="1">IFERROR('Balance sheet'!AB17/'Balance sheet'!AB$32,"NM")</f>
        <v>NM</v>
      </c>
      <c r="Z51" s="73" t="str">
        <f ca="1">IFERROR('Balance sheet'!AC17/'Balance sheet'!AC$32,"NM")</f>
        <v>NM</v>
      </c>
      <c r="AA51" s="73">
        <f ca="1">IFERROR('Balance sheet'!AE17/'Balance sheet'!AE$32,"NM")</f>
        <v>0.41447878109666869</v>
      </c>
      <c r="AB51" s="73">
        <f ca="1">IFERROR('Balance sheet'!AF17/'Balance sheet'!AF$32,"NM")</f>
        <v>0.41447878109666869</v>
      </c>
      <c r="AC51" s="73" t="str">
        <f ca="1">IFERROR('Balance sheet'!AG17/'Balance sheet'!AG$32,"NM")</f>
        <v>NM</v>
      </c>
      <c r="AD51" s="73" t="str">
        <f ca="1">IFERROR('Balance sheet'!AH17/'Balance sheet'!AH$32,"NM")</f>
        <v>NM</v>
      </c>
      <c r="AE51" s="73" t="str">
        <f ca="1">IFERROR('Balance sheet'!AI17/'Balance sheet'!AI$32,"NM")</f>
        <v>NM</v>
      </c>
      <c r="AF51" s="73" t="str">
        <f ca="1">IFERROR('Balance sheet'!AJ17/'Balance sheet'!AJ$32,"NM")</f>
        <v>NM</v>
      </c>
      <c r="AG51" s="73">
        <f ca="1">IFERROR('Balance sheet'!AL17/'Balance sheet'!AL$32,"NM")</f>
        <v>0.40400641025641026</v>
      </c>
      <c r="AH51" s="73">
        <f ca="1">IFERROR('Balance sheet'!AM17/'Balance sheet'!AM$32,"NM")</f>
        <v>0.40400641025641026</v>
      </c>
      <c r="AI51" s="73" t="str">
        <f ca="1">IFERROR('Balance sheet'!AN17/'Balance sheet'!AN$32,"NM")</f>
        <v>NM</v>
      </c>
      <c r="AJ51" s="73" t="str">
        <f ca="1">IFERROR('Balance sheet'!AO17/'Balance sheet'!AO$32,"NM")</f>
        <v>NM</v>
      </c>
      <c r="AK51" s="73" t="str">
        <f ca="1">IFERROR('Balance sheet'!AP17/'Balance sheet'!AP$32,"NM")</f>
        <v>NM</v>
      </c>
      <c r="AL51" s="73" t="str">
        <f ca="1">IFERROR('Balance sheet'!AQ17/'Balance sheet'!AQ$32,"NM")</f>
        <v>NM</v>
      </c>
      <c r="AM51" s="73">
        <f ca="1">IFERROR('Balance sheet'!AS17/'Balance sheet'!AS$32,"NM")</f>
        <v>0.48296437218955379</v>
      </c>
      <c r="AN51" s="73">
        <f ca="1">IFERROR('Balance sheet'!AT17/'Balance sheet'!AT$32,"NM")</f>
        <v>0.48296437218955379</v>
      </c>
      <c r="AO51" s="73">
        <f ca="1">IFERROR('Balance sheet'!AU17/'Balance sheet'!AU$32,"NM")</f>
        <v>0.49066242358261453</v>
      </c>
      <c r="AP51" s="73">
        <f ca="1">IFERROR('Balance sheet'!AV17/'Balance sheet'!AV$32,"NM")</f>
        <v>0.46987410071942448</v>
      </c>
      <c r="AQ51" s="73">
        <f ca="1">IFERROR('Balance sheet'!AW17/'Balance sheet'!AW$32,"NM")</f>
        <v>0.46987410071942448</v>
      </c>
      <c r="AR51" s="73">
        <f ca="1">IFERROR('Balance sheet'!AX17/'Balance sheet'!AX$32,"NM")</f>
        <v>0.48188280166435504</v>
      </c>
      <c r="AS51" s="73">
        <f ca="1">IFERROR('Balance sheet'!AY17/'Balance sheet'!AY$32,"NM")</f>
        <v>0.48188280166435504</v>
      </c>
      <c r="AT51" s="73">
        <f ca="1">IFERROR('Balance sheet'!BA17/'Balance sheet'!BA$32,"NM")</f>
        <v>0.46450550403051055</v>
      </c>
    </row>
    <row r="52" spans="1:46" x14ac:dyDescent="0.2">
      <c r="A52" s="2" t="str">
        <f>'Balance sheet'!A32</f>
        <v>Total assets</v>
      </c>
      <c r="D52" s="71" t="str">
        <f ca="1">IFERROR('Balance sheet'!D32/'Balance sheet'!D$32,"NM")</f>
        <v>NM</v>
      </c>
      <c r="E52" s="71" t="str">
        <f ca="1">IFERROR('Balance sheet'!E32/'Balance sheet'!E$32,"NM")</f>
        <v>NM</v>
      </c>
      <c r="F52" s="71" t="str">
        <f ca="1">IFERROR('Balance sheet'!F32/'Balance sheet'!F$32,"NM")</f>
        <v>NM</v>
      </c>
      <c r="G52" s="71" t="str">
        <f ca="1">IFERROR('Balance sheet'!G32/'Balance sheet'!G$32,"NM")</f>
        <v>NM</v>
      </c>
      <c r="H52" s="71" t="str">
        <f ca="1">IFERROR('Balance sheet'!H32/'Balance sheet'!H$32,"NM")</f>
        <v>NM</v>
      </c>
      <c r="I52" s="71" t="str">
        <f ca="1">IFERROR('Balance sheet'!J32/'Balance sheet'!J$32,"NM")</f>
        <v>NM</v>
      </c>
      <c r="J52" s="71" t="str">
        <f ca="1">IFERROR('Balance sheet'!K32/'Balance sheet'!K$32,"NM")</f>
        <v>NM</v>
      </c>
      <c r="K52" s="71" t="str">
        <f ca="1">IFERROR('Balance sheet'!L32/'Balance sheet'!L$32,"NM")</f>
        <v>NM</v>
      </c>
      <c r="L52" s="71" t="str">
        <f ca="1">IFERROR('Balance sheet'!M32/'Balance sheet'!M$32,"NM")</f>
        <v>NM</v>
      </c>
      <c r="M52" s="71" t="str">
        <f ca="1">IFERROR('Balance sheet'!N32/'Balance sheet'!N$32,"NM")</f>
        <v>NM</v>
      </c>
      <c r="N52" s="71" t="str">
        <f ca="1">IFERROR('Balance sheet'!O32/'Balance sheet'!O$32,"NM")</f>
        <v>NM</v>
      </c>
      <c r="O52" s="71" t="str">
        <f ca="1">IFERROR('Balance sheet'!Q32/'Balance sheet'!Q$32,"NM")</f>
        <v>NM</v>
      </c>
      <c r="P52" s="71" t="str">
        <f ca="1">IFERROR('Balance sheet'!R32/'Balance sheet'!R$32,"NM")</f>
        <v>NM</v>
      </c>
      <c r="Q52" s="71" t="str">
        <f ca="1">IFERROR('Balance sheet'!S32/'Balance sheet'!S$32,"NM")</f>
        <v>NM</v>
      </c>
      <c r="R52" s="71" t="str">
        <f ca="1">IFERROR('Balance sheet'!T32/'Balance sheet'!T$32,"NM")</f>
        <v>NM</v>
      </c>
      <c r="S52" s="71" t="str">
        <f ca="1">IFERROR('Balance sheet'!U32/'Balance sheet'!U$32,"NM")</f>
        <v>NM</v>
      </c>
      <c r="T52" s="71" t="str">
        <f ca="1">IFERROR('Balance sheet'!V32/'Balance sheet'!V$32,"NM")</f>
        <v>NM</v>
      </c>
      <c r="U52" s="71">
        <f ca="1">IFERROR('Balance sheet'!X32/'Balance sheet'!X$32,"NM")</f>
        <v>1</v>
      </c>
      <c r="V52" s="71">
        <f ca="1">IFERROR('Balance sheet'!Y32/'Balance sheet'!Y$32,"NM")</f>
        <v>1</v>
      </c>
      <c r="W52" s="71" t="str">
        <f ca="1">IFERROR('Balance sheet'!Z32/'Balance sheet'!Z$32,"NM")</f>
        <v>NM</v>
      </c>
      <c r="X52" s="71" t="str">
        <f ca="1">IFERROR('Balance sheet'!AA32/'Balance sheet'!AA$32,"NM")</f>
        <v>NM</v>
      </c>
      <c r="Y52" s="71" t="str">
        <f ca="1">IFERROR('Balance sheet'!AB32/'Balance sheet'!AB$32,"NM")</f>
        <v>NM</v>
      </c>
      <c r="Z52" s="71" t="str">
        <f ca="1">IFERROR('Balance sheet'!AC32/'Balance sheet'!AC$32,"NM")</f>
        <v>NM</v>
      </c>
      <c r="AA52" s="71">
        <f ca="1">IFERROR('Balance sheet'!AE32/'Balance sheet'!AE$32,"NM")</f>
        <v>1</v>
      </c>
      <c r="AB52" s="71">
        <f ca="1">IFERROR('Balance sheet'!AF32/'Balance sheet'!AF$32,"NM")</f>
        <v>1</v>
      </c>
      <c r="AC52" s="71" t="str">
        <f ca="1">IFERROR('Balance sheet'!AG32/'Balance sheet'!AG$32,"NM")</f>
        <v>NM</v>
      </c>
      <c r="AD52" s="71" t="str">
        <f ca="1">IFERROR('Balance sheet'!AH32/'Balance sheet'!AH$32,"NM")</f>
        <v>NM</v>
      </c>
      <c r="AE52" s="71" t="str">
        <f ca="1">IFERROR('Balance sheet'!AI32/'Balance sheet'!AI$32,"NM")</f>
        <v>NM</v>
      </c>
      <c r="AF52" s="71" t="str">
        <f ca="1">IFERROR('Balance sheet'!AJ32/'Balance sheet'!AJ$32,"NM")</f>
        <v>NM</v>
      </c>
      <c r="AG52" s="71">
        <f ca="1">IFERROR('Balance sheet'!AL32/'Balance sheet'!AL$32,"NM")</f>
        <v>1</v>
      </c>
      <c r="AH52" s="71">
        <f ca="1">IFERROR('Balance sheet'!AM32/'Balance sheet'!AM$32,"NM")</f>
        <v>1</v>
      </c>
      <c r="AI52" s="71" t="str">
        <f ca="1">IFERROR('Balance sheet'!AN32/'Balance sheet'!AN$32,"NM")</f>
        <v>NM</v>
      </c>
      <c r="AJ52" s="71" t="str">
        <f ca="1">IFERROR('Balance sheet'!AO32/'Balance sheet'!AO$32,"NM")</f>
        <v>NM</v>
      </c>
      <c r="AK52" s="71" t="str">
        <f ca="1">IFERROR('Balance sheet'!AP32/'Balance sheet'!AP$32,"NM")</f>
        <v>NM</v>
      </c>
      <c r="AL52" s="71" t="str">
        <f ca="1">IFERROR('Balance sheet'!AQ32/'Balance sheet'!AQ$32,"NM")</f>
        <v>NM</v>
      </c>
      <c r="AM52" s="71">
        <f ca="1">IFERROR('Balance sheet'!AS32/'Balance sheet'!AS$32,"NM")</f>
        <v>1</v>
      </c>
      <c r="AN52" s="71">
        <f ca="1">IFERROR('Balance sheet'!AT32/'Balance sheet'!AT$32,"NM")</f>
        <v>1</v>
      </c>
      <c r="AO52" s="71">
        <f ca="1">IFERROR('Balance sheet'!AU32/'Balance sheet'!AU$32,"NM")</f>
        <v>1</v>
      </c>
      <c r="AP52" s="71">
        <f ca="1">IFERROR('Balance sheet'!AV32/'Balance sheet'!AV$32,"NM")</f>
        <v>1</v>
      </c>
      <c r="AQ52" s="71">
        <f ca="1">IFERROR('Balance sheet'!AW32/'Balance sheet'!AW$32,"NM")</f>
        <v>1</v>
      </c>
      <c r="AR52" s="71">
        <f ca="1">IFERROR('Balance sheet'!AX32/'Balance sheet'!AX$32,"NM")</f>
        <v>1</v>
      </c>
      <c r="AS52" s="71">
        <f ca="1">IFERROR('Balance sheet'!AY32/'Balance sheet'!AY$32,"NM")</f>
        <v>1</v>
      </c>
      <c r="AT52" s="71">
        <f ca="1">IFERROR('Balance sheet'!BA32/'Balance sheet'!BA$32,"NM")</f>
        <v>1</v>
      </c>
    </row>
    <row r="53" spans="1:46" x14ac:dyDescent="0.2"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71"/>
      <c r="AS53" s="71"/>
      <c r="AT53" s="71"/>
    </row>
    <row r="54" spans="1:46" x14ac:dyDescent="0.2">
      <c r="A54" s="2" t="str">
        <f>'Balance sheet'!A36</f>
        <v>Shareholders funds</v>
      </c>
      <c r="D54" s="71" t="str">
        <f ca="1">IFERROR('Balance sheet'!D36/'Balance sheet'!D$32,"NM")</f>
        <v>NM</v>
      </c>
      <c r="E54" s="71" t="str">
        <f ca="1">IFERROR('Balance sheet'!E36/'Balance sheet'!E$32,"NM")</f>
        <v>NM</v>
      </c>
      <c r="F54" s="71" t="str">
        <f ca="1">IFERROR('Balance sheet'!F36/'Balance sheet'!F$32,"NM")</f>
        <v>NM</v>
      </c>
      <c r="G54" s="71" t="str">
        <f ca="1">IFERROR('Balance sheet'!G36/'Balance sheet'!G$32,"NM")</f>
        <v>NM</v>
      </c>
      <c r="H54" s="71" t="str">
        <f ca="1">IFERROR('Balance sheet'!H36/'Balance sheet'!H$32,"NM")</f>
        <v>NM</v>
      </c>
      <c r="I54" s="71" t="str">
        <f ca="1">IFERROR('Balance sheet'!J36/'Balance sheet'!J$32,"NM")</f>
        <v>NM</v>
      </c>
      <c r="J54" s="71" t="str">
        <f ca="1">IFERROR('Balance sheet'!K36/'Balance sheet'!K$32,"NM")</f>
        <v>NM</v>
      </c>
      <c r="K54" s="71" t="str">
        <f ca="1">IFERROR('Balance sheet'!L36/'Balance sheet'!L$32,"NM")</f>
        <v>NM</v>
      </c>
      <c r="L54" s="71" t="str">
        <f ca="1">IFERROR('Balance sheet'!M36/'Balance sheet'!M$32,"NM")</f>
        <v>NM</v>
      </c>
      <c r="M54" s="71" t="str">
        <f ca="1">IFERROR('Balance sheet'!N36/'Balance sheet'!N$32,"NM")</f>
        <v>NM</v>
      </c>
      <c r="N54" s="71" t="str">
        <f ca="1">IFERROR('Balance sheet'!O36/'Balance sheet'!O$32,"NM")</f>
        <v>NM</v>
      </c>
      <c r="O54" s="71" t="str">
        <f ca="1">IFERROR('Balance sheet'!Q36/'Balance sheet'!Q$32,"NM")</f>
        <v>NM</v>
      </c>
      <c r="P54" s="71" t="str">
        <f ca="1">IFERROR('Balance sheet'!R36/'Balance sheet'!R$32,"NM")</f>
        <v>NM</v>
      </c>
      <c r="Q54" s="71" t="str">
        <f ca="1">IFERROR('Balance sheet'!S36/'Balance sheet'!S$32,"NM")</f>
        <v>NM</v>
      </c>
      <c r="R54" s="71" t="str">
        <f ca="1">IFERROR('Balance sheet'!T36/'Balance sheet'!T$32,"NM")</f>
        <v>NM</v>
      </c>
      <c r="S54" s="71" t="str">
        <f ca="1">IFERROR('Balance sheet'!U36/'Balance sheet'!U$32,"NM")</f>
        <v>NM</v>
      </c>
      <c r="T54" s="71" t="str">
        <f ca="1">IFERROR('Balance sheet'!V36/'Balance sheet'!V$32,"NM")</f>
        <v>NM</v>
      </c>
      <c r="U54" s="71">
        <f ca="1">IFERROR('Balance sheet'!X36/'Balance sheet'!X$32,"NM")</f>
        <v>-0.24120662930726125</v>
      </c>
      <c r="V54" s="71">
        <f ca="1">IFERROR('Balance sheet'!Y36/'Balance sheet'!Y$32,"NM")</f>
        <v>-0.24120662930726125</v>
      </c>
      <c r="W54" s="71" t="str">
        <f ca="1">IFERROR('Balance sheet'!Z36/'Balance sheet'!Z$32,"NM")</f>
        <v>NM</v>
      </c>
      <c r="X54" s="71" t="str">
        <f ca="1">IFERROR('Balance sheet'!AA36/'Balance sheet'!AA$32,"NM")</f>
        <v>NM</v>
      </c>
      <c r="Y54" s="71" t="str">
        <f ca="1">IFERROR('Balance sheet'!AB36/'Balance sheet'!AB$32,"NM")</f>
        <v>NM</v>
      </c>
      <c r="Z54" s="71" t="str">
        <f ca="1">IFERROR('Balance sheet'!AC36/'Balance sheet'!AC$32,"NM")</f>
        <v>NM</v>
      </c>
      <c r="AA54" s="71">
        <f ca="1">IFERROR('Balance sheet'!AE36/'Balance sheet'!AE$32,"NM")</f>
        <v>1.6097099078936042E-2</v>
      </c>
      <c r="AB54" s="71">
        <f ca="1">IFERROR('Balance sheet'!AF36/'Balance sheet'!AF$32,"NM")</f>
        <v>1.6097099078936042E-2</v>
      </c>
      <c r="AC54" s="71" t="str">
        <f ca="1">IFERROR('Balance sheet'!AG36/'Balance sheet'!AG$32,"NM")</f>
        <v>NM</v>
      </c>
      <c r="AD54" s="71" t="str">
        <f ca="1">IFERROR('Balance sheet'!AH36/'Balance sheet'!AH$32,"NM")</f>
        <v>NM</v>
      </c>
      <c r="AE54" s="71" t="str">
        <f ca="1">IFERROR('Balance sheet'!AI36/'Balance sheet'!AI$32,"NM")</f>
        <v>NM</v>
      </c>
      <c r="AF54" s="71" t="str">
        <f ca="1">IFERROR('Balance sheet'!AJ36/'Balance sheet'!AJ$32,"NM")</f>
        <v>NM</v>
      </c>
      <c r="AG54" s="71">
        <f ca="1">IFERROR('Balance sheet'!AL36/'Balance sheet'!AL$32,"NM")</f>
        <v>0.11858974358974358</v>
      </c>
      <c r="AH54" s="71">
        <f ca="1">IFERROR('Balance sheet'!AM36/'Balance sheet'!AM$32,"NM")</f>
        <v>0.11858974358974358</v>
      </c>
      <c r="AI54" s="71" t="str">
        <f ca="1">IFERROR('Balance sheet'!AN36/'Balance sheet'!AN$32,"NM")</f>
        <v>NM</v>
      </c>
      <c r="AJ54" s="71" t="str">
        <f ca="1">IFERROR('Balance sheet'!AO36/'Balance sheet'!AO$32,"NM")</f>
        <v>NM</v>
      </c>
      <c r="AK54" s="71" t="str">
        <f ca="1">IFERROR('Balance sheet'!AP36/'Balance sheet'!AP$32,"NM")</f>
        <v>NM</v>
      </c>
      <c r="AL54" s="71" t="str">
        <f ca="1">IFERROR('Balance sheet'!AQ36/'Balance sheet'!AQ$32,"NM")</f>
        <v>NM</v>
      </c>
      <c r="AM54" s="71">
        <f ca="1">IFERROR('Balance sheet'!AS36/'Balance sheet'!AS$32,"NM")</f>
        <v>0.16404358353510895</v>
      </c>
      <c r="AN54" s="71">
        <f ca="1">IFERROR('Balance sheet'!AT36/'Balance sheet'!AT$32,"NM")</f>
        <v>0.16404358353510895</v>
      </c>
      <c r="AO54" s="71">
        <f ca="1">IFERROR('Balance sheet'!AU36/'Balance sheet'!AU$32,"NM")</f>
        <v>0.19194372330625575</v>
      </c>
      <c r="AP54" s="71">
        <f ca="1">IFERROR('Balance sheet'!AV36/'Balance sheet'!AV$32,"NM")</f>
        <v>0.1856115107913669</v>
      </c>
      <c r="AQ54" s="71">
        <f ca="1">IFERROR('Balance sheet'!AW36/'Balance sheet'!AW$32,"NM")</f>
        <v>0.1856115107913669</v>
      </c>
      <c r="AR54" s="71">
        <f ca="1">IFERROR('Balance sheet'!AX36/'Balance sheet'!AX$32,"NM")</f>
        <v>0.19928918169209431</v>
      </c>
      <c r="AS54" s="71">
        <f ca="1">IFERROR('Balance sheet'!AY36/'Balance sheet'!AY$32,"NM")</f>
        <v>0.19928918169209431</v>
      </c>
      <c r="AT54" s="71">
        <f ca="1">IFERROR('Balance sheet'!BA36/'Balance sheet'!BA$32,"NM")</f>
        <v>0.21158013348357457</v>
      </c>
    </row>
    <row r="55" spans="1:46" x14ac:dyDescent="0.2">
      <c r="A55" s="2" t="str">
        <f>'Balance sheet'!A37</f>
        <v>Minority interests</v>
      </c>
      <c r="D55" s="71" t="str">
        <f ca="1">IFERROR('Balance sheet'!D37/'Balance sheet'!D$32,"NM")</f>
        <v>NM</v>
      </c>
      <c r="E55" s="71" t="str">
        <f ca="1">IFERROR('Balance sheet'!E37/'Balance sheet'!E$32,"NM")</f>
        <v>NM</v>
      </c>
      <c r="F55" s="71" t="str">
        <f ca="1">IFERROR('Balance sheet'!F37/'Balance sheet'!F$32,"NM")</f>
        <v>NM</v>
      </c>
      <c r="G55" s="71" t="str">
        <f ca="1">IFERROR('Balance sheet'!G37/'Balance sheet'!G$32,"NM")</f>
        <v>NM</v>
      </c>
      <c r="H55" s="71" t="str">
        <f ca="1">IFERROR('Balance sheet'!H37/'Balance sheet'!H$32,"NM")</f>
        <v>NM</v>
      </c>
      <c r="I55" s="71" t="str">
        <f ca="1">IFERROR('Balance sheet'!J37/'Balance sheet'!J$32,"NM")</f>
        <v>NM</v>
      </c>
      <c r="J55" s="71" t="str">
        <f ca="1">IFERROR('Balance sheet'!K37/'Balance sheet'!K$32,"NM")</f>
        <v>NM</v>
      </c>
      <c r="K55" s="71" t="str">
        <f ca="1">IFERROR('Balance sheet'!L37/'Balance sheet'!L$32,"NM")</f>
        <v>NM</v>
      </c>
      <c r="L55" s="71" t="str">
        <f ca="1">IFERROR('Balance sheet'!M37/'Balance sheet'!M$32,"NM")</f>
        <v>NM</v>
      </c>
      <c r="M55" s="71" t="str">
        <f ca="1">IFERROR('Balance sheet'!N37/'Balance sheet'!N$32,"NM")</f>
        <v>NM</v>
      </c>
      <c r="N55" s="71" t="str">
        <f ca="1">IFERROR('Balance sheet'!O37/'Balance sheet'!O$32,"NM")</f>
        <v>NM</v>
      </c>
      <c r="O55" s="71" t="str">
        <f ca="1">IFERROR('Balance sheet'!Q37/'Balance sheet'!Q$32,"NM")</f>
        <v>NM</v>
      </c>
      <c r="P55" s="71" t="str">
        <f ca="1">IFERROR('Balance sheet'!R37/'Balance sheet'!R$32,"NM")</f>
        <v>NM</v>
      </c>
      <c r="Q55" s="71" t="str">
        <f ca="1">IFERROR('Balance sheet'!S37/'Balance sheet'!S$32,"NM")</f>
        <v>NM</v>
      </c>
      <c r="R55" s="71" t="str">
        <f ca="1">IFERROR('Balance sheet'!T37/'Balance sheet'!T$32,"NM")</f>
        <v>NM</v>
      </c>
      <c r="S55" s="71" t="str">
        <f ca="1">IFERROR('Balance sheet'!U37/'Balance sheet'!U$32,"NM")</f>
        <v>NM</v>
      </c>
      <c r="T55" s="71" t="str">
        <f ca="1">IFERROR('Balance sheet'!V37/'Balance sheet'!V$32,"NM")</f>
        <v>NM</v>
      </c>
      <c r="U55" s="71">
        <f ca="1">IFERROR('Balance sheet'!X37/'Balance sheet'!X$32,"NM")</f>
        <v>6.7962322642184329E-3</v>
      </c>
      <c r="V55" s="71">
        <f ca="1">IFERROR('Balance sheet'!Y37/'Balance sheet'!Y$32,"NM")</f>
        <v>6.7962322642184329E-3</v>
      </c>
      <c r="W55" s="71" t="str">
        <f ca="1">IFERROR('Balance sheet'!Z37/'Balance sheet'!Z$32,"NM")</f>
        <v>NM</v>
      </c>
      <c r="X55" s="71" t="str">
        <f ca="1">IFERROR('Balance sheet'!AA37/'Balance sheet'!AA$32,"NM")</f>
        <v>NM</v>
      </c>
      <c r="Y55" s="71" t="str">
        <f ca="1">IFERROR('Balance sheet'!AB37/'Balance sheet'!AB$32,"NM")</f>
        <v>NM</v>
      </c>
      <c r="Z55" s="71" t="str">
        <f ca="1">IFERROR('Balance sheet'!AC37/'Balance sheet'!AC$32,"NM")</f>
        <v>NM</v>
      </c>
      <c r="AA55" s="71">
        <f ca="1">IFERROR('Balance sheet'!AE37/'Balance sheet'!AE$32,"NM")</f>
        <v>6.1117328053714387E-3</v>
      </c>
      <c r="AB55" s="71">
        <f ca="1">IFERROR('Balance sheet'!AF37/'Balance sheet'!AF$32,"NM")</f>
        <v>6.1117328053714387E-3</v>
      </c>
      <c r="AC55" s="71" t="str">
        <f ca="1">IFERROR('Balance sheet'!AG37/'Balance sheet'!AG$32,"NM")</f>
        <v>NM</v>
      </c>
      <c r="AD55" s="71" t="str">
        <f ca="1">IFERROR('Balance sheet'!AH37/'Balance sheet'!AH$32,"NM")</f>
        <v>NM</v>
      </c>
      <c r="AE55" s="71" t="str">
        <f ca="1">IFERROR('Balance sheet'!AI37/'Balance sheet'!AI$32,"NM")</f>
        <v>NM</v>
      </c>
      <c r="AF55" s="71" t="str">
        <f ca="1">IFERROR('Balance sheet'!AJ37/'Balance sheet'!AJ$32,"NM")</f>
        <v>NM</v>
      </c>
      <c r="AG55" s="71">
        <f ca="1">IFERROR('Balance sheet'!AL37/'Balance sheet'!AL$32,"NM")</f>
        <v>7.0512820512820514E-3</v>
      </c>
      <c r="AH55" s="71">
        <f ca="1">IFERROR('Balance sheet'!AM37/'Balance sheet'!AM$32,"NM")</f>
        <v>7.0512820512820514E-3</v>
      </c>
      <c r="AI55" s="71" t="str">
        <f ca="1">IFERROR('Balance sheet'!AN37/'Balance sheet'!AN$32,"NM")</f>
        <v>NM</v>
      </c>
      <c r="AJ55" s="71" t="str">
        <f ca="1">IFERROR('Balance sheet'!AO37/'Balance sheet'!AO$32,"NM")</f>
        <v>NM</v>
      </c>
      <c r="AK55" s="71" t="str">
        <f ca="1">IFERROR('Balance sheet'!AP37/'Balance sheet'!AP$32,"NM")</f>
        <v>NM</v>
      </c>
      <c r="AL55" s="71" t="str">
        <f ca="1">IFERROR('Balance sheet'!AQ37/'Balance sheet'!AQ$32,"NM")</f>
        <v>NM</v>
      </c>
      <c r="AM55" s="71">
        <f ca="1">IFERROR('Balance sheet'!AS37/'Balance sheet'!AS$32,"NM")</f>
        <v>8.6475268073331023E-3</v>
      </c>
      <c r="AN55" s="71">
        <f ca="1">IFERROR('Balance sheet'!AT37/'Balance sheet'!AT$32,"NM")</f>
        <v>8.6475268073331023E-3</v>
      </c>
      <c r="AO55" s="71">
        <f ca="1">IFERROR('Balance sheet'!AU37/'Balance sheet'!AU$32,"NM")</f>
        <v>9.0444686374675492E-3</v>
      </c>
      <c r="AP55" s="71">
        <f ca="1">IFERROR('Balance sheet'!AV37/'Balance sheet'!AV$32,"NM")</f>
        <v>9.3525179856115102E-3</v>
      </c>
      <c r="AQ55" s="71">
        <f ca="1">IFERROR('Balance sheet'!AW37/'Balance sheet'!AW$32,"NM")</f>
        <v>9.3525179856115102E-3</v>
      </c>
      <c r="AR55" s="71">
        <f ca="1">IFERROR('Balance sheet'!AX37/'Balance sheet'!AX$32,"NM")</f>
        <v>8.8418862690707346E-3</v>
      </c>
      <c r="AS55" s="71">
        <f ca="1">IFERROR('Balance sheet'!AY37/'Balance sheet'!AY$32,"NM")</f>
        <v>8.8418862690707346E-3</v>
      </c>
      <c r="AT55" s="71">
        <f ca="1">IFERROR('Balance sheet'!BA37/'Balance sheet'!BA$32,"NM")</f>
        <v>9.2745081043598861E-3</v>
      </c>
    </row>
    <row r="56" spans="1:46" x14ac:dyDescent="0.2">
      <c r="A56" s="72" t="str">
        <f>'Balance sheet'!A38</f>
        <v>Group equity + mezzanine</v>
      </c>
      <c r="B56" s="74"/>
      <c r="C56" s="74"/>
      <c r="D56" s="73" t="str">
        <f ca="1">IFERROR('Balance sheet'!D38/'Balance sheet'!D$32,"NM")</f>
        <v>NM</v>
      </c>
      <c r="E56" s="73" t="str">
        <f ca="1">IFERROR('Balance sheet'!E38/'Balance sheet'!E$32,"NM")</f>
        <v>NM</v>
      </c>
      <c r="F56" s="73" t="str">
        <f ca="1">IFERROR('Balance sheet'!F38/'Balance sheet'!F$32,"NM")</f>
        <v>NM</v>
      </c>
      <c r="G56" s="73" t="str">
        <f ca="1">IFERROR('Balance sheet'!G38/'Balance sheet'!G$32,"NM")</f>
        <v>NM</v>
      </c>
      <c r="H56" s="73" t="str">
        <f ca="1">IFERROR('Balance sheet'!H38/'Balance sheet'!H$32,"NM")</f>
        <v>NM</v>
      </c>
      <c r="I56" s="73" t="str">
        <f ca="1">IFERROR('Balance sheet'!J38/'Balance sheet'!J$32,"NM")</f>
        <v>NM</v>
      </c>
      <c r="J56" s="73" t="str">
        <f ca="1">IFERROR('Balance sheet'!K38/'Balance sheet'!K$32,"NM")</f>
        <v>NM</v>
      </c>
      <c r="K56" s="73" t="str">
        <f ca="1">IFERROR('Balance sheet'!L38/'Balance sheet'!L$32,"NM")</f>
        <v>NM</v>
      </c>
      <c r="L56" s="73" t="str">
        <f ca="1">IFERROR('Balance sheet'!M38/'Balance sheet'!M$32,"NM")</f>
        <v>NM</v>
      </c>
      <c r="M56" s="73" t="str">
        <f ca="1">IFERROR('Balance sheet'!N38/'Balance sheet'!N$32,"NM")</f>
        <v>NM</v>
      </c>
      <c r="N56" s="73" t="str">
        <f ca="1">IFERROR('Balance sheet'!O38/'Balance sheet'!O$32,"NM")</f>
        <v>NM</v>
      </c>
      <c r="O56" s="73" t="str">
        <f ca="1">IFERROR('Balance sheet'!Q38/'Balance sheet'!Q$32,"NM")</f>
        <v>NM</v>
      </c>
      <c r="P56" s="73" t="str">
        <f ca="1">IFERROR('Balance sheet'!R38/'Balance sheet'!R$32,"NM")</f>
        <v>NM</v>
      </c>
      <c r="Q56" s="73" t="str">
        <f ca="1">IFERROR('Balance sheet'!S38/'Balance sheet'!S$32,"NM")</f>
        <v>NM</v>
      </c>
      <c r="R56" s="73" t="str">
        <f ca="1">IFERROR('Balance sheet'!T38/'Balance sheet'!T$32,"NM")</f>
        <v>NM</v>
      </c>
      <c r="S56" s="73" t="str">
        <f ca="1">IFERROR('Balance sheet'!U38/'Balance sheet'!U$32,"NM")</f>
        <v>NM</v>
      </c>
      <c r="T56" s="73" t="str">
        <f ca="1">IFERROR('Balance sheet'!V38/'Balance sheet'!V$32,"NM")</f>
        <v>NM</v>
      </c>
      <c r="U56" s="73">
        <f ca="1">IFERROR('Balance sheet'!X38/'Balance sheet'!X$32,"NM")</f>
        <v>-0.23441039704304281</v>
      </c>
      <c r="V56" s="73">
        <f ca="1">IFERROR('Balance sheet'!Y38/'Balance sheet'!Y$32,"NM")</f>
        <v>-0.23441039704304281</v>
      </c>
      <c r="W56" s="73" t="str">
        <f ca="1">IFERROR('Balance sheet'!Z38/'Balance sheet'!Z$32,"NM")</f>
        <v>NM</v>
      </c>
      <c r="X56" s="73" t="str">
        <f ca="1">IFERROR('Balance sheet'!AA38/'Balance sheet'!AA$32,"NM")</f>
        <v>NM</v>
      </c>
      <c r="Y56" s="73" t="str">
        <f ca="1">IFERROR('Balance sheet'!AB38/'Balance sheet'!AB$32,"NM")</f>
        <v>NM</v>
      </c>
      <c r="Z56" s="73" t="str">
        <f ca="1">IFERROR('Balance sheet'!AC38/'Balance sheet'!AC$32,"NM")</f>
        <v>NM</v>
      </c>
      <c r="AA56" s="73">
        <f ca="1">IFERROR('Balance sheet'!AE38/'Balance sheet'!AE$32,"NM")</f>
        <v>2.220883188430748E-2</v>
      </c>
      <c r="AB56" s="73">
        <f ca="1">IFERROR('Balance sheet'!AF38/'Balance sheet'!AF$32,"NM")</f>
        <v>2.220883188430748E-2</v>
      </c>
      <c r="AC56" s="73" t="str">
        <f ca="1">IFERROR('Balance sheet'!AG38/'Balance sheet'!AG$32,"NM")</f>
        <v>NM</v>
      </c>
      <c r="AD56" s="73" t="str">
        <f ca="1">IFERROR('Balance sheet'!AH38/'Balance sheet'!AH$32,"NM")</f>
        <v>NM</v>
      </c>
      <c r="AE56" s="73" t="str">
        <f ca="1">IFERROR('Balance sheet'!AI38/'Balance sheet'!AI$32,"NM")</f>
        <v>NM</v>
      </c>
      <c r="AF56" s="73" t="str">
        <f ca="1">IFERROR('Balance sheet'!AJ38/'Balance sheet'!AJ$32,"NM")</f>
        <v>NM</v>
      </c>
      <c r="AG56" s="73">
        <f ca="1">IFERROR('Balance sheet'!AL38/'Balance sheet'!AL$32,"NM")</f>
        <v>0.12564102564102564</v>
      </c>
      <c r="AH56" s="73">
        <f ca="1">IFERROR('Balance sheet'!AM38/'Balance sheet'!AM$32,"NM")</f>
        <v>0.12564102564102564</v>
      </c>
      <c r="AI56" s="73" t="str">
        <f ca="1">IFERROR('Balance sheet'!AN38/'Balance sheet'!AN$32,"NM")</f>
        <v>NM</v>
      </c>
      <c r="AJ56" s="73" t="str">
        <f ca="1">IFERROR('Balance sheet'!AO38/'Balance sheet'!AO$32,"NM")</f>
        <v>NM</v>
      </c>
      <c r="AK56" s="73" t="str">
        <f ca="1">IFERROR('Balance sheet'!AP38/'Balance sheet'!AP$32,"NM")</f>
        <v>NM</v>
      </c>
      <c r="AL56" s="73" t="str">
        <f ca="1">IFERROR('Balance sheet'!AQ38/'Balance sheet'!AQ$32,"NM")</f>
        <v>NM</v>
      </c>
      <c r="AM56" s="73">
        <f ca="1">IFERROR('Balance sheet'!AS38/'Balance sheet'!AS$32,"NM")</f>
        <v>0.17269111034244206</v>
      </c>
      <c r="AN56" s="73">
        <f ca="1">IFERROR('Balance sheet'!AT38/'Balance sheet'!AT$32,"NM")</f>
        <v>0.17269111034244206</v>
      </c>
      <c r="AO56" s="73">
        <f ca="1">IFERROR('Balance sheet'!AU38/'Balance sheet'!AU$32,"NM")</f>
        <v>0.2009881919437233</v>
      </c>
      <c r="AP56" s="73">
        <f ca="1">IFERROR('Balance sheet'!AV38/'Balance sheet'!AV$32,"NM")</f>
        <v>0.19496402877697841</v>
      </c>
      <c r="AQ56" s="73">
        <f ca="1">IFERROR('Balance sheet'!AW38/'Balance sheet'!AW$32,"NM")</f>
        <v>0.19496402877697841</v>
      </c>
      <c r="AR56" s="73">
        <f ca="1">IFERROR('Balance sheet'!AX38/'Balance sheet'!AX$32,"NM")</f>
        <v>0.20813106796116504</v>
      </c>
      <c r="AS56" s="73">
        <f ca="1">IFERROR('Balance sheet'!AY38/'Balance sheet'!AY$32,"NM")</f>
        <v>0.20813106796116504</v>
      </c>
      <c r="AT56" s="73">
        <f ca="1">IFERROR('Balance sheet'!BA38/'Balance sheet'!BA$32,"NM")</f>
        <v>0.22085464158793447</v>
      </c>
    </row>
    <row r="57" spans="1:46" s="46" customFormat="1" x14ac:dyDescent="0.2">
      <c r="A57" s="64"/>
      <c r="B57" s="64"/>
      <c r="C57" s="64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  <c r="AD57" s="75"/>
      <c r="AE57" s="75"/>
      <c r="AF57" s="75"/>
      <c r="AG57" s="75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75"/>
      <c r="AS57" s="75"/>
      <c r="AT57" s="75"/>
    </row>
    <row r="58" spans="1:46" x14ac:dyDescent="0.2">
      <c r="A58" s="2" t="str">
        <f>'Balance sheet'!A53</f>
        <v>Non-current financial liabilities</v>
      </c>
      <c r="D58" s="71" t="str">
        <f ca="1">IFERROR('Balance sheet'!D53/'Balance sheet'!D$32,"NM")</f>
        <v>NM</v>
      </c>
      <c r="E58" s="71" t="str">
        <f ca="1">IFERROR('Balance sheet'!E53/'Balance sheet'!E$32,"NM")</f>
        <v>NM</v>
      </c>
      <c r="F58" s="71" t="str">
        <f ca="1">IFERROR('Balance sheet'!F53/'Balance sheet'!F$32,"NM")</f>
        <v>NM</v>
      </c>
      <c r="G58" s="71" t="str">
        <f ca="1">IFERROR('Balance sheet'!G53/'Balance sheet'!G$32,"NM")</f>
        <v>NM</v>
      </c>
      <c r="H58" s="71" t="str">
        <f ca="1">IFERROR('Balance sheet'!H53/'Balance sheet'!H$32,"NM")</f>
        <v>NM</v>
      </c>
      <c r="I58" s="71" t="str">
        <f ca="1">IFERROR('Balance sheet'!J53/'Balance sheet'!J$32,"NM")</f>
        <v>NM</v>
      </c>
      <c r="J58" s="71" t="str">
        <f ca="1">IFERROR('Balance sheet'!K53/'Balance sheet'!K$32,"NM")</f>
        <v>NM</v>
      </c>
      <c r="K58" s="71" t="str">
        <f ca="1">IFERROR('Balance sheet'!L53/'Balance sheet'!L$32,"NM")</f>
        <v>NM</v>
      </c>
      <c r="L58" s="71" t="str">
        <f ca="1">IFERROR('Balance sheet'!M53/'Balance sheet'!M$32,"NM")</f>
        <v>NM</v>
      </c>
      <c r="M58" s="71" t="str">
        <f ca="1">IFERROR('Balance sheet'!N53/'Balance sheet'!N$32,"NM")</f>
        <v>NM</v>
      </c>
      <c r="N58" s="71" t="str">
        <f ca="1">IFERROR('Balance sheet'!O53/'Balance sheet'!O$32,"NM")</f>
        <v>NM</v>
      </c>
      <c r="O58" s="71" t="str">
        <f ca="1">IFERROR('Balance sheet'!Q53/'Balance sheet'!Q$32,"NM")</f>
        <v>NM</v>
      </c>
      <c r="P58" s="71" t="str">
        <f ca="1">IFERROR('Balance sheet'!R53/'Balance sheet'!R$32,"NM")</f>
        <v>NM</v>
      </c>
      <c r="Q58" s="71" t="str">
        <f ca="1">IFERROR('Balance sheet'!S53/'Balance sheet'!S$32,"NM")</f>
        <v>NM</v>
      </c>
      <c r="R58" s="71" t="str">
        <f ca="1">IFERROR('Balance sheet'!T53/'Balance sheet'!T$32,"NM")</f>
        <v>NM</v>
      </c>
      <c r="S58" s="71" t="str">
        <f ca="1">IFERROR('Balance sheet'!U53/'Balance sheet'!U$32,"NM")</f>
        <v>NM</v>
      </c>
      <c r="T58" s="71" t="str">
        <f ca="1">IFERROR('Balance sheet'!V53/'Balance sheet'!V$32,"NM")</f>
        <v>NM</v>
      </c>
      <c r="U58" s="71">
        <f ca="1">IFERROR('Balance sheet'!X53/'Balance sheet'!X$32,"NM")</f>
        <v>0.68200786932156909</v>
      </c>
      <c r="V58" s="71">
        <f ca="1">IFERROR('Balance sheet'!Y53/'Balance sheet'!Y$32,"NM")</f>
        <v>0.68200786932156909</v>
      </c>
      <c r="W58" s="71" t="str">
        <f ca="1">IFERROR('Balance sheet'!Z53/'Balance sheet'!Z$32,"NM")</f>
        <v>NM</v>
      </c>
      <c r="X58" s="71" t="str">
        <f ca="1">IFERROR('Balance sheet'!AA53/'Balance sheet'!AA$32,"NM")</f>
        <v>NM</v>
      </c>
      <c r="Y58" s="71" t="str">
        <f ca="1">IFERROR('Balance sheet'!AB53/'Balance sheet'!AB$32,"NM")</f>
        <v>NM</v>
      </c>
      <c r="Z58" s="71" t="str">
        <f ca="1">IFERROR('Balance sheet'!AC53/'Balance sheet'!AC$32,"NM")</f>
        <v>NM</v>
      </c>
      <c r="AA58" s="71">
        <f ca="1">IFERROR('Balance sheet'!AE53/'Balance sheet'!AE$32,"NM")</f>
        <v>0.5520358095893948</v>
      </c>
      <c r="AB58" s="71">
        <f ca="1">IFERROR('Balance sheet'!AF53/'Balance sheet'!AF$32,"NM")</f>
        <v>0.5520358095893948</v>
      </c>
      <c r="AC58" s="71" t="str">
        <f ca="1">IFERROR('Balance sheet'!AG53/'Balance sheet'!AG$32,"NM")</f>
        <v>NM</v>
      </c>
      <c r="AD58" s="71" t="str">
        <f ca="1">IFERROR('Balance sheet'!AH53/'Balance sheet'!AH$32,"NM")</f>
        <v>NM</v>
      </c>
      <c r="AE58" s="71" t="str">
        <f ca="1">IFERROR('Balance sheet'!AI53/'Balance sheet'!AI$32,"NM")</f>
        <v>NM</v>
      </c>
      <c r="AF58" s="71" t="str">
        <f ca="1">IFERROR('Balance sheet'!AJ53/'Balance sheet'!AJ$32,"NM")</f>
        <v>NM</v>
      </c>
      <c r="AG58" s="71">
        <f ca="1">IFERROR('Balance sheet'!AL53/'Balance sheet'!AL$32,"NM")</f>
        <v>0.45552884615384615</v>
      </c>
      <c r="AH58" s="71">
        <f ca="1">IFERROR('Balance sheet'!AM53/'Balance sheet'!AM$32,"NM")</f>
        <v>0.45552884615384615</v>
      </c>
      <c r="AI58" s="71" t="str">
        <f ca="1">IFERROR('Balance sheet'!AN53/'Balance sheet'!AN$32,"NM")</f>
        <v>NM</v>
      </c>
      <c r="AJ58" s="71" t="str">
        <f ca="1">IFERROR('Balance sheet'!AO53/'Balance sheet'!AO$32,"NM")</f>
        <v>NM</v>
      </c>
      <c r="AK58" s="71" t="str">
        <f ca="1">IFERROR('Balance sheet'!AP53/'Balance sheet'!AP$32,"NM")</f>
        <v>NM</v>
      </c>
      <c r="AL58" s="71" t="str">
        <f ca="1">IFERROR('Balance sheet'!AQ53/'Balance sheet'!AQ$32,"NM")</f>
        <v>NM</v>
      </c>
      <c r="AM58" s="71">
        <f ca="1">IFERROR('Balance sheet'!AS53/'Balance sheet'!AS$32,"NM")</f>
        <v>0.32030439294361812</v>
      </c>
      <c r="AN58" s="71">
        <f ca="1">IFERROR('Balance sheet'!AT53/'Balance sheet'!AT$32,"NM")</f>
        <v>0.32030439294361812</v>
      </c>
      <c r="AO58" s="71">
        <f ca="1">IFERROR('Balance sheet'!AU53/'Balance sheet'!AU$32,"NM")</f>
        <v>0.30876810987354492</v>
      </c>
      <c r="AP58" s="71">
        <f ca="1">IFERROR('Balance sheet'!AV53/'Balance sheet'!AV$32,"NM")</f>
        <v>0.27005395683453237</v>
      </c>
      <c r="AQ58" s="71">
        <f ca="1">IFERROR('Balance sheet'!AW53/'Balance sheet'!AW$32,"NM")</f>
        <v>0.27005395683453237</v>
      </c>
      <c r="AR58" s="71">
        <f ca="1">IFERROR('Balance sheet'!AX53/'Balance sheet'!AX$32,"NM")</f>
        <v>0.25875520110957007</v>
      </c>
      <c r="AS58" s="71">
        <f ca="1">IFERROR('Balance sheet'!AY53/'Balance sheet'!AY$32,"NM")</f>
        <v>0.25875520110957007</v>
      </c>
      <c r="AT58" s="71">
        <f ca="1">IFERROR('Balance sheet'!BA53/'Balance sheet'!BA$32,"NM")</f>
        <v>0.26575366213053653</v>
      </c>
    </row>
    <row r="59" spans="1:46" x14ac:dyDescent="0.2">
      <c r="A59" s="2" t="str">
        <f>'Balance sheet'!A54</f>
        <v>Derivative instruments</v>
      </c>
      <c r="D59" s="71" t="str">
        <f ca="1">IFERROR('Balance sheet'!D54/'Balance sheet'!D$32,"NM")</f>
        <v>NM</v>
      </c>
      <c r="E59" s="71" t="str">
        <f ca="1">IFERROR('Balance sheet'!E54/'Balance sheet'!E$32,"NM")</f>
        <v>NM</v>
      </c>
      <c r="F59" s="71" t="str">
        <f ca="1">IFERROR('Balance sheet'!F54/'Balance sheet'!F$32,"NM")</f>
        <v>NM</v>
      </c>
      <c r="G59" s="71" t="str">
        <f ca="1">IFERROR('Balance sheet'!G54/'Balance sheet'!G$32,"NM")</f>
        <v>NM</v>
      </c>
      <c r="H59" s="71" t="str">
        <f ca="1">IFERROR('Balance sheet'!H54/'Balance sheet'!H$32,"NM")</f>
        <v>NM</v>
      </c>
      <c r="I59" s="71" t="str">
        <f ca="1">IFERROR('Balance sheet'!J54/'Balance sheet'!J$32,"NM")</f>
        <v>NM</v>
      </c>
      <c r="J59" s="71" t="str">
        <f ca="1">IFERROR('Balance sheet'!K54/'Balance sheet'!K$32,"NM")</f>
        <v>NM</v>
      </c>
      <c r="K59" s="71" t="str">
        <f ca="1">IFERROR('Balance sheet'!L54/'Balance sheet'!L$32,"NM")</f>
        <v>NM</v>
      </c>
      <c r="L59" s="71" t="str">
        <f ca="1">IFERROR('Balance sheet'!M54/'Balance sheet'!M$32,"NM")</f>
        <v>NM</v>
      </c>
      <c r="M59" s="71" t="str">
        <f ca="1">IFERROR('Balance sheet'!N54/'Balance sheet'!N$32,"NM")</f>
        <v>NM</v>
      </c>
      <c r="N59" s="71" t="str">
        <f ca="1">IFERROR('Balance sheet'!O54/'Balance sheet'!O$32,"NM")</f>
        <v>NM</v>
      </c>
      <c r="O59" s="71" t="str">
        <f ca="1">IFERROR('Balance sheet'!Q54/'Balance sheet'!Q$32,"NM")</f>
        <v>NM</v>
      </c>
      <c r="P59" s="71" t="str">
        <f ca="1">IFERROR('Balance sheet'!R54/'Balance sheet'!R$32,"NM")</f>
        <v>NM</v>
      </c>
      <c r="Q59" s="71" t="str">
        <f ca="1">IFERROR('Balance sheet'!S54/'Balance sheet'!S$32,"NM")</f>
        <v>NM</v>
      </c>
      <c r="R59" s="71" t="str">
        <f ca="1">IFERROR('Balance sheet'!T54/'Balance sheet'!T$32,"NM")</f>
        <v>NM</v>
      </c>
      <c r="S59" s="71" t="str">
        <f ca="1">IFERROR('Balance sheet'!U54/'Balance sheet'!U$32,"NM")</f>
        <v>NM</v>
      </c>
      <c r="T59" s="71" t="str">
        <f ca="1">IFERROR('Balance sheet'!V54/'Balance sheet'!V$32,"NM")</f>
        <v>NM</v>
      </c>
      <c r="U59" s="71">
        <f ca="1">IFERROR('Balance sheet'!X54/'Balance sheet'!X$32,"NM")</f>
        <v>0</v>
      </c>
      <c r="V59" s="71">
        <f ca="1">IFERROR('Balance sheet'!Y54/'Balance sheet'!Y$32,"NM")</f>
        <v>0</v>
      </c>
      <c r="W59" s="71" t="str">
        <f ca="1">IFERROR('Balance sheet'!Z54/'Balance sheet'!Z$32,"NM")</f>
        <v>NM</v>
      </c>
      <c r="X59" s="71" t="str">
        <f ca="1">IFERROR('Balance sheet'!AA54/'Balance sheet'!AA$32,"NM")</f>
        <v>NM</v>
      </c>
      <c r="Y59" s="71" t="str">
        <f ca="1">IFERROR('Balance sheet'!AB54/'Balance sheet'!AB$32,"NM")</f>
        <v>NM</v>
      </c>
      <c r="Z59" s="71" t="str">
        <f ca="1">IFERROR('Balance sheet'!AC54/'Balance sheet'!AC$32,"NM")</f>
        <v>NM</v>
      </c>
      <c r="AA59" s="71">
        <f ca="1">IFERROR('Balance sheet'!AE54/'Balance sheet'!AE$32,"NM")</f>
        <v>0</v>
      </c>
      <c r="AB59" s="71">
        <f ca="1">IFERROR('Balance sheet'!AF54/'Balance sheet'!AF$32,"NM")</f>
        <v>0</v>
      </c>
      <c r="AC59" s="71" t="str">
        <f ca="1">IFERROR('Balance sheet'!AG54/'Balance sheet'!AG$32,"NM")</f>
        <v>NM</v>
      </c>
      <c r="AD59" s="71" t="str">
        <f ca="1">IFERROR('Balance sheet'!AH54/'Balance sheet'!AH$32,"NM")</f>
        <v>NM</v>
      </c>
      <c r="AE59" s="71" t="str">
        <f ca="1">IFERROR('Balance sheet'!AI54/'Balance sheet'!AI$32,"NM")</f>
        <v>NM</v>
      </c>
      <c r="AF59" s="71" t="str">
        <f ca="1">IFERROR('Balance sheet'!AJ54/'Balance sheet'!AJ$32,"NM")</f>
        <v>NM</v>
      </c>
      <c r="AG59" s="71">
        <f ca="1">IFERROR('Balance sheet'!AL54/'Balance sheet'!AL$32,"NM")</f>
        <v>0</v>
      </c>
      <c r="AH59" s="71">
        <f ca="1">IFERROR('Balance sheet'!AM54/'Balance sheet'!AM$32,"NM")</f>
        <v>0</v>
      </c>
      <c r="AI59" s="71" t="str">
        <f ca="1">IFERROR('Balance sheet'!AN54/'Balance sheet'!AN$32,"NM")</f>
        <v>NM</v>
      </c>
      <c r="AJ59" s="71" t="str">
        <f ca="1">IFERROR('Balance sheet'!AO54/'Balance sheet'!AO$32,"NM")</f>
        <v>NM</v>
      </c>
      <c r="AK59" s="71" t="str">
        <f ca="1">IFERROR('Balance sheet'!AP54/'Balance sheet'!AP$32,"NM")</f>
        <v>NM</v>
      </c>
      <c r="AL59" s="71" t="str">
        <f ca="1">IFERROR('Balance sheet'!AQ54/'Balance sheet'!AQ$32,"NM")</f>
        <v>NM</v>
      </c>
      <c r="AM59" s="71">
        <f ca="1">IFERROR('Balance sheet'!AS54/'Balance sheet'!AS$32,"NM")</f>
        <v>0</v>
      </c>
      <c r="AN59" s="71">
        <f ca="1">IFERROR('Balance sheet'!AT54/'Balance sheet'!AT$32,"NM")</f>
        <v>0</v>
      </c>
      <c r="AO59" s="71">
        <f ca="1">IFERROR('Balance sheet'!AU54/'Balance sheet'!AU$32,"NM")</f>
        <v>0</v>
      </c>
      <c r="AP59" s="71">
        <f ca="1">IFERROR('Balance sheet'!AV54/'Balance sheet'!AV$32,"NM")</f>
        <v>0</v>
      </c>
      <c r="AQ59" s="71">
        <f ca="1">IFERROR('Balance sheet'!AW54/'Balance sheet'!AW$32,"NM")</f>
        <v>0</v>
      </c>
      <c r="AR59" s="71">
        <f ca="1">IFERROR('Balance sheet'!AX54/'Balance sheet'!AX$32,"NM")</f>
        <v>0</v>
      </c>
      <c r="AS59" s="71">
        <f ca="1">IFERROR('Balance sheet'!AY54/'Balance sheet'!AY$32,"NM")</f>
        <v>0</v>
      </c>
      <c r="AT59" s="71">
        <f ca="1">IFERROR('Balance sheet'!BA54/'Balance sheet'!BA$32,"NM")</f>
        <v>0</v>
      </c>
    </row>
    <row r="60" spans="1:46" x14ac:dyDescent="0.2">
      <c r="A60" s="2" t="str">
        <f>'Balance sheet'!A55</f>
        <v>Provisions - pensions &amp; OPEB</v>
      </c>
      <c r="D60" s="71" t="str">
        <f ca="1">IFERROR('Balance sheet'!D55/'Balance sheet'!D$32,"NM")</f>
        <v>NM</v>
      </c>
      <c r="E60" s="71" t="str">
        <f ca="1">IFERROR('Balance sheet'!E55/'Balance sheet'!E$32,"NM")</f>
        <v>NM</v>
      </c>
      <c r="F60" s="71" t="str">
        <f ca="1">IFERROR('Balance sheet'!F55/'Balance sheet'!F$32,"NM")</f>
        <v>NM</v>
      </c>
      <c r="G60" s="71" t="str">
        <f ca="1">IFERROR('Balance sheet'!G55/'Balance sheet'!G$32,"NM")</f>
        <v>NM</v>
      </c>
      <c r="H60" s="71" t="str">
        <f ca="1">IFERROR('Balance sheet'!H55/'Balance sheet'!H$32,"NM")</f>
        <v>NM</v>
      </c>
      <c r="I60" s="71" t="str">
        <f ca="1">IFERROR('Balance sheet'!J55/'Balance sheet'!J$32,"NM")</f>
        <v>NM</v>
      </c>
      <c r="J60" s="71" t="str">
        <f ca="1">IFERROR('Balance sheet'!K55/'Balance sheet'!K$32,"NM")</f>
        <v>NM</v>
      </c>
      <c r="K60" s="71" t="str">
        <f ca="1">IFERROR('Balance sheet'!L55/'Balance sheet'!L$32,"NM")</f>
        <v>NM</v>
      </c>
      <c r="L60" s="71" t="str">
        <f ca="1">IFERROR('Balance sheet'!M55/'Balance sheet'!M$32,"NM")</f>
        <v>NM</v>
      </c>
      <c r="M60" s="71" t="str">
        <f ca="1">IFERROR('Balance sheet'!N55/'Balance sheet'!N$32,"NM")</f>
        <v>NM</v>
      </c>
      <c r="N60" s="71" t="str">
        <f ca="1">IFERROR('Balance sheet'!O55/'Balance sheet'!O$32,"NM")</f>
        <v>NM</v>
      </c>
      <c r="O60" s="71" t="str">
        <f ca="1">IFERROR('Balance sheet'!Q55/'Balance sheet'!Q$32,"NM")</f>
        <v>NM</v>
      </c>
      <c r="P60" s="71" t="str">
        <f ca="1">IFERROR('Balance sheet'!R55/'Balance sheet'!R$32,"NM")</f>
        <v>NM</v>
      </c>
      <c r="Q60" s="71" t="str">
        <f ca="1">IFERROR('Balance sheet'!S55/'Balance sheet'!S$32,"NM")</f>
        <v>NM</v>
      </c>
      <c r="R60" s="71" t="str">
        <f ca="1">IFERROR('Balance sheet'!T55/'Balance sheet'!T$32,"NM")</f>
        <v>NM</v>
      </c>
      <c r="S60" s="71" t="str">
        <f ca="1">IFERROR('Balance sheet'!U55/'Balance sheet'!U$32,"NM")</f>
        <v>NM</v>
      </c>
      <c r="T60" s="71" t="str">
        <f ca="1">IFERROR('Balance sheet'!V55/'Balance sheet'!V$32,"NM")</f>
        <v>NM</v>
      </c>
      <c r="U60" s="71">
        <f ca="1">IFERROR('Balance sheet'!X55/'Balance sheet'!X$32,"NM")</f>
        <v>0.18004053892929534</v>
      </c>
      <c r="V60" s="71">
        <f ca="1">IFERROR('Balance sheet'!Y55/'Balance sheet'!Y$32,"NM")</f>
        <v>0.18004053892929534</v>
      </c>
      <c r="W60" s="71" t="str">
        <f ca="1">IFERROR('Balance sheet'!Z55/'Balance sheet'!Z$32,"NM")</f>
        <v>NM</v>
      </c>
      <c r="X60" s="71" t="str">
        <f ca="1">IFERROR('Balance sheet'!AA55/'Balance sheet'!AA$32,"NM")</f>
        <v>NM</v>
      </c>
      <c r="Y60" s="71" t="str">
        <f ca="1">IFERROR('Balance sheet'!AB55/'Balance sheet'!AB$32,"NM")</f>
        <v>NM</v>
      </c>
      <c r="Z60" s="71" t="str">
        <f ca="1">IFERROR('Balance sheet'!AC55/'Balance sheet'!AC$32,"NM")</f>
        <v>NM</v>
      </c>
      <c r="AA60" s="71">
        <f ca="1">IFERROR('Balance sheet'!AE55/'Balance sheet'!AE$32,"NM")</f>
        <v>0.17078419557544977</v>
      </c>
      <c r="AB60" s="71">
        <f ca="1">IFERROR('Balance sheet'!AF55/'Balance sheet'!AF$32,"NM")</f>
        <v>0.17078419557544977</v>
      </c>
      <c r="AC60" s="71" t="str">
        <f ca="1">IFERROR('Balance sheet'!AG55/'Balance sheet'!AG$32,"NM")</f>
        <v>NM</v>
      </c>
      <c r="AD60" s="71" t="str">
        <f ca="1">IFERROR('Balance sheet'!AH55/'Balance sheet'!AH$32,"NM")</f>
        <v>NM</v>
      </c>
      <c r="AE60" s="71" t="str">
        <f ca="1">IFERROR('Balance sheet'!AI55/'Balance sheet'!AI$32,"NM")</f>
        <v>NM</v>
      </c>
      <c r="AF60" s="71" t="str">
        <f ca="1">IFERROR('Balance sheet'!AJ55/'Balance sheet'!AJ$32,"NM")</f>
        <v>NM</v>
      </c>
      <c r="AG60" s="71">
        <f ca="1">IFERROR('Balance sheet'!AL55/'Balance sheet'!AL$32,"NM")</f>
        <v>0.15560897435897436</v>
      </c>
      <c r="AH60" s="71">
        <f ca="1">IFERROR('Balance sheet'!AM55/'Balance sheet'!AM$32,"NM")</f>
        <v>0.15560897435897436</v>
      </c>
      <c r="AI60" s="71" t="str">
        <f ca="1">IFERROR('Balance sheet'!AN55/'Balance sheet'!AN$32,"NM")</f>
        <v>NM</v>
      </c>
      <c r="AJ60" s="71" t="str">
        <f ca="1">IFERROR('Balance sheet'!AO55/'Balance sheet'!AO$32,"NM")</f>
        <v>NM</v>
      </c>
      <c r="AK60" s="71" t="str">
        <f ca="1">IFERROR('Balance sheet'!AP55/'Balance sheet'!AP$32,"NM")</f>
        <v>NM</v>
      </c>
      <c r="AL60" s="71" t="str">
        <f ca="1">IFERROR('Balance sheet'!AQ55/'Balance sheet'!AQ$32,"NM")</f>
        <v>NM</v>
      </c>
      <c r="AM60" s="71">
        <f ca="1">IFERROR('Balance sheet'!AS55/'Balance sheet'!AS$32,"NM")</f>
        <v>0.1886890349360083</v>
      </c>
      <c r="AN60" s="71">
        <f ca="1">IFERROR('Balance sheet'!AT55/'Balance sheet'!AT$32,"NM")</f>
        <v>0.1886890349360083</v>
      </c>
      <c r="AO60" s="71">
        <f ca="1">IFERROR('Balance sheet'!AU55/'Balance sheet'!AU$32,"NM")</f>
        <v>0.17645088351059376</v>
      </c>
      <c r="AP60" s="71">
        <f ca="1">IFERROR('Balance sheet'!AV55/'Balance sheet'!AV$32,"NM")</f>
        <v>0.18678057553956834</v>
      </c>
      <c r="AQ60" s="71">
        <f ca="1">IFERROR('Balance sheet'!AW55/'Balance sheet'!AW$32,"NM")</f>
        <v>0.18678057553956834</v>
      </c>
      <c r="AR60" s="71">
        <f ca="1">IFERROR('Balance sheet'!AX55/'Balance sheet'!AX$32,"NM")</f>
        <v>0.18056518723994452</v>
      </c>
      <c r="AS60" s="71">
        <f ca="1">IFERROR('Balance sheet'!AY55/'Balance sheet'!AY$32,"NM")</f>
        <v>0.18056518723994452</v>
      </c>
      <c r="AT60" s="71">
        <f ca="1">IFERROR('Balance sheet'!BA55/'Balance sheet'!BA$32,"NM")</f>
        <v>0.18410331975383548</v>
      </c>
    </row>
    <row r="61" spans="1:46" x14ac:dyDescent="0.2">
      <c r="A61" s="2" t="str">
        <f>'Balance sheet'!A58</f>
        <v>Deferred tax liabilities</v>
      </c>
      <c r="D61" s="71" t="str">
        <f ca="1">IFERROR('Balance sheet'!D58/'Balance sheet'!D$32,"NM")</f>
        <v>NM</v>
      </c>
      <c r="E61" s="71" t="str">
        <f ca="1">IFERROR('Balance sheet'!E58/'Balance sheet'!E$32,"NM")</f>
        <v>NM</v>
      </c>
      <c r="F61" s="71" t="str">
        <f ca="1">IFERROR('Balance sheet'!F58/'Balance sheet'!F$32,"NM")</f>
        <v>NM</v>
      </c>
      <c r="G61" s="71" t="str">
        <f ca="1">IFERROR('Balance sheet'!G58/'Balance sheet'!G$32,"NM")</f>
        <v>NM</v>
      </c>
      <c r="H61" s="71" t="str">
        <f ca="1">IFERROR('Balance sheet'!H58/'Balance sheet'!H$32,"NM")</f>
        <v>NM</v>
      </c>
      <c r="I61" s="71" t="str">
        <f ca="1">IFERROR('Balance sheet'!J58/'Balance sheet'!J$32,"NM")</f>
        <v>NM</v>
      </c>
      <c r="J61" s="71" t="str">
        <f ca="1">IFERROR('Balance sheet'!K58/'Balance sheet'!K$32,"NM")</f>
        <v>NM</v>
      </c>
      <c r="K61" s="71" t="str">
        <f ca="1">IFERROR('Balance sheet'!L58/'Balance sheet'!L$32,"NM")</f>
        <v>NM</v>
      </c>
      <c r="L61" s="71" t="str">
        <f ca="1">IFERROR('Balance sheet'!M58/'Balance sheet'!M$32,"NM")</f>
        <v>NM</v>
      </c>
      <c r="M61" s="71" t="str">
        <f ca="1">IFERROR('Balance sheet'!N58/'Balance sheet'!N$32,"NM")</f>
        <v>NM</v>
      </c>
      <c r="N61" s="71" t="str">
        <f ca="1">IFERROR('Balance sheet'!O58/'Balance sheet'!O$32,"NM")</f>
        <v>NM</v>
      </c>
      <c r="O61" s="71" t="str">
        <f ca="1">IFERROR('Balance sheet'!Q58/'Balance sheet'!Q$32,"NM")</f>
        <v>NM</v>
      </c>
      <c r="P61" s="71" t="str">
        <f ca="1">IFERROR('Balance sheet'!R58/'Balance sheet'!R$32,"NM")</f>
        <v>NM</v>
      </c>
      <c r="Q61" s="71" t="str">
        <f ca="1">IFERROR('Balance sheet'!S58/'Balance sheet'!S$32,"NM")</f>
        <v>NM</v>
      </c>
      <c r="R61" s="71" t="str">
        <f ca="1">IFERROR('Balance sheet'!T58/'Balance sheet'!T$32,"NM")</f>
        <v>NM</v>
      </c>
      <c r="S61" s="71" t="str">
        <f ca="1">IFERROR('Balance sheet'!U58/'Balance sheet'!U$32,"NM")</f>
        <v>NM</v>
      </c>
      <c r="T61" s="71" t="str">
        <f ca="1">IFERROR('Balance sheet'!V58/'Balance sheet'!V$32,"NM")</f>
        <v>NM</v>
      </c>
      <c r="U61" s="71">
        <f ca="1">IFERROR('Balance sheet'!X58/'Balance sheet'!X$32,"NM")</f>
        <v>4.4950518659830692E-2</v>
      </c>
      <c r="V61" s="71">
        <f ca="1">IFERROR('Balance sheet'!Y58/'Balance sheet'!Y$32,"NM")</f>
        <v>4.4950518659830692E-2</v>
      </c>
      <c r="W61" s="71" t="str">
        <f ca="1">IFERROR('Balance sheet'!Z58/'Balance sheet'!Z$32,"NM")</f>
        <v>NM</v>
      </c>
      <c r="X61" s="71" t="str">
        <f ca="1">IFERROR('Balance sheet'!AA58/'Balance sheet'!AA$32,"NM")</f>
        <v>NM</v>
      </c>
      <c r="Y61" s="71" t="str">
        <f ca="1">IFERROR('Balance sheet'!AB58/'Balance sheet'!AB$32,"NM")</f>
        <v>NM</v>
      </c>
      <c r="Z61" s="71" t="str">
        <f ca="1">IFERROR('Balance sheet'!AC58/'Balance sheet'!AC$32,"NM")</f>
        <v>NM</v>
      </c>
      <c r="AA61" s="71">
        <f ca="1">IFERROR('Balance sheet'!AE58/'Balance sheet'!AE$32,"NM")</f>
        <v>2.9525695102005683E-2</v>
      </c>
      <c r="AB61" s="71">
        <f ca="1">IFERROR('Balance sheet'!AF58/'Balance sheet'!AF$32,"NM")</f>
        <v>2.9525695102005683E-2</v>
      </c>
      <c r="AC61" s="71" t="str">
        <f ca="1">IFERROR('Balance sheet'!AG58/'Balance sheet'!AG$32,"NM")</f>
        <v>NM</v>
      </c>
      <c r="AD61" s="71" t="str">
        <f ca="1">IFERROR('Balance sheet'!AH58/'Balance sheet'!AH$32,"NM")</f>
        <v>NM</v>
      </c>
      <c r="AE61" s="71" t="str">
        <f ca="1">IFERROR('Balance sheet'!AI58/'Balance sheet'!AI$32,"NM")</f>
        <v>NM</v>
      </c>
      <c r="AF61" s="71" t="str">
        <f ca="1">IFERROR('Balance sheet'!AJ58/'Balance sheet'!AJ$32,"NM")</f>
        <v>NM</v>
      </c>
      <c r="AG61" s="71">
        <f ca="1">IFERROR('Balance sheet'!AL58/'Balance sheet'!AL$32,"NM")</f>
        <v>2.5400641025641026E-2</v>
      </c>
      <c r="AH61" s="71">
        <f ca="1">IFERROR('Balance sheet'!AM58/'Balance sheet'!AM$32,"NM")</f>
        <v>2.5400641025641026E-2</v>
      </c>
      <c r="AI61" s="71" t="str">
        <f ca="1">IFERROR('Balance sheet'!AN58/'Balance sheet'!AN$32,"NM")</f>
        <v>NM</v>
      </c>
      <c r="AJ61" s="71" t="str">
        <f ca="1">IFERROR('Balance sheet'!AO58/'Balance sheet'!AO$32,"NM")</f>
        <v>NM</v>
      </c>
      <c r="AK61" s="71" t="str">
        <f ca="1">IFERROR('Balance sheet'!AP58/'Balance sheet'!AP$32,"NM")</f>
        <v>NM</v>
      </c>
      <c r="AL61" s="71" t="str">
        <f ca="1">IFERROR('Balance sheet'!AQ58/'Balance sheet'!AQ$32,"NM")</f>
        <v>NM</v>
      </c>
      <c r="AM61" s="71">
        <f ca="1">IFERROR('Balance sheet'!AS58/'Balance sheet'!AS$32,"NM")</f>
        <v>2.4818401937046004E-2</v>
      </c>
      <c r="AN61" s="71">
        <f ca="1">IFERROR('Balance sheet'!AT58/'Balance sheet'!AT$32,"NM")</f>
        <v>2.4818401937046004E-2</v>
      </c>
      <c r="AO61" s="71">
        <f ca="1">IFERROR('Balance sheet'!AU58/'Balance sheet'!AU$32,"NM")</f>
        <v>2.177372079390336E-2</v>
      </c>
      <c r="AP61" s="71">
        <f ca="1">IFERROR('Balance sheet'!AV58/'Balance sheet'!AV$32,"NM")</f>
        <v>2.4910071942446044E-2</v>
      </c>
      <c r="AQ61" s="71">
        <f ca="1">IFERROR('Balance sheet'!AW58/'Balance sheet'!AW$32,"NM")</f>
        <v>2.4910071942446044E-2</v>
      </c>
      <c r="AR61" s="71">
        <f ca="1">IFERROR('Balance sheet'!AX58/'Balance sheet'!AX$32,"NM")</f>
        <v>2.6785714285714284E-2</v>
      </c>
      <c r="AS61" s="71">
        <f ca="1">IFERROR('Balance sheet'!AY58/'Balance sheet'!AY$32,"NM")</f>
        <v>2.6785714285714284E-2</v>
      </c>
      <c r="AT61" s="71">
        <f ca="1">IFERROR('Balance sheet'!BA58/'Balance sheet'!BA$32,"NM")</f>
        <v>2.4443096125509232E-2</v>
      </c>
    </row>
    <row r="62" spans="1:46" x14ac:dyDescent="0.2">
      <c r="A62" s="72" t="str">
        <f>'Balance sheet'!A62</f>
        <v>Long term liabilities</v>
      </c>
      <c r="B62" s="74"/>
      <c r="C62" s="74"/>
      <c r="D62" s="73" t="str">
        <f ca="1">IFERROR('Balance sheet'!D62/'Balance sheet'!D$32,"NM")</f>
        <v>NM</v>
      </c>
      <c r="E62" s="73" t="str">
        <f ca="1">IFERROR('Balance sheet'!E62/'Balance sheet'!E$32,"NM")</f>
        <v>NM</v>
      </c>
      <c r="F62" s="73" t="str">
        <f ca="1">IFERROR('Balance sheet'!F62/'Balance sheet'!F$32,"NM")</f>
        <v>NM</v>
      </c>
      <c r="G62" s="73" t="str">
        <f ca="1">IFERROR('Balance sheet'!G62/'Balance sheet'!G$32,"NM")</f>
        <v>NM</v>
      </c>
      <c r="H62" s="73" t="str">
        <f ca="1">IFERROR('Balance sheet'!H62/'Balance sheet'!H$32,"NM")</f>
        <v>NM</v>
      </c>
      <c r="I62" s="73" t="str">
        <f ca="1">IFERROR('Balance sheet'!J62/'Balance sheet'!J$32,"NM")</f>
        <v>NM</v>
      </c>
      <c r="J62" s="73" t="str">
        <f ca="1">IFERROR('Balance sheet'!K62/'Balance sheet'!K$32,"NM")</f>
        <v>NM</v>
      </c>
      <c r="K62" s="73" t="str">
        <f ca="1">IFERROR('Balance sheet'!L62/'Balance sheet'!L$32,"NM")</f>
        <v>NM</v>
      </c>
      <c r="L62" s="73" t="str">
        <f ca="1">IFERROR('Balance sheet'!M62/'Balance sheet'!M$32,"NM")</f>
        <v>NM</v>
      </c>
      <c r="M62" s="73" t="str">
        <f ca="1">IFERROR('Balance sheet'!N62/'Balance sheet'!N$32,"NM")</f>
        <v>NM</v>
      </c>
      <c r="N62" s="73" t="str">
        <f ca="1">IFERROR('Balance sheet'!O62/'Balance sheet'!O$32,"NM")</f>
        <v>NM</v>
      </c>
      <c r="O62" s="73" t="str">
        <f ca="1">IFERROR('Balance sheet'!Q62/'Balance sheet'!Q$32,"NM")</f>
        <v>NM</v>
      </c>
      <c r="P62" s="73" t="str">
        <f ca="1">IFERROR('Balance sheet'!R62/'Balance sheet'!R$32,"NM")</f>
        <v>NM</v>
      </c>
      <c r="Q62" s="73" t="str">
        <f ca="1">IFERROR('Balance sheet'!S62/'Balance sheet'!S$32,"NM")</f>
        <v>NM</v>
      </c>
      <c r="R62" s="73" t="str">
        <f ca="1">IFERROR('Balance sheet'!T62/'Balance sheet'!T$32,"NM")</f>
        <v>NM</v>
      </c>
      <c r="S62" s="73" t="str">
        <f ca="1">IFERROR('Balance sheet'!U62/'Balance sheet'!U$32,"NM")</f>
        <v>NM</v>
      </c>
      <c r="T62" s="73" t="str">
        <f ca="1">IFERROR('Balance sheet'!V62/'Balance sheet'!V$32,"NM")</f>
        <v>NM</v>
      </c>
      <c r="U62" s="73">
        <f ca="1">IFERROR('Balance sheet'!X62/'Balance sheet'!X$32,"NM")</f>
        <v>0.93835698104208898</v>
      </c>
      <c r="V62" s="73">
        <f ca="1">IFERROR('Balance sheet'!Y62/'Balance sheet'!Y$32,"NM")</f>
        <v>0.93835698104208898</v>
      </c>
      <c r="W62" s="73" t="str">
        <f ca="1">IFERROR('Balance sheet'!Z62/'Balance sheet'!Z$32,"NM")</f>
        <v>NM</v>
      </c>
      <c r="X62" s="73" t="str">
        <f ca="1">IFERROR('Balance sheet'!AA62/'Balance sheet'!AA$32,"NM")</f>
        <v>NM</v>
      </c>
      <c r="Y62" s="73" t="str">
        <f ca="1">IFERROR('Balance sheet'!AB62/'Balance sheet'!AB$32,"NM")</f>
        <v>NM</v>
      </c>
      <c r="Z62" s="73" t="str">
        <f ca="1">IFERROR('Balance sheet'!AC62/'Balance sheet'!AC$32,"NM")</f>
        <v>NM</v>
      </c>
      <c r="AA62" s="73">
        <f ca="1">IFERROR('Balance sheet'!AE62/'Balance sheet'!AE$32,"NM")</f>
        <v>0.76086769389687525</v>
      </c>
      <c r="AB62" s="73">
        <f ca="1">IFERROR('Balance sheet'!AF62/'Balance sheet'!AF$32,"NM")</f>
        <v>0.76086769389687525</v>
      </c>
      <c r="AC62" s="73" t="str">
        <f ca="1">IFERROR('Balance sheet'!AG62/'Balance sheet'!AG$32,"NM")</f>
        <v>NM</v>
      </c>
      <c r="AD62" s="73" t="str">
        <f ca="1">IFERROR('Balance sheet'!AH62/'Balance sheet'!AH$32,"NM")</f>
        <v>NM</v>
      </c>
      <c r="AE62" s="73" t="str">
        <f ca="1">IFERROR('Balance sheet'!AI62/'Balance sheet'!AI$32,"NM")</f>
        <v>NM</v>
      </c>
      <c r="AF62" s="73" t="str">
        <f ca="1">IFERROR('Balance sheet'!AJ62/'Balance sheet'!AJ$32,"NM")</f>
        <v>NM</v>
      </c>
      <c r="AG62" s="73">
        <f ca="1">IFERROR('Balance sheet'!AL62/'Balance sheet'!AL$32,"NM")</f>
        <v>0.65256410256410258</v>
      </c>
      <c r="AH62" s="73">
        <f ca="1">IFERROR('Balance sheet'!AM62/'Balance sheet'!AM$32,"NM")</f>
        <v>0.65256410256410258</v>
      </c>
      <c r="AI62" s="73" t="str">
        <f ca="1">IFERROR('Balance sheet'!AN62/'Balance sheet'!AN$32,"NM")</f>
        <v>NM</v>
      </c>
      <c r="AJ62" s="73" t="str">
        <f ca="1">IFERROR('Balance sheet'!AO62/'Balance sheet'!AO$32,"NM")</f>
        <v>NM</v>
      </c>
      <c r="AK62" s="73" t="str">
        <f ca="1">IFERROR('Balance sheet'!AP62/'Balance sheet'!AP$32,"NM")</f>
        <v>NM</v>
      </c>
      <c r="AL62" s="73" t="str">
        <f ca="1">IFERROR('Balance sheet'!AQ62/'Balance sheet'!AQ$32,"NM")</f>
        <v>NM</v>
      </c>
      <c r="AM62" s="73">
        <f ca="1">IFERROR('Balance sheet'!AS62/'Balance sheet'!AS$32,"NM")</f>
        <v>0.55006918021445872</v>
      </c>
      <c r="AN62" s="73">
        <f ca="1">IFERROR('Balance sheet'!AT62/'Balance sheet'!AT$32,"NM")</f>
        <v>0.55006918021445872</v>
      </c>
      <c r="AO62" s="73">
        <f ca="1">IFERROR('Balance sheet'!AU62/'Balance sheet'!AU$32,"NM")</f>
        <v>0.5219830834938447</v>
      </c>
      <c r="AP62" s="73">
        <f ca="1">IFERROR('Balance sheet'!AV62/'Balance sheet'!AV$32,"NM")</f>
        <v>0.49523381294964031</v>
      </c>
      <c r="AQ62" s="73">
        <f ca="1">IFERROR('Balance sheet'!AW62/'Balance sheet'!AW$32,"NM")</f>
        <v>0.49523381294964031</v>
      </c>
      <c r="AR62" s="73">
        <f ca="1">IFERROR('Balance sheet'!AX62/'Balance sheet'!AX$32,"NM")</f>
        <v>0.47702843273231621</v>
      </c>
      <c r="AS62" s="73">
        <f ca="1">IFERROR('Balance sheet'!AY62/'Balance sheet'!AY$32,"NM")</f>
        <v>0.47702843273231621</v>
      </c>
      <c r="AT62" s="73">
        <f ca="1">IFERROR('Balance sheet'!BA62/'Balance sheet'!BA$32,"NM")</f>
        <v>0.49198231776024964</v>
      </c>
    </row>
    <row r="63" spans="1:46" x14ac:dyDescent="0.2">
      <c r="A63" s="2" t="str">
        <f>'Balance sheet'!A40</f>
        <v>Trade payables</v>
      </c>
      <c r="D63" s="71" t="str">
        <f ca="1">IFERROR('Balance sheet'!D40/'Balance sheet'!D$32,"NM")</f>
        <v>NM</v>
      </c>
      <c r="E63" s="71" t="str">
        <f ca="1">IFERROR('Balance sheet'!E40/'Balance sheet'!E$32,"NM")</f>
        <v>NM</v>
      </c>
      <c r="F63" s="71" t="str">
        <f ca="1">IFERROR('Balance sheet'!F40/'Balance sheet'!F$32,"NM")</f>
        <v>NM</v>
      </c>
      <c r="G63" s="71" t="str">
        <f ca="1">IFERROR('Balance sheet'!G40/'Balance sheet'!G$32,"NM")</f>
        <v>NM</v>
      </c>
      <c r="H63" s="71" t="str">
        <f ca="1">IFERROR('Balance sheet'!H40/'Balance sheet'!H$32,"NM")</f>
        <v>NM</v>
      </c>
      <c r="I63" s="71" t="str">
        <f ca="1">IFERROR('Balance sheet'!J40/'Balance sheet'!J$32,"NM")</f>
        <v>NM</v>
      </c>
      <c r="J63" s="71" t="str">
        <f ca="1">IFERROR('Balance sheet'!K40/'Balance sheet'!K$32,"NM")</f>
        <v>NM</v>
      </c>
      <c r="K63" s="71" t="str">
        <f ca="1">IFERROR('Balance sheet'!L40/'Balance sheet'!L$32,"NM")</f>
        <v>NM</v>
      </c>
      <c r="L63" s="71" t="str">
        <f ca="1">IFERROR('Balance sheet'!M40/'Balance sheet'!M$32,"NM")</f>
        <v>NM</v>
      </c>
      <c r="M63" s="71" t="str">
        <f ca="1">IFERROR('Balance sheet'!N40/'Balance sheet'!N$32,"NM")</f>
        <v>NM</v>
      </c>
      <c r="N63" s="71" t="str">
        <f ca="1">IFERROR('Balance sheet'!O40/'Balance sheet'!O$32,"NM")</f>
        <v>NM</v>
      </c>
      <c r="O63" s="71" t="str">
        <f ca="1">IFERROR('Balance sheet'!Q40/'Balance sheet'!Q$32,"NM")</f>
        <v>NM</v>
      </c>
      <c r="P63" s="71" t="str">
        <f ca="1">IFERROR('Balance sheet'!R40/'Balance sheet'!R$32,"NM")</f>
        <v>NM</v>
      </c>
      <c r="Q63" s="71" t="str">
        <f ca="1">IFERROR('Balance sheet'!S40/'Balance sheet'!S$32,"NM")</f>
        <v>NM</v>
      </c>
      <c r="R63" s="71" t="str">
        <f ca="1">IFERROR('Balance sheet'!T40/'Balance sheet'!T$32,"NM")</f>
        <v>NM</v>
      </c>
      <c r="S63" s="71" t="str">
        <f ca="1">IFERROR('Balance sheet'!U40/'Balance sheet'!U$32,"NM")</f>
        <v>NM</v>
      </c>
      <c r="T63" s="71" t="str">
        <f ca="1">IFERROR('Balance sheet'!V40/'Balance sheet'!V$32,"NM")</f>
        <v>NM</v>
      </c>
      <c r="U63" s="71">
        <f ca="1">IFERROR('Balance sheet'!X40/'Balance sheet'!X$32,"NM")</f>
        <v>0.12185525217598664</v>
      </c>
      <c r="V63" s="71">
        <f ca="1">IFERROR('Balance sheet'!Y40/'Balance sheet'!Y$32,"NM")</f>
        <v>0.12185525217598664</v>
      </c>
      <c r="W63" s="71" t="str">
        <f ca="1">IFERROR('Balance sheet'!Z40/'Balance sheet'!Z$32,"NM")</f>
        <v>NM</v>
      </c>
      <c r="X63" s="71" t="str">
        <f ca="1">IFERROR('Balance sheet'!AA40/'Balance sheet'!AA$32,"NM")</f>
        <v>NM</v>
      </c>
      <c r="Y63" s="71" t="str">
        <f ca="1">IFERROR('Balance sheet'!AB40/'Balance sheet'!AB$32,"NM")</f>
        <v>NM</v>
      </c>
      <c r="Z63" s="71" t="str">
        <f ca="1">IFERROR('Balance sheet'!AC40/'Balance sheet'!AC$32,"NM")</f>
        <v>NM</v>
      </c>
      <c r="AA63" s="71">
        <f ca="1">IFERROR('Balance sheet'!AE40/'Balance sheet'!AE$32,"NM")</f>
        <v>0.10854781785314625</v>
      </c>
      <c r="AB63" s="71">
        <f ca="1">IFERROR('Balance sheet'!AF40/'Balance sheet'!AF$32,"NM")</f>
        <v>0.10854781785314625</v>
      </c>
      <c r="AC63" s="71" t="str">
        <f ca="1">IFERROR('Balance sheet'!AG40/'Balance sheet'!AG$32,"NM")</f>
        <v>NM</v>
      </c>
      <c r="AD63" s="71" t="str">
        <f ca="1">IFERROR('Balance sheet'!AH40/'Balance sheet'!AH$32,"NM")</f>
        <v>NM</v>
      </c>
      <c r="AE63" s="71" t="str">
        <f ca="1">IFERROR('Balance sheet'!AI40/'Balance sheet'!AI$32,"NM")</f>
        <v>NM</v>
      </c>
      <c r="AF63" s="71" t="str">
        <f ca="1">IFERROR('Balance sheet'!AJ40/'Balance sheet'!AJ$32,"NM")</f>
        <v>NM</v>
      </c>
      <c r="AG63" s="71">
        <f ca="1">IFERROR('Balance sheet'!AL40/'Balance sheet'!AL$32,"NM")</f>
        <v>0.11258012820512821</v>
      </c>
      <c r="AH63" s="71">
        <f ca="1">IFERROR('Balance sheet'!AM40/'Balance sheet'!AM$32,"NM")</f>
        <v>0.11258012820512821</v>
      </c>
      <c r="AI63" s="71" t="str">
        <f ca="1">IFERROR('Balance sheet'!AN40/'Balance sheet'!AN$32,"NM")</f>
        <v>NM</v>
      </c>
      <c r="AJ63" s="71" t="str">
        <f ca="1">IFERROR('Balance sheet'!AO40/'Balance sheet'!AO$32,"NM")</f>
        <v>NM</v>
      </c>
      <c r="AK63" s="71" t="str">
        <f ca="1">IFERROR('Balance sheet'!AP40/'Balance sheet'!AP$32,"NM")</f>
        <v>NM</v>
      </c>
      <c r="AL63" s="71" t="str">
        <f ca="1">IFERROR('Balance sheet'!AQ40/'Balance sheet'!AQ$32,"NM")</f>
        <v>NM</v>
      </c>
      <c r="AM63" s="71">
        <f ca="1">IFERROR('Balance sheet'!AS40/'Balance sheet'!AS$32,"NM")</f>
        <v>0.14052231061916293</v>
      </c>
      <c r="AN63" s="71">
        <f ca="1">IFERROR('Balance sheet'!AT40/'Balance sheet'!AT$32,"NM")</f>
        <v>0.14052231061916293</v>
      </c>
      <c r="AO63" s="71">
        <f ca="1">IFERROR('Balance sheet'!AU40/'Balance sheet'!AU$32,"NM")</f>
        <v>0.13843061720123942</v>
      </c>
      <c r="AP63" s="71">
        <f ca="1">IFERROR('Balance sheet'!AV40/'Balance sheet'!AV$32,"NM")</f>
        <v>0.14217625899280575</v>
      </c>
      <c r="AQ63" s="71">
        <f ca="1">IFERROR('Balance sheet'!AW40/'Balance sheet'!AW$32,"NM")</f>
        <v>0.14217625899280575</v>
      </c>
      <c r="AR63" s="71">
        <f ca="1">IFERROR('Balance sheet'!AX40/'Balance sheet'!AX$32,"NM")</f>
        <v>0.14311719833564493</v>
      </c>
      <c r="AS63" s="71">
        <f ca="1">IFERROR('Balance sheet'!AY40/'Balance sheet'!AY$32,"NM")</f>
        <v>0.14311719833564493</v>
      </c>
      <c r="AT63" s="71">
        <f ca="1">IFERROR('Balance sheet'!BA40/'Balance sheet'!BA$32,"NM")</f>
        <v>0.16182716477420472</v>
      </c>
    </row>
    <row r="64" spans="1:46" x14ac:dyDescent="0.2">
      <c r="A64" s="2" t="str">
        <f>'Balance sheet'!A42</f>
        <v>Current financial liabilities</v>
      </c>
      <c r="D64" s="71" t="str">
        <f ca="1">IFERROR('Balance sheet'!D42/'Balance sheet'!D$32,"NM")</f>
        <v>NM</v>
      </c>
      <c r="E64" s="71" t="str">
        <f ca="1">IFERROR('Balance sheet'!E42/'Balance sheet'!E$32,"NM")</f>
        <v>NM</v>
      </c>
      <c r="F64" s="71" t="str">
        <f ca="1">IFERROR('Balance sheet'!F42/'Balance sheet'!F$32,"NM")</f>
        <v>NM</v>
      </c>
      <c r="G64" s="71" t="str">
        <f ca="1">IFERROR('Balance sheet'!G42/'Balance sheet'!G$32,"NM")</f>
        <v>NM</v>
      </c>
      <c r="H64" s="71" t="str">
        <f ca="1">IFERROR('Balance sheet'!H42/'Balance sheet'!H$32,"NM")</f>
        <v>NM</v>
      </c>
      <c r="I64" s="71" t="str">
        <f ca="1">IFERROR('Balance sheet'!J42/'Balance sheet'!J$32,"NM")</f>
        <v>NM</v>
      </c>
      <c r="J64" s="71" t="str">
        <f ca="1">IFERROR('Balance sheet'!K42/'Balance sheet'!K$32,"NM")</f>
        <v>NM</v>
      </c>
      <c r="K64" s="71" t="str">
        <f ca="1">IFERROR('Balance sheet'!L42/'Balance sheet'!L$32,"NM")</f>
        <v>NM</v>
      </c>
      <c r="L64" s="71" t="str">
        <f ca="1">IFERROR('Balance sheet'!M42/'Balance sheet'!M$32,"NM")</f>
        <v>NM</v>
      </c>
      <c r="M64" s="71" t="str">
        <f ca="1">IFERROR('Balance sheet'!N42/'Balance sheet'!N$32,"NM")</f>
        <v>NM</v>
      </c>
      <c r="N64" s="71" t="str">
        <f ca="1">IFERROR('Balance sheet'!O42/'Balance sheet'!O$32,"NM")</f>
        <v>NM</v>
      </c>
      <c r="O64" s="71" t="str">
        <f ca="1">IFERROR('Balance sheet'!Q42/'Balance sheet'!Q$32,"NM")</f>
        <v>NM</v>
      </c>
      <c r="P64" s="71" t="str">
        <f ca="1">IFERROR('Balance sheet'!R42/'Balance sheet'!R$32,"NM")</f>
        <v>NM</v>
      </c>
      <c r="Q64" s="71" t="str">
        <f ca="1">IFERROR('Balance sheet'!S42/'Balance sheet'!S$32,"NM")</f>
        <v>NM</v>
      </c>
      <c r="R64" s="71" t="str">
        <f ca="1">IFERROR('Balance sheet'!T42/'Balance sheet'!T$32,"NM")</f>
        <v>NM</v>
      </c>
      <c r="S64" s="71" t="str">
        <f ca="1">IFERROR('Balance sheet'!U42/'Balance sheet'!U$32,"NM")</f>
        <v>NM</v>
      </c>
      <c r="T64" s="71" t="str">
        <f ca="1">IFERROR('Balance sheet'!V42/'Balance sheet'!V$32,"NM")</f>
        <v>NM</v>
      </c>
      <c r="U64" s="71">
        <f ca="1">IFERROR('Balance sheet'!X42/'Balance sheet'!X$32,"NM")</f>
        <v>3.9346607845475142E-3</v>
      </c>
      <c r="V64" s="71">
        <f ca="1">IFERROR('Balance sheet'!Y42/'Balance sheet'!Y$32,"NM")</f>
        <v>3.9346607845475142E-3</v>
      </c>
      <c r="W64" s="71" t="str">
        <f ca="1">IFERROR('Balance sheet'!Z42/'Balance sheet'!Z$32,"NM")</f>
        <v>NM</v>
      </c>
      <c r="X64" s="71" t="str">
        <f ca="1">IFERROR('Balance sheet'!AA42/'Balance sheet'!AA$32,"NM")</f>
        <v>NM</v>
      </c>
      <c r="Y64" s="71" t="str">
        <f ca="1">IFERROR('Balance sheet'!AB42/'Balance sheet'!AB$32,"NM")</f>
        <v>NM</v>
      </c>
      <c r="Z64" s="71" t="str">
        <f ca="1">IFERROR('Balance sheet'!AC42/'Balance sheet'!AC$32,"NM")</f>
        <v>NM</v>
      </c>
      <c r="AA64" s="71">
        <f ca="1">IFERROR('Balance sheet'!AE42/'Balance sheet'!AE$32,"NM")</f>
        <v>8.6080743737625891E-5</v>
      </c>
      <c r="AB64" s="71">
        <f ca="1">IFERROR('Balance sheet'!AF42/'Balance sheet'!AF$32,"NM")</f>
        <v>8.6080743737625891E-5</v>
      </c>
      <c r="AC64" s="71" t="str">
        <f ca="1">IFERROR('Balance sheet'!AG42/'Balance sheet'!AG$32,"NM")</f>
        <v>NM</v>
      </c>
      <c r="AD64" s="71" t="str">
        <f ca="1">IFERROR('Balance sheet'!AH42/'Balance sheet'!AH$32,"NM")</f>
        <v>NM</v>
      </c>
      <c r="AE64" s="71" t="str">
        <f ca="1">IFERROR('Balance sheet'!AI42/'Balance sheet'!AI$32,"NM")</f>
        <v>NM</v>
      </c>
      <c r="AF64" s="71" t="str">
        <f ca="1">IFERROR('Balance sheet'!AJ42/'Balance sheet'!AJ$32,"NM")</f>
        <v>NM</v>
      </c>
      <c r="AG64" s="71">
        <f ca="1">IFERROR('Balance sheet'!AL42/'Balance sheet'!AL$32,"NM")</f>
        <v>2.403846153846154E-4</v>
      </c>
      <c r="AH64" s="71">
        <f ca="1">IFERROR('Balance sheet'!AM42/'Balance sheet'!AM$32,"NM")</f>
        <v>2.403846153846154E-4</v>
      </c>
      <c r="AI64" s="71" t="str">
        <f ca="1">IFERROR('Balance sheet'!AN42/'Balance sheet'!AN$32,"NM")</f>
        <v>NM</v>
      </c>
      <c r="AJ64" s="71" t="str">
        <f ca="1">IFERROR('Balance sheet'!AO42/'Balance sheet'!AO$32,"NM")</f>
        <v>NM</v>
      </c>
      <c r="AK64" s="71" t="str">
        <f ca="1">IFERROR('Balance sheet'!AP42/'Balance sheet'!AP$32,"NM")</f>
        <v>NM</v>
      </c>
      <c r="AL64" s="71" t="str">
        <f ca="1">IFERROR('Balance sheet'!AQ42/'Balance sheet'!AQ$32,"NM")</f>
        <v>NM</v>
      </c>
      <c r="AM64" s="71">
        <f ca="1">IFERROR('Balance sheet'!AS42/'Balance sheet'!AS$32,"NM")</f>
        <v>2.5942580421999309E-4</v>
      </c>
      <c r="AN64" s="71">
        <f ca="1">IFERROR('Balance sheet'!AT42/'Balance sheet'!AT$32,"NM")</f>
        <v>2.5942580421999309E-4</v>
      </c>
      <c r="AO64" s="71">
        <f ca="1">IFERROR('Balance sheet'!AU42/'Balance sheet'!AU$32,"NM")</f>
        <v>1.6749015995310275E-4</v>
      </c>
      <c r="AP64" s="71">
        <f ca="1">IFERROR('Balance sheet'!AV42/'Balance sheet'!AV$32,"NM")</f>
        <v>3.1654676258992806E-2</v>
      </c>
      <c r="AQ64" s="71">
        <f ca="1">IFERROR('Balance sheet'!AW42/'Balance sheet'!AW$32,"NM")</f>
        <v>3.1654676258992806E-2</v>
      </c>
      <c r="AR64" s="71">
        <f ca="1">IFERROR('Balance sheet'!AX42/'Balance sheet'!AX$32,"NM")</f>
        <v>3.0686546463245493E-2</v>
      </c>
      <c r="AS64" s="71">
        <f ca="1">IFERROR('Balance sheet'!AY42/'Balance sheet'!AY$32,"NM")</f>
        <v>3.0686546463245493E-2</v>
      </c>
      <c r="AT64" s="71">
        <f ca="1">IFERROR('Balance sheet'!BA42/'Balance sheet'!BA$32,"NM")</f>
        <v>1.7335529167027824E-4</v>
      </c>
    </row>
    <row r="65" spans="1:46" x14ac:dyDescent="0.2">
      <c r="A65" s="2" t="str">
        <f>'Balance sheet'!A43</f>
        <v>o/w bank overdrafts</v>
      </c>
      <c r="D65" s="71" t="str">
        <f ca="1">IFERROR('Balance sheet'!D43/'Balance sheet'!D$32,"NM")</f>
        <v>NM</v>
      </c>
      <c r="E65" s="71" t="str">
        <f ca="1">IFERROR('Balance sheet'!E43/'Balance sheet'!E$32,"NM")</f>
        <v>NM</v>
      </c>
      <c r="F65" s="71" t="str">
        <f ca="1">IFERROR('Balance sheet'!F43/'Balance sheet'!F$32,"NM")</f>
        <v>NM</v>
      </c>
      <c r="G65" s="71" t="str">
        <f ca="1">IFERROR('Balance sheet'!G43/'Balance sheet'!G$32,"NM")</f>
        <v>NM</v>
      </c>
      <c r="H65" s="71" t="str">
        <f ca="1">IFERROR('Balance sheet'!H43/'Balance sheet'!H$32,"NM")</f>
        <v>NM</v>
      </c>
      <c r="I65" s="71" t="str">
        <f ca="1">IFERROR('Balance sheet'!J43/'Balance sheet'!J$32,"NM")</f>
        <v>NM</v>
      </c>
      <c r="J65" s="71" t="str">
        <f ca="1">IFERROR('Balance sheet'!K43/'Balance sheet'!K$32,"NM")</f>
        <v>NM</v>
      </c>
      <c r="K65" s="71" t="str">
        <f ca="1">IFERROR('Balance sheet'!L43/'Balance sheet'!L$32,"NM")</f>
        <v>NM</v>
      </c>
      <c r="L65" s="71" t="str">
        <f ca="1">IFERROR('Balance sheet'!M43/'Balance sheet'!M$32,"NM")</f>
        <v>NM</v>
      </c>
      <c r="M65" s="71" t="str">
        <f ca="1">IFERROR('Balance sheet'!N43/'Balance sheet'!N$32,"NM")</f>
        <v>NM</v>
      </c>
      <c r="N65" s="71" t="str">
        <f ca="1">IFERROR('Balance sheet'!O43/'Balance sheet'!O$32,"NM")</f>
        <v>NM</v>
      </c>
      <c r="O65" s="71" t="str">
        <f ca="1">IFERROR('Balance sheet'!Q43/'Balance sheet'!Q$32,"NM")</f>
        <v>NM</v>
      </c>
      <c r="P65" s="71" t="str">
        <f ca="1">IFERROR('Balance sheet'!R43/'Balance sheet'!R$32,"NM")</f>
        <v>NM</v>
      </c>
      <c r="Q65" s="71" t="str">
        <f ca="1">IFERROR('Balance sheet'!S43/'Balance sheet'!S$32,"NM")</f>
        <v>NM</v>
      </c>
      <c r="R65" s="71" t="str">
        <f ca="1">IFERROR('Balance sheet'!T43/'Balance sheet'!T$32,"NM")</f>
        <v>NM</v>
      </c>
      <c r="S65" s="71" t="str">
        <f ca="1">IFERROR('Balance sheet'!U43/'Balance sheet'!U$32,"NM")</f>
        <v>NM</v>
      </c>
      <c r="T65" s="71" t="str">
        <f ca="1">IFERROR('Balance sheet'!V43/'Balance sheet'!V$32,"NM")</f>
        <v>NM</v>
      </c>
      <c r="U65" s="71">
        <f ca="1">IFERROR('Balance sheet'!X43/'Balance sheet'!X$32,"NM")</f>
        <v>0</v>
      </c>
      <c r="V65" s="71">
        <f ca="1">IFERROR('Balance sheet'!Y43/'Balance sheet'!Y$32,"NM")</f>
        <v>0</v>
      </c>
      <c r="W65" s="71" t="str">
        <f ca="1">IFERROR('Balance sheet'!Z43/'Balance sheet'!Z$32,"NM")</f>
        <v>NM</v>
      </c>
      <c r="X65" s="71" t="str">
        <f ca="1">IFERROR('Balance sheet'!AA43/'Balance sheet'!AA$32,"NM")</f>
        <v>NM</v>
      </c>
      <c r="Y65" s="71" t="str">
        <f ca="1">IFERROR('Balance sheet'!AB43/'Balance sheet'!AB$32,"NM")</f>
        <v>NM</v>
      </c>
      <c r="Z65" s="71" t="str">
        <f ca="1">IFERROR('Balance sheet'!AC43/'Balance sheet'!AC$32,"NM")</f>
        <v>NM</v>
      </c>
      <c r="AA65" s="71">
        <f ca="1">IFERROR('Balance sheet'!AE43/'Balance sheet'!AE$32,"NM")</f>
        <v>0</v>
      </c>
      <c r="AB65" s="71">
        <f ca="1">IFERROR('Balance sheet'!AF43/'Balance sheet'!AF$32,"NM")</f>
        <v>0</v>
      </c>
      <c r="AC65" s="71" t="str">
        <f ca="1">IFERROR('Balance sheet'!AG43/'Balance sheet'!AG$32,"NM")</f>
        <v>NM</v>
      </c>
      <c r="AD65" s="71" t="str">
        <f ca="1">IFERROR('Balance sheet'!AH43/'Balance sheet'!AH$32,"NM")</f>
        <v>NM</v>
      </c>
      <c r="AE65" s="71" t="str">
        <f ca="1">IFERROR('Balance sheet'!AI43/'Balance sheet'!AI$32,"NM")</f>
        <v>NM</v>
      </c>
      <c r="AF65" s="71" t="str">
        <f ca="1">IFERROR('Balance sheet'!AJ43/'Balance sheet'!AJ$32,"NM")</f>
        <v>NM</v>
      </c>
      <c r="AG65" s="71">
        <f ca="1">IFERROR('Balance sheet'!AL43/'Balance sheet'!AL$32,"NM")</f>
        <v>0</v>
      </c>
      <c r="AH65" s="71">
        <f ca="1">IFERROR('Balance sheet'!AM43/'Balance sheet'!AM$32,"NM")</f>
        <v>0</v>
      </c>
      <c r="AI65" s="71" t="str">
        <f ca="1">IFERROR('Balance sheet'!AN43/'Balance sheet'!AN$32,"NM")</f>
        <v>NM</v>
      </c>
      <c r="AJ65" s="71" t="str">
        <f ca="1">IFERROR('Balance sheet'!AO43/'Balance sheet'!AO$32,"NM")</f>
        <v>NM</v>
      </c>
      <c r="AK65" s="71" t="str">
        <f ca="1">IFERROR('Balance sheet'!AP43/'Balance sheet'!AP$32,"NM")</f>
        <v>NM</v>
      </c>
      <c r="AL65" s="71" t="str">
        <f ca="1">IFERROR('Balance sheet'!AQ43/'Balance sheet'!AQ$32,"NM")</f>
        <v>NM</v>
      </c>
      <c r="AM65" s="71">
        <f ca="1">IFERROR('Balance sheet'!AS43/'Balance sheet'!AS$32,"NM")</f>
        <v>0</v>
      </c>
      <c r="AN65" s="71">
        <f ca="1">IFERROR('Balance sheet'!AT43/'Balance sheet'!AT$32,"NM")</f>
        <v>0</v>
      </c>
      <c r="AO65" s="71">
        <f ca="1">IFERROR('Balance sheet'!AU43/'Balance sheet'!AU$32,"NM")</f>
        <v>0</v>
      </c>
      <c r="AP65" s="71">
        <f ca="1">IFERROR('Balance sheet'!AV43/'Balance sheet'!AV$32,"NM")</f>
        <v>0</v>
      </c>
      <c r="AQ65" s="71">
        <f ca="1">IFERROR('Balance sheet'!AW43/'Balance sheet'!AW$32,"NM")</f>
        <v>0</v>
      </c>
      <c r="AR65" s="71">
        <f ca="1">IFERROR('Balance sheet'!AX43/'Balance sheet'!AX$32,"NM")</f>
        <v>0</v>
      </c>
      <c r="AS65" s="71">
        <f ca="1">IFERROR('Balance sheet'!AY43/'Balance sheet'!AY$32,"NM")</f>
        <v>0</v>
      </c>
      <c r="AT65" s="71">
        <f ca="1">IFERROR('Balance sheet'!BA43/'Balance sheet'!BA$32,"NM")</f>
        <v>0</v>
      </c>
    </row>
    <row r="66" spans="1:46" x14ac:dyDescent="0.2">
      <c r="A66" s="2" t="str">
        <f>'Balance sheet'!A45</f>
        <v>Derivative liabilities</v>
      </c>
      <c r="D66" s="71" t="str">
        <f ca="1">IFERROR('Balance sheet'!D45/'Balance sheet'!D$32,"NM")</f>
        <v>NM</v>
      </c>
      <c r="E66" s="71" t="str">
        <f ca="1">IFERROR('Balance sheet'!E45/'Balance sheet'!E$32,"NM")</f>
        <v>NM</v>
      </c>
      <c r="F66" s="71" t="str">
        <f ca="1">IFERROR('Balance sheet'!F45/'Balance sheet'!F$32,"NM")</f>
        <v>NM</v>
      </c>
      <c r="G66" s="71" t="str">
        <f ca="1">IFERROR('Balance sheet'!G45/'Balance sheet'!G$32,"NM")</f>
        <v>NM</v>
      </c>
      <c r="H66" s="71" t="str">
        <f ca="1">IFERROR('Balance sheet'!H45/'Balance sheet'!H$32,"NM")</f>
        <v>NM</v>
      </c>
      <c r="I66" s="71" t="str">
        <f ca="1">IFERROR('Balance sheet'!J45/'Balance sheet'!J$32,"NM")</f>
        <v>NM</v>
      </c>
      <c r="J66" s="71" t="str">
        <f ca="1">IFERROR('Balance sheet'!K45/'Balance sheet'!K$32,"NM")</f>
        <v>NM</v>
      </c>
      <c r="K66" s="71" t="str">
        <f ca="1">IFERROR('Balance sheet'!L45/'Balance sheet'!L$32,"NM")</f>
        <v>NM</v>
      </c>
      <c r="L66" s="71" t="str">
        <f ca="1">IFERROR('Balance sheet'!M45/'Balance sheet'!M$32,"NM")</f>
        <v>NM</v>
      </c>
      <c r="M66" s="71" t="str">
        <f ca="1">IFERROR('Balance sheet'!N45/'Balance sheet'!N$32,"NM")</f>
        <v>NM</v>
      </c>
      <c r="N66" s="71" t="str">
        <f ca="1">IFERROR('Balance sheet'!O45/'Balance sheet'!O$32,"NM")</f>
        <v>NM</v>
      </c>
      <c r="O66" s="71" t="str">
        <f ca="1">IFERROR('Balance sheet'!Q45/'Balance sheet'!Q$32,"NM")</f>
        <v>NM</v>
      </c>
      <c r="P66" s="71" t="str">
        <f ca="1">IFERROR('Balance sheet'!R45/'Balance sheet'!R$32,"NM")</f>
        <v>NM</v>
      </c>
      <c r="Q66" s="71" t="str">
        <f ca="1">IFERROR('Balance sheet'!S45/'Balance sheet'!S$32,"NM")</f>
        <v>NM</v>
      </c>
      <c r="R66" s="71" t="str">
        <f ca="1">IFERROR('Balance sheet'!T45/'Balance sheet'!T$32,"NM")</f>
        <v>NM</v>
      </c>
      <c r="S66" s="71" t="str">
        <f ca="1">IFERROR('Balance sheet'!U45/'Balance sheet'!U$32,"NM")</f>
        <v>NM</v>
      </c>
      <c r="T66" s="71" t="str">
        <f ca="1">IFERROR('Balance sheet'!V45/'Balance sheet'!V$32,"NM")</f>
        <v>NM</v>
      </c>
      <c r="U66" s="71">
        <f ca="1">IFERROR('Balance sheet'!X45/'Balance sheet'!X$32,"NM")</f>
        <v>0</v>
      </c>
      <c r="V66" s="71">
        <f ca="1">IFERROR('Balance sheet'!Y45/'Balance sheet'!Y$32,"NM")</f>
        <v>0</v>
      </c>
      <c r="W66" s="71" t="str">
        <f ca="1">IFERROR('Balance sheet'!Z45/'Balance sheet'!Z$32,"NM")</f>
        <v>NM</v>
      </c>
      <c r="X66" s="71" t="str">
        <f ca="1">IFERROR('Balance sheet'!AA45/'Balance sheet'!AA$32,"NM")</f>
        <v>NM</v>
      </c>
      <c r="Y66" s="71" t="str">
        <f ca="1">IFERROR('Balance sheet'!AB45/'Balance sheet'!AB$32,"NM")</f>
        <v>NM</v>
      </c>
      <c r="Z66" s="71" t="str">
        <f ca="1">IFERROR('Balance sheet'!AC45/'Balance sheet'!AC$32,"NM")</f>
        <v>NM</v>
      </c>
      <c r="AA66" s="71">
        <f ca="1">IFERROR('Balance sheet'!AE45/'Balance sheet'!AE$32,"NM")</f>
        <v>0</v>
      </c>
      <c r="AB66" s="71">
        <f ca="1">IFERROR('Balance sheet'!AF45/'Balance sheet'!AF$32,"NM")</f>
        <v>0</v>
      </c>
      <c r="AC66" s="71" t="str">
        <f ca="1">IFERROR('Balance sheet'!AG45/'Balance sheet'!AG$32,"NM")</f>
        <v>NM</v>
      </c>
      <c r="AD66" s="71" t="str">
        <f ca="1">IFERROR('Balance sheet'!AH45/'Balance sheet'!AH$32,"NM")</f>
        <v>NM</v>
      </c>
      <c r="AE66" s="71" t="str">
        <f ca="1">IFERROR('Balance sheet'!AI45/'Balance sheet'!AI$32,"NM")</f>
        <v>NM</v>
      </c>
      <c r="AF66" s="71" t="str">
        <f ca="1">IFERROR('Balance sheet'!AJ45/'Balance sheet'!AJ$32,"NM")</f>
        <v>NM</v>
      </c>
      <c r="AG66" s="71">
        <f ca="1">IFERROR('Balance sheet'!AL45/'Balance sheet'!AL$32,"NM")</f>
        <v>0</v>
      </c>
      <c r="AH66" s="71">
        <f ca="1">IFERROR('Balance sheet'!AM45/'Balance sheet'!AM$32,"NM")</f>
        <v>0</v>
      </c>
      <c r="AI66" s="71" t="str">
        <f ca="1">IFERROR('Balance sheet'!AN45/'Balance sheet'!AN$32,"NM")</f>
        <v>NM</v>
      </c>
      <c r="AJ66" s="71" t="str">
        <f ca="1">IFERROR('Balance sheet'!AO45/'Balance sheet'!AO$32,"NM")</f>
        <v>NM</v>
      </c>
      <c r="AK66" s="71" t="str">
        <f ca="1">IFERROR('Balance sheet'!AP45/'Balance sheet'!AP$32,"NM")</f>
        <v>NM</v>
      </c>
      <c r="AL66" s="71" t="str">
        <f ca="1">IFERROR('Balance sheet'!AQ45/'Balance sheet'!AQ$32,"NM")</f>
        <v>NM</v>
      </c>
      <c r="AM66" s="71">
        <f ca="1">IFERROR('Balance sheet'!AS45/'Balance sheet'!AS$32,"NM")</f>
        <v>0</v>
      </c>
      <c r="AN66" s="71">
        <f ca="1">IFERROR('Balance sheet'!AT45/'Balance sheet'!AT$32,"NM")</f>
        <v>0</v>
      </c>
      <c r="AO66" s="71">
        <f ca="1">IFERROR('Balance sheet'!AU45/'Balance sheet'!AU$32,"NM")</f>
        <v>0</v>
      </c>
      <c r="AP66" s="71">
        <f ca="1">IFERROR('Balance sheet'!AV45/'Balance sheet'!AV$32,"NM")</f>
        <v>0</v>
      </c>
      <c r="AQ66" s="71">
        <f ca="1">IFERROR('Balance sheet'!AW45/'Balance sheet'!AW$32,"NM")</f>
        <v>0</v>
      </c>
      <c r="AR66" s="71">
        <f ca="1">IFERROR('Balance sheet'!AX45/'Balance sheet'!AX$32,"NM")</f>
        <v>0</v>
      </c>
      <c r="AS66" s="71">
        <f ca="1">IFERROR('Balance sheet'!AY45/'Balance sheet'!AY$32,"NM")</f>
        <v>0</v>
      </c>
      <c r="AT66" s="71">
        <f ca="1">IFERROR('Balance sheet'!BA45/'Balance sheet'!BA$32,"NM")</f>
        <v>0</v>
      </c>
    </row>
    <row r="67" spans="1:46" x14ac:dyDescent="0.2">
      <c r="A67" s="2" t="str">
        <f>'Balance sheet'!A46</f>
        <v>Provisions</v>
      </c>
      <c r="D67" s="71" t="str">
        <f ca="1">IFERROR('Balance sheet'!D46/'Balance sheet'!D$32,"NM")</f>
        <v>NM</v>
      </c>
      <c r="E67" s="71" t="str">
        <f ca="1">IFERROR('Balance sheet'!E46/'Balance sheet'!E$32,"NM")</f>
        <v>NM</v>
      </c>
      <c r="F67" s="71" t="str">
        <f ca="1">IFERROR('Balance sheet'!F46/'Balance sheet'!F$32,"NM")</f>
        <v>NM</v>
      </c>
      <c r="G67" s="71" t="str">
        <f ca="1">IFERROR('Balance sheet'!G46/'Balance sheet'!G$32,"NM")</f>
        <v>NM</v>
      </c>
      <c r="H67" s="71" t="str">
        <f ca="1">IFERROR('Balance sheet'!H46/'Balance sheet'!H$32,"NM")</f>
        <v>NM</v>
      </c>
      <c r="I67" s="71" t="str">
        <f ca="1">IFERROR('Balance sheet'!J46/'Balance sheet'!J$32,"NM")</f>
        <v>NM</v>
      </c>
      <c r="J67" s="71" t="str">
        <f ca="1">IFERROR('Balance sheet'!K46/'Balance sheet'!K$32,"NM")</f>
        <v>NM</v>
      </c>
      <c r="K67" s="71" t="str">
        <f ca="1">IFERROR('Balance sheet'!L46/'Balance sheet'!L$32,"NM")</f>
        <v>NM</v>
      </c>
      <c r="L67" s="71" t="str">
        <f ca="1">IFERROR('Balance sheet'!M46/'Balance sheet'!M$32,"NM")</f>
        <v>NM</v>
      </c>
      <c r="M67" s="71" t="str">
        <f ca="1">IFERROR('Balance sheet'!N46/'Balance sheet'!N$32,"NM")</f>
        <v>NM</v>
      </c>
      <c r="N67" s="71" t="str">
        <f ca="1">IFERROR('Balance sheet'!O46/'Balance sheet'!O$32,"NM")</f>
        <v>NM</v>
      </c>
      <c r="O67" s="71" t="str">
        <f ca="1">IFERROR('Balance sheet'!Q46/'Balance sheet'!Q$32,"NM")</f>
        <v>NM</v>
      </c>
      <c r="P67" s="71" t="str">
        <f ca="1">IFERROR('Balance sheet'!R46/'Balance sheet'!R$32,"NM")</f>
        <v>NM</v>
      </c>
      <c r="Q67" s="71" t="str">
        <f ca="1">IFERROR('Balance sheet'!S46/'Balance sheet'!S$32,"NM")</f>
        <v>NM</v>
      </c>
      <c r="R67" s="71" t="str">
        <f ca="1">IFERROR('Balance sheet'!T46/'Balance sheet'!T$32,"NM")</f>
        <v>NM</v>
      </c>
      <c r="S67" s="71" t="str">
        <f ca="1">IFERROR('Balance sheet'!U46/'Balance sheet'!U$32,"NM")</f>
        <v>NM</v>
      </c>
      <c r="T67" s="71" t="str">
        <f ca="1">IFERROR('Balance sheet'!V46/'Balance sheet'!V$32,"NM")</f>
        <v>NM</v>
      </c>
      <c r="U67" s="71">
        <f ca="1">IFERROR('Balance sheet'!X46/'Balance sheet'!X$32,"NM")</f>
        <v>7.0227733396923814E-2</v>
      </c>
      <c r="V67" s="71">
        <f ca="1">IFERROR('Balance sheet'!Y46/'Balance sheet'!Y$32,"NM")</f>
        <v>7.0227733396923814E-2</v>
      </c>
      <c r="W67" s="71" t="str">
        <f ca="1">IFERROR('Balance sheet'!Z46/'Balance sheet'!Z$32,"NM")</f>
        <v>NM</v>
      </c>
      <c r="X67" s="71" t="str">
        <f ca="1">IFERROR('Balance sheet'!AA46/'Balance sheet'!AA$32,"NM")</f>
        <v>NM</v>
      </c>
      <c r="Y67" s="71" t="str">
        <f ca="1">IFERROR('Balance sheet'!AB46/'Balance sheet'!AB$32,"NM")</f>
        <v>NM</v>
      </c>
      <c r="Z67" s="71" t="str">
        <f ca="1">IFERROR('Balance sheet'!AC46/'Balance sheet'!AC$32,"NM")</f>
        <v>NM</v>
      </c>
      <c r="AA67" s="71">
        <f ca="1">IFERROR('Balance sheet'!AE46/'Balance sheet'!AE$32,"NM")</f>
        <v>1.9970732547129208E-2</v>
      </c>
      <c r="AB67" s="71">
        <f ca="1">IFERROR('Balance sheet'!AF46/'Balance sheet'!AF$32,"NM")</f>
        <v>1.9970732547129208E-2</v>
      </c>
      <c r="AC67" s="71" t="str">
        <f ca="1">IFERROR('Balance sheet'!AG46/'Balance sheet'!AG$32,"NM")</f>
        <v>NM</v>
      </c>
      <c r="AD67" s="71" t="str">
        <f ca="1">IFERROR('Balance sheet'!AH46/'Balance sheet'!AH$32,"NM")</f>
        <v>NM</v>
      </c>
      <c r="AE67" s="71" t="str">
        <f ca="1">IFERROR('Balance sheet'!AI46/'Balance sheet'!AI$32,"NM")</f>
        <v>NM</v>
      </c>
      <c r="AF67" s="71" t="str">
        <f ca="1">IFERROR('Balance sheet'!AJ46/'Balance sheet'!AJ$32,"NM")</f>
        <v>NM</v>
      </c>
      <c r="AG67" s="71">
        <f ca="1">IFERROR('Balance sheet'!AL46/'Balance sheet'!AL$32,"NM")</f>
        <v>3.4535256410256412E-2</v>
      </c>
      <c r="AH67" s="71">
        <f ca="1">IFERROR('Balance sheet'!AM46/'Balance sheet'!AM$32,"NM")</f>
        <v>3.4535256410256412E-2</v>
      </c>
      <c r="AI67" s="71" t="str">
        <f ca="1">IFERROR('Balance sheet'!AN46/'Balance sheet'!AN$32,"NM")</f>
        <v>NM</v>
      </c>
      <c r="AJ67" s="71" t="str">
        <f ca="1">IFERROR('Balance sheet'!AO46/'Balance sheet'!AO$32,"NM")</f>
        <v>NM</v>
      </c>
      <c r="AK67" s="71" t="str">
        <f ca="1">IFERROR('Balance sheet'!AP46/'Balance sheet'!AP$32,"NM")</f>
        <v>NM</v>
      </c>
      <c r="AL67" s="71" t="str">
        <f ca="1">IFERROR('Balance sheet'!AQ46/'Balance sheet'!AQ$32,"NM")</f>
        <v>NM</v>
      </c>
      <c r="AM67" s="71">
        <f ca="1">IFERROR('Balance sheet'!AS46/'Balance sheet'!AS$32,"NM")</f>
        <v>3.0612244897959183E-2</v>
      </c>
      <c r="AN67" s="71">
        <f ca="1">IFERROR('Balance sheet'!AT46/'Balance sheet'!AT$32,"NM")</f>
        <v>3.0612244897959183E-2</v>
      </c>
      <c r="AO67" s="71">
        <f ca="1">IFERROR('Balance sheet'!AU46/'Balance sheet'!AU$32,"NM")</f>
        <v>2.8557072272004019E-2</v>
      </c>
      <c r="AP67" s="71">
        <f ca="1">IFERROR('Balance sheet'!AV46/'Balance sheet'!AV$32,"NM")</f>
        <v>2.6978417266187049E-2</v>
      </c>
      <c r="AQ67" s="71">
        <f ca="1">IFERROR('Balance sheet'!AW46/'Balance sheet'!AW$32,"NM")</f>
        <v>2.6978417266187049E-2</v>
      </c>
      <c r="AR67" s="71">
        <f ca="1">IFERROR('Balance sheet'!AX46/'Balance sheet'!AX$32,"NM")</f>
        <v>2.4358529819694868E-2</v>
      </c>
      <c r="AS67" s="71">
        <f ca="1">IFERROR('Balance sheet'!AY46/'Balance sheet'!AY$32,"NM")</f>
        <v>2.4358529819694868E-2</v>
      </c>
      <c r="AT67" s="71">
        <f ca="1">IFERROR('Balance sheet'!BA46/'Balance sheet'!BA$32,"NM")</f>
        <v>2.0195891479587415E-2</v>
      </c>
    </row>
    <row r="68" spans="1:46" x14ac:dyDescent="0.2">
      <c r="A68" s="2" t="str">
        <f>'Balance sheet'!A47</f>
        <v>Tax payable</v>
      </c>
      <c r="D68" s="71" t="str">
        <f ca="1">IFERROR('Balance sheet'!D47/'Balance sheet'!D$32,"NM")</f>
        <v>NM</v>
      </c>
      <c r="E68" s="71" t="str">
        <f ca="1">IFERROR('Balance sheet'!E47/'Balance sheet'!E$32,"NM")</f>
        <v>NM</v>
      </c>
      <c r="F68" s="71" t="str">
        <f ca="1">IFERROR('Balance sheet'!F47/'Balance sheet'!F$32,"NM")</f>
        <v>NM</v>
      </c>
      <c r="G68" s="71" t="str">
        <f ca="1">IFERROR('Balance sheet'!G47/'Balance sheet'!G$32,"NM")</f>
        <v>NM</v>
      </c>
      <c r="H68" s="71" t="str">
        <f ca="1">IFERROR('Balance sheet'!H47/'Balance sheet'!H$32,"NM")</f>
        <v>NM</v>
      </c>
      <c r="I68" s="71" t="str">
        <f ca="1">IFERROR('Balance sheet'!J47/'Balance sheet'!J$32,"NM")</f>
        <v>NM</v>
      </c>
      <c r="J68" s="71" t="str">
        <f ca="1">IFERROR('Balance sheet'!K47/'Balance sheet'!K$32,"NM")</f>
        <v>NM</v>
      </c>
      <c r="K68" s="71" t="str">
        <f ca="1">IFERROR('Balance sheet'!L47/'Balance sheet'!L$32,"NM")</f>
        <v>NM</v>
      </c>
      <c r="L68" s="71" t="str">
        <f ca="1">IFERROR('Balance sheet'!M47/'Balance sheet'!M$32,"NM")</f>
        <v>NM</v>
      </c>
      <c r="M68" s="71" t="str">
        <f ca="1">IFERROR('Balance sheet'!N47/'Balance sheet'!N$32,"NM")</f>
        <v>NM</v>
      </c>
      <c r="N68" s="71" t="str">
        <f ca="1">IFERROR('Balance sheet'!O47/'Balance sheet'!O$32,"NM")</f>
        <v>NM</v>
      </c>
      <c r="O68" s="71" t="str">
        <f ca="1">IFERROR('Balance sheet'!Q47/'Balance sheet'!Q$32,"NM")</f>
        <v>NM</v>
      </c>
      <c r="P68" s="71" t="str">
        <f ca="1">IFERROR('Balance sheet'!R47/'Balance sheet'!R$32,"NM")</f>
        <v>NM</v>
      </c>
      <c r="Q68" s="71" t="str">
        <f ca="1">IFERROR('Balance sheet'!S47/'Balance sheet'!S$32,"NM")</f>
        <v>NM</v>
      </c>
      <c r="R68" s="71" t="str">
        <f ca="1">IFERROR('Balance sheet'!T47/'Balance sheet'!T$32,"NM")</f>
        <v>NM</v>
      </c>
      <c r="S68" s="71" t="str">
        <f ca="1">IFERROR('Balance sheet'!U47/'Balance sheet'!U$32,"NM")</f>
        <v>NM</v>
      </c>
      <c r="T68" s="71" t="str">
        <f ca="1">IFERROR('Balance sheet'!V47/'Balance sheet'!V$32,"NM")</f>
        <v>NM</v>
      </c>
      <c r="U68" s="71">
        <f ca="1">IFERROR('Balance sheet'!X47/'Balance sheet'!X$32,"NM")</f>
        <v>1.8123286037915822E-2</v>
      </c>
      <c r="V68" s="71">
        <f ca="1">IFERROR('Balance sheet'!Y47/'Balance sheet'!Y$32,"NM")</f>
        <v>1.8123286037915822E-2</v>
      </c>
      <c r="W68" s="71" t="str">
        <f ca="1">IFERROR('Balance sheet'!Z47/'Balance sheet'!Z$32,"NM")</f>
        <v>NM</v>
      </c>
      <c r="X68" s="71" t="str">
        <f ca="1">IFERROR('Balance sheet'!AA47/'Balance sheet'!AA$32,"NM")</f>
        <v>NM</v>
      </c>
      <c r="Y68" s="71" t="str">
        <f ca="1">IFERROR('Balance sheet'!AB47/'Balance sheet'!AB$32,"NM")</f>
        <v>NM</v>
      </c>
      <c r="Z68" s="71" t="str">
        <f ca="1">IFERROR('Balance sheet'!AC47/'Balance sheet'!AC$32,"NM")</f>
        <v>NM</v>
      </c>
      <c r="AA68" s="71">
        <f ca="1">IFERROR('Balance sheet'!AE47/'Balance sheet'!AE$32,"NM")</f>
        <v>1.3342515279332013E-2</v>
      </c>
      <c r="AB68" s="71">
        <f ca="1">IFERROR('Balance sheet'!AF47/'Balance sheet'!AF$32,"NM")</f>
        <v>1.3342515279332013E-2</v>
      </c>
      <c r="AC68" s="71" t="str">
        <f ca="1">IFERROR('Balance sheet'!AG47/'Balance sheet'!AG$32,"NM")</f>
        <v>NM</v>
      </c>
      <c r="AD68" s="71" t="str">
        <f ca="1">IFERROR('Balance sheet'!AH47/'Balance sheet'!AH$32,"NM")</f>
        <v>NM</v>
      </c>
      <c r="AE68" s="71" t="str">
        <f ca="1">IFERROR('Balance sheet'!AI47/'Balance sheet'!AI$32,"NM")</f>
        <v>NM</v>
      </c>
      <c r="AF68" s="71" t="str">
        <f ca="1">IFERROR('Balance sheet'!AJ47/'Balance sheet'!AJ$32,"NM")</f>
        <v>NM</v>
      </c>
      <c r="AG68" s="71">
        <f ca="1">IFERROR('Balance sheet'!AL47/'Balance sheet'!AL$32,"NM")</f>
        <v>8.9743589743589737E-3</v>
      </c>
      <c r="AH68" s="71">
        <f ca="1">IFERROR('Balance sheet'!AM47/'Balance sheet'!AM$32,"NM")</f>
        <v>8.9743589743589737E-3</v>
      </c>
      <c r="AI68" s="71" t="str">
        <f ca="1">IFERROR('Balance sheet'!AN47/'Balance sheet'!AN$32,"NM")</f>
        <v>NM</v>
      </c>
      <c r="AJ68" s="71" t="str">
        <f ca="1">IFERROR('Balance sheet'!AO47/'Balance sheet'!AO$32,"NM")</f>
        <v>NM</v>
      </c>
      <c r="AK68" s="71" t="str">
        <f ca="1">IFERROR('Balance sheet'!AP47/'Balance sheet'!AP$32,"NM")</f>
        <v>NM</v>
      </c>
      <c r="AL68" s="71" t="str">
        <f ca="1">IFERROR('Balance sheet'!AQ47/'Balance sheet'!AQ$32,"NM")</f>
        <v>NM</v>
      </c>
      <c r="AM68" s="71">
        <f ca="1">IFERROR('Balance sheet'!AS47/'Balance sheet'!AS$32,"NM")</f>
        <v>1.5219647180906262E-2</v>
      </c>
      <c r="AN68" s="71">
        <f ca="1">IFERROR('Balance sheet'!AT47/'Balance sheet'!AT$32,"NM")</f>
        <v>1.5219647180906262E-2</v>
      </c>
      <c r="AO68" s="71">
        <f ca="1">IFERROR('Balance sheet'!AU47/'Balance sheet'!AU$32,"NM")</f>
        <v>1.9428858554559919E-2</v>
      </c>
      <c r="AP68" s="71">
        <f ca="1">IFERROR('Balance sheet'!AV47/'Balance sheet'!AV$32,"NM")</f>
        <v>1.7805755395683454E-2</v>
      </c>
      <c r="AQ68" s="71">
        <f ca="1">IFERROR('Balance sheet'!AW47/'Balance sheet'!AW$32,"NM")</f>
        <v>1.7805755395683454E-2</v>
      </c>
      <c r="AR68" s="71">
        <f ca="1">IFERROR('Balance sheet'!AX47/'Balance sheet'!AX$32,"NM")</f>
        <v>1.820388349514563E-2</v>
      </c>
      <c r="AS68" s="71">
        <f ca="1">IFERROR('Balance sheet'!AY47/'Balance sheet'!AY$32,"NM")</f>
        <v>1.820388349514563E-2</v>
      </c>
      <c r="AT68" s="71">
        <f ca="1">IFERROR('Balance sheet'!BA47/'Balance sheet'!BA$32,"NM")</f>
        <v>1.4041778625292538E-2</v>
      </c>
    </row>
    <row r="69" spans="1:46" x14ac:dyDescent="0.2">
      <c r="A69" s="2" t="str">
        <f>'Balance sheet'!A50</f>
        <v>Other current liabilities</v>
      </c>
      <c r="D69" s="71" t="str">
        <f ca="1">IFERROR('Balance sheet'!D50/'Balance sheet'!D$32,"NM")</f>
        <v>NM</v>
      </c>
      <c r="E69" s="71" t="str">
        <f ca="1">IFERROR('Balance sheet'!E50/'Balance sheet'!E$32,"NM")</f>
        <v>NM</v>
      </c>
      <c r="F69" s="71" t="str">
        <f ca="1">IFERROR('Balance sheet'!F50/'Balance sheet'!F$32,"NM")</f>
        <v>NM</v>
      </c>
      <c r="G69" s="71" t="str">
        <f ca="1">IFERROR('Balance sheet'!G50/'Balance sheet'!G$32,"NM")</f>
        <v>NM</v>
      </c>
      <c r="H69" s="71" t="str">
        <f ca="1">IFERROR('Balance sheet'!H50/'Balance sheet'!H$32,"NM")</f>
        <v>NM</v>
      </c>
      <c r="I69" s="71" t="str">
        <f ca="1">IFERROR('Balance sheet'!J50/'Balance sheet'!J$32,"NM")</f>
        <v>NM</v>
      </c>
      <c r="J69" s="71" t="str">
        <f ca="1">IFERROR('Balance sheet'!K50/'Balance sheet'!K$32,"NM")</f>
        <v>NM</v>
      </c>
      <c r="K69" s="71" t="str">
        <f ca="1">IFERROR('Balance sheet'!L50/'Balance sheet'!L$32,"NM")</f>
        <v>NM</v>
      </c>
      <c r="L69" s="71" t="str">
        <f ca="1">IFERROR('Balance sheet'!M50/'Balance sheet'!M$32,"NM")</f>
        <v>NM</v>
      </c>
      <c r="M69" s="71" t="str">
        <f ca="1">IFERROR('Balance sheet'!N50/'Balance sheet'!N$32,"NM")</f>
        <v>NM</v>
      </c>
      <c r="N69" s="71" t="str">
        <f ca="1">IFERROR('Balance sheet'!O50/'Balance sheet'!O$32,"NM")</f>
        <v>NM</v>
      </c>
      <c r="O69" s="71" t="str">
        <f ca="1">IFERROR('Balance sheet'!Q50/'Balance sheet'!Q$32,"NM")</f>
        <v>NM</v>
      </c>
      <c r="P69" s="71" t="str">
        <f ca="1">IFERROR('Balance sheet'!R50/'Balance sheet'!R$32,"NM")</f>
        <v>NM</v>
      </c>
      <c r="Q69" s="71" t="str">
        <f ca="1">IFERROR('Balance sheet'!S50/'Balance sheet'!S$32,"NM")</f>
        <v>NM</v>
      </c>
      <c r="R69" s="71" t="str">
        <f ca="1">IFERROR('Balance sheet'!T50/'Balance sheet'!T$32,"NM")</f>
        <v>NM</v>
      </c>
      <c r="S69" s="71" t="str">
        <f ca="1">IFERROR('Balance sheet'!U50/'Balance sheet'!U$32,"NM")</f>
        <v>NM</v>
      </c>
      <c r="T69" s="71" t="str">
        <f ca="1">IFERROR('Balance sheet'!V50/'Balance sheet'!V$32,"NM")</f>
        <v>NM</v>
      </c>
      <c r="U69" s="71">
        <f ca="1">IFERROR('Balance sheet'!X50/'Balance sheet'!X$32,"NM")</f>
        <v>3.3623464886133304E-2</v>
      </c>
      <c r="V69" s="71">
        <f ca="1">IFERROR('Balance sheet'!Y50/'Balance sheet'!Y$32,"NM")</f>
        <v>3.3623464886133304E-2</v>
      </c>
      <c r="W69" s="71" t="str">
        <f ca="1">IFERROR('Balance sheet'!Z50/'Balance sheet'!Z$32,"NM")</f>
        <v>NM</v>
      </c>
      <c r="X69" s="71" t="str">
        <f ca="1">IFERROR('Balance sheet'!AA50/'Balance sheet'!AA$32,"NM")</f>
        <v>NM</v>
      </c>
      <c r="Y69" s="71" t="str">
        <f ca="1">IFERROR('Balance sheet'!AB50/'Balance sheet'!AB$32,"NM")</f>
        <v>NM</v>
      </c>
      <c r="Z69" s="71" t="str">
        <f ca="1">IFERROR('Balance sheet'!AC50/'Balance sheet'!AC$32,"NM")</f>
        <v>NM</v>
      </c>
      <c r="AA69" s="71">
        <f ca="1">IFERROR('Balance sheet'!AE50/'Balance sheet'!AE$32,"NM")</f>
        <v>2.6943272789876904E-2</v>
      </c>
      <c r="AB69" s="71">
        <f ca="1">IFERROR('Balance sheet'!AF50/'Balance sheet'!AF$32,"NM")</f>
        <v>2.6943272789876904E-2</v>
      </c>
      <c r="AC69" s="71" t="str">
        <f ca="1">IFERROR('Balance sheet'!AG50/'Balance sheet'!AG$32,"NM")</f>
        <v>NM</v>
      </c>
      <c r="AD69" s="71" t="str">
        <f ca="1">IFERROR('Balance sheet'!AH50/'Balance sheet'!AH$32,"NM")</f>
        <v>NM</v>
      </c>
      <c r="AE69" s="71" t="str">
        <f ca="1">IFERROR('Balance sheet'!AI50/'Balance sheet'!AI$32,"NM")</f>
        <v>NM</v>
      </c>
      <c r="AF69" s="71" t="str">
        <f ca="1">IFERROR('Balance sheet'!AJ50/'Balance sheet'!AJ$32,"NM")</f>
        <v>NM</v>
      </c>
      <c r="AG69" s="71">
        <f ca="1">IFERROR('Balance sheet'!AL50/'Balance sheet'!AL$32,"NM")</f>
        <v>2.4439102564102564E-2</v>
      </c>
      <c r="AH69" s="71">
        <f ca="1">IFERROR('Balance sheet'!AM50/'Balance sheet'!AM$32,"NM")</f>
        <v>2.4439102564102564E-2</v>
      </c>
      <c r="AI69" s="71" t="str">
        <f ca="1">IFERROR('Balance sheet'!AN50/'Balance sheet'!AN$32,"NM")</f>
        <v>NM</v>
      </c>
      <c r="AJ69" s="71" t="str">
        <f ca="1">IFERROR('Balance sheet'!AO50/'Balance sheet'!AO$32,"NM")</f>
        <v>NM</v>
      </c>
      <c r="AK69" s="71" t="str">
        <f ca="1">IFERROR('Balance sheet'!AP50/'Balance sheet'!AP$32,"NM")</f>
        <v>NM</v>
      </c>
      <c r="AL69" s="71" t="str">
        <f ca="1">IFERROR('Balance sheet'!AQ50/'Balance sheet'!AQ$32,"NM")</f>
        <v>NM</v>
      </c>
      <c r="AM69" s="71">
        <f ca="1">IFERROR('Balance sheet'!AS50/'Balance sheet'!AS$32,"NM")</f>
        <v>2.9747492217225873E-2</v>
      </c>
      <c r="AN69" s="71">
        <f ca="1">IFERROR('Balance sheet'!AT50/'Balance sheet'!AT$32,"NM")</f>
        <v>2.9747492217225873E-2</v>
      </c>
      <c r="AO69" s="71">
        <f ca="1">IFERROR('Balance sheet'!AU50/'Balance sheet'!AU$32,"NM")</f>
        <v>3.5005443430198478E-2</v>
      </c>
      <c r="AP69" s="71">
        <f ca="1">IFERROR('Balance sheet'!AV50/'Balance sheet'!AV$32,"NM")</f>
        <v>3.7859712230215829E-2</v>
      </c>
      <c r="AQ69" s="71">
        <f ca="1">IFERROR('Balance sheet'!AW50/'Balance sheet'!AW$32,"NM")</f>
        <v>3.7859712230215829E-2</v>
      </c>
      <c r="AR69" s="71">
        <f ca="1">IFERROR('Balance sheet'!AX50/'Balance sheet'!AX$32,"NM")</f>
        <v>3.6061026352288486E-2</v>
      </c>
      <c r="AS69" s="71">
        <f ca="1">IFERROR('Balance sheet'!AY50/'Balance sheet'!AY$32,"NM")</f>
        <v>3.6061026352288486E-2</v>
      </c>
      <c r="AT69" s="71">
        <f ca="1">IFERROR('Balance sheet'!BA50/'Balance sheet'!BA$32,"NM")</f>
        <v>3.1810696021496054E-2</v>
      </c>
    </row>
    <row r="70" spans="1:46" x14ac:dyDescent="0.2">
      <c r="A70" s="72" t="str">
        <f>'Balance sheet'!A51</f>
        <v>Current liabilities</v>
      </c>
      <c r="B70" s="74"/>
      <c r="C70" s="74"/>
      <c r="D70" s="73" t="str">
        <f ca="1">IFERROR('Balance sheet'!D51/'Balance sheet'!D$32,"NM")</f>
        <v>NM</v>
      </c>
      <c r="E70" s="73" t="str">
        <f ca="1">IFERROR('Balance sheet'!E51/'Balance sheet'!E$32,"NM")</f>
        <v>NM</v>
      </c>
      <c r="F70" s="73" t="str">
        <f ca="1">IFERROR('Balance sheet'!F51/'Balance sheet'!F$32,"NM")</f>
        <v>NM</v>
      </c>
      <c r="G70" s="73" t="str">
        <f ca="1">IFERROR('Balance sheet'!G51/'Balance sheet'!G$32,"NM")</f>
        <v>NM</v>
      </c>
      <c r="H70" s="73" t="str">
        <f ca="1">IFERROR('Balance sheet'!H51/'Balance sheet'!H$32,"NM")</f>
        <v>NM</v>
      </c>
      <c r="I70" s="73" t="str">
        <f ca="1">IFERROR('Balance sheet'!J51/'Balance sheet'!J$32,"NM")</f>
        <v>NM</v>
      </c>
      <c r="J70" s="73" t="str">
        <f ca="1">IFERROR('Balance sheet'!K51/'Balance sheet'!K$32,"NM")</f>
        <v>NM</v>
      </c>
      <c r="K70" s="73" t="str">
        <f ca="1">IFERROR('Balance sheet'!L51/'Balance sheet'!L$32,"NM")</f>
        <v>NM</v>
      </c>
      <c r="L70" s="73" t="str">
        <f ca="1">IFERROR('Balance sheet'!M51/'Balance sheet'!M$32,"NM")</f>
        <v>NM</v>
      </c>
      <c r="M70" s="73" t="str">
        <f ca="1">IFERROR('Balance sheet'!N51/'Balance sheet'!N$32,"NM")</f>
        <v>NM</v>
      </c>
      <c r="N70" s="73" t="str">
        <f ca="1">IFERROR('Balance sheet'!O51/'Balance sheet'!O$32,"NM")</f>
        <v>NM</v>
      </c>
      <c r="O70" s="73" t="str">
        <f ca="1">IFERROR('Balance sheet'!Q51/'Balance sheet'!Q$32,"NM")</f>
        <v>NM</v>
      </c>
      <c r="P70" s="73" t="str">
        <f ca="1">IFERROR('Balance sheet'!R51/'Balance sheet'!R$32,"NM")</f>
        <v>NM</v>
      </c>
      <c r="Q70" s="73" t="str">
        <f ca="1">IFERROR('Balance sheet'!S51/'Balance sheet'!S$32,"NM")</f>
        <v>NM</v>
      </c>
      <c r="R70" s="73" t="str">
        <f ca="1">IFERROR('Balance sheet'!T51/'Balance sheet'!T$32,"NM")</f>
        <v>NM</v>
      </c>
      <c r="S70" s="73" t="str">
        <f ca="1">IFERROR('Balance sheet'!U51/'Balance sheet'!U$32,"NM")</f>
        <v>NM</v>
      </c>
      <c r="T70" s="73" t="str">
        <f ca="1">IFERROR('Balance sheet'!V51/'Balance sheet'!V$32,"NM")</f>
        <v>NM</v>
      </c>
      <c r="U70" s="73">
        <f ca="1">IFERROR('Balance sheet'!X51/'Balance sheet'!X$32,"NM")</f>
        <v>0.29605341600095386</v>
      </c>
      <c r="V70" s="73">
        <f ca="1">IFERROR('Balance sheet'!Y51/'Balance sheet'!Y$32,"NM")</f>
        <v>0.29605341600095386</v>
      </c>
      <c r="W70" s="73" t="str">
        <f ca="1">IFERROR('Balance sheet'!Z51/'Balance sheet'!Z$32,"NM")</f>
        <v>NM</v>
      </c>
      <c r="X70" s="73" t="str">
        <f ca="1">IFERROR('Balance sheet'!AA51/'Balance sheet'!AA$32,"NM")</f>
        <v>NM</v>
      </c>
      <c r="Y70" s="73" t="str">
        <f ca="1">IFERROR('Balance sheet'!AB51/'Balance sheet'!AB$32,"NM")</f>
        <v>NM</v>
      </c>
      <c r="Z70" s="73" t="str">
        <f ca="1">IFERROR('Balance sheet'!AC51/'Balance sheet'!AC$32,"NM")</f>
        <v>NM</v>
      </c>
      <c r="AA70" s="73">
        <f ca="1">IFERROR('Balance sheet'!AE51/'Balance sheet'!AE$32,"NM")</f>
        <v>0.21692347421881725</v>
      </c>
      <c r="AB70" s="73">
        <f ca="1">IFERROR('Balance sheet'!AF51/'Balance sheet'!AF$32,"NM")</f>
        <v>0.21692347421881725</v>
      </c>
      <c r="AC70" s="73" t="str">
        <f ca="1">IFERROR('Balance sheet'!AG51/'Balance sheet'!AG$32,"NM")</f>
        <v>NM</v>
      </c>
      <c r="AD70" s="73" t="str">
        <f ca="1">IFERROR('Balance sheet'!AH51/'Balance sheet'!AH$32,"NM")</f>
        <v>NM</v>
      </c>
      <c r="AE70" s="73" t="str">
        <f ca="1">IFERROR('Balance sheet'!AI51/'Balance sheet'!AI$32,"NM")</f>
        <v>NM</v>
      </c>
      <c r="AF70" s="73" t="str">
        <f ca="1">IFERROR('Balance sheet'!AJ51/'Balance sheet'!AJ$32,"NM")</f>
        <v>NM</v>
      </c>
      <c r="AG70" s="73">
        <f ca="1">IFERROR('Balance sheet'!AL51/'Balance sheet'!AL$32,"NM")</f>
        <v>0.22179487179487178</v>
      </c>
      <c r="AH70" s="73">
        <f ca="1">IFERROR('Balance sheet'!AM51/'Balance sheet'!AM$32,"NM")</f>
        <v>0.22179487179487178</v>
      </c>
      <c r="AI70" s="73" t="str">
        <f ca="1">IFERROR('Balance sheet'!AN51/'Balance sheet'!AN$32,"NM")</f>
        <v>NM</v>
      </c>
      <c r="AJ70" s="73" t="str">
        <f ca="1">IFERROR('Balance sheet'!AO51/'Balance sheet'!AO$32,"NM")</f>
        <v>NM</v>
      </c>
      <c r="AK70" s="73" t="str">
        <f ca="1">IFERROR('Balance sheet'!AP51/'Balance sheet'!AP$32,"NM")</f>
        <v>NM</v>
      </c>
      <c r="AL70" s="73" t="str">
        <f ca="1">IFERROR('Balance sheet'!AQ51/'Balance sheet'!AQ$32,"NM")</f>
        <v>NM</v>
      </c>
      <c r="AM70" s="73">
        <f ca="1">IFERROR('Balance sheet'!AS51/'Balance sheet'!AS$32,"NM")</f>
        <v>0.27723970944309928</v>
      </c>
      <c r="AN70" s="73">
        <f ca="1">IFERROR('Balance sheet'!AT51/'Balance sheet'!AT$32,"NM")</f>
        <v>0.27723970944309928</v>
      </c>
      <c r="AO70" s="73">
        <f ca="1">IFERROR('Balance sheet'!AU51/'Balance sheet'!AU$32,"NM")</f>
        <v>0.27702872456243194</v>
      </c>
      <c r="AP70" s="73">
        <f ca="1">IFERROR('Balance sheet'!AV51/'Balance sheet'!AV$32,"NM")</f>
        <v>0.30980215827338131</v>
      </c>
      <c r="AQ70" s="73">
        <f ca="1">IFERROR('Balance sheet'!AW51/'Balance sheet'!AW$32,"NM")</f>
        <v>0.30980215827338131</v>
      </c>
      <c r="AR70" s="73">
        <f ca="1">IFERROR('Balance sheet'!AX51/'Balance sheet'!AX$32,"NM")</f>
        <v>0.31484049930651875</v>
      </c>
      <c r="AS70" s="73">
        <f ca="1">IFERROR('Balance sheet'!AY51/'Balance sheet'!AY$32,"NM")</f>
        <v>0.31484049930651875</v>
      </c>
      <c r="AT70" s="73">
        <f ca="1">IFERROR('Balance sheet'!BA51/'Balance sheet'!BA$32,"NM")</f>
        <v>0.28716304065181592</v>
      </c>
    </row>
    <row r="71" spans="1:46" x14ac:dyDescent="0.2">
      <c r="A71" s="72" t="str">
        <f>'Balance sheet'!A64</f>
        <v>Total liabilities</v>
      </c>
      <c r="B71" s="74"/>
      <c r="C71" s="74"/>
      <c r="D71" s="73" t="str">
        <f ca="1">IFERROR('Balance sheet'!D64/'Balance sheet'!D$32,"NM")</f>
        <v>NM</v>
      </c>
      <c r="E71" s="73" t="str">
        <f ca="1">IFERROR('Balance sheet'!E64/'Balance sheet'!E$32,"NM")</f>
        <v>NM</v>
      </c>
      <c r="F71" s="73" t="str">
        <f ca="1">IFERROR('Balance sheet'!F64/'Balance sheet'!F$32,"NM")</f>
        <v>NM</v>
      </c>
      <c r="G71" s="73" t="str">
        <f ca="1">IFERROR('Balance sheet'!G64/'Balance sheet'!G$32,"NM")</f>
        <v>NM</v>
      </c>
      <c r="H71" s="73" t="str">
        <f ca="1">IFERROR('Balance sheet'!H64/'Balance sheet'!H$32,"NM")</f>
        <v>NM</v>
      </c>
      <c r="I71" s="73" t="str">
        <f ca="1">IFERROR('Balance sheet'!J64/'Balance sheet'!J$32,"NM")</f>
        <v>NM</v>
      </c>
      <c r="J71" s="73" t="str">
        <f ca="1">IFERROR('Balance sheet'!K64/'Balance sheet'!K$32,"NM")</f>
        <v>NM</v>
      </c>
      <c r="K71" s="73" t="str">
        <f ca="1">IFERROR('Balance sheet'!L64/'Balance sheet'!L$32,"NM")</f>
        <v>NM</v>
      </c>
      <c r="L71" s="73" t="str">
        <f ca="1">IFERROR('Balance sheet'!M64/'Balance sheet'!M$32,"NM")</f>
        <v>NM</v>
      </c>
      <c r="M71" s="73" t="str">
        <f ca="1">IFERROR('Balance sheet'!N64/'Balance sheet'!N$32,"NM")</f>
        <v>NM</v>
      </c>
      <c r="N71" s="73" t="str">
        <f ca="1">IFERROR('Balance sheet'!O64/'Balance sheet'!O$32,"NM")</f>
        <v>NM</v>
      </c>
      <c r="O71" s="73" t="str">
        <f ca="1">IFERROR('Balance sheet'!Q64/'Balance sheet'!Q$32,"NM")</f>
        <v>NM</v>
      </c>
      <c r="P71" s="73" t="str">
        <f ca="1">IFERROR('Balance sheet'!R64/'Balance sheet'!R$32,"NM")</f>
        <v>NM</v>
      </c>
      <c r="Q71" s="73" t="str">
        <f ca="1">IFERROR('Balance sheet'!S64/'Balance sheet'!S$32,"NM")</f>
        <v>NM</v>
      </c>
      <c r="R71" s="73" t="str">
        <f ca="1">IFERROR('Balance sheet'!T64/'Balance sheet'!T$32,"NM")</f>
        <v>NM</v>
      </c>
      <c r="S71" s="73" t="str">
        <f ca="1">IFERROR('Balance sheet'!U64/'Balance sheet'!U$32,"NM")</f>
        <v>NM</v>
      </c>
      <c r="T71" s="73" t="str">
        <f ca="1">IFERROR('Balance sheet'!V64/'Balance sheet'!V$32,"NM")</f>
        <v>NM</v>
      </c>
      <c r="U71" s="73">
        <f ca="1">IFERROR('Balance sheet'!X64/'Balance sheet'!X$32,"NM")</f>
        <v>1.2344103970430429</v>
      </c>
      <c r="V71" s="73">
        <f ca="1">IFERROR('Balance sheet'!Y64/'Balance sheet'!Y$32,"NM")</f>
        <v>1.2344103970430429</v>
      </c>
      <c r="W71" s="73" t="str">
        <f ca="1">IFERROR('Balance sheet'!Z64/'Balance sheet'!Z$32,"NM")</f>
        <v>NM</v>
      </c>
      <c r="X71" s="73" t="str">
        <f ca="1">IFERROR('Balance sheet'!AA64/'Balance sheet'!AA$32,"NM")</f>
        <v>NM</v>
      </c>
      <c r="Y71" s="73" t="str">
        <f ca="1">IFERROR('Balance sheet'!AB64/'Balance sheet'!AB$32,"NM")</f>
        <v>NM</v>
      </c>
      <c r="Z71" s="73" t="str">
        <f ca="1">IFERROR('Balance sheet'!AC64/'Balance sheet'!AC$32,"NM")</f>
        <v>NM</v>
      </c>
      <c r="AA71" s="73">
        <f ca="1">IFERROR('Balance sheet'!AE64/'Balance sheet'!AE$32,"NM")</f>
        <v>0.97779116811569255</v>
      </c>
      <c r="AB71" s="73">
        <f ca="1">IFERROR('Balance sheet'!AF64/'Balance sheet'!AF$32,"NM")</f>
        <v>0.97779116811569255</v>
      </c>
      <c r="AC71" s="73" t="str">
        <f ca="1">IFERROR('Balance sheet'!AG64/'Balance sheet'!AG$32,"NM")</f>
        <v>NM</v>
      </c>
      <c r="AD71" s="73" t="str">
        <f ca="1">IFERROR('Balance sheet'!AH64/'Balance sheet'!AH$32,"NM")</f>
        <v>NM</v>
      </c>
      <c r="AE71" s="73" t="str">
        <f ca="1">IFERROR('Balance sheet'!AI64/'Balance sheet'!AI$32,"NM")</f>
        <v>NM</v>
      </c>
      <c r="AF71" s="73" t="str">
        <f ca="1">IFERROR('Balance sheet'!AJ64/'Balance sheet'!AJ$32,"NM")</f>
        <v>NM</v>
      </c>
      <c r="AG71" s="73">
        <f ca="1">IFERROR('Balance sheet'!AL64/'Balance sheet'!AL$32,"NM")</f>
        <v>0.87435897435897436</v>
      </c>
      <c r="AH71" s="73">
        <f ca="1">IFERROR('Balance sheet'!AM64/'Balance sheet'!AM$32,"NM")</f>
        <v>0.87435897435897436</v>
      </c>
      <c r="AI71" s="73" t="str">
        <f ca="1">IFERROR('Balance sheet'!AN64/'Balance sheet'!AN$32,"NM")</f>
        <v>NM</v>
      </c>
      <c r="AJ71" s="73" t="str">
        <f ca="1">IFERROR('Balance sheet'!AO64/'Balance sheet'!AO$32,"NM")</f>
        <v>NM</v>
      </c>
      <c r="AK71" s="73" t="str">
        <f ca="1">IFERROR('Balance sheet'!AP64/'Balance sheet'!AP$32,"NM")</f>
        <v>NM</v>
      </c>
      <c r="AL71" s="73" t="str">
        <f ca="1">IFERROR('Balance sheet'!AQ64/'Balance sheet'!AQ$32,"NM")</f>
        <v>NM</v>
      </c>
      <c r="AM71" s="73">
        <f ca="1">IFERROR('Balance sheet'!AS64/'Balance sheet'!AS$32,"NM")</f>
        <v>0.82730888965755789</v>
      </c>
      <c r="AN71" s="73">
        <f ca="1">IFERROR('Balance sheet'!AT64/'Balance sheet'!AT$32,"NM")</f>
        <v>0.82730888965755789</v>
      </c>
      <c r="AO71" s="73">
        <f ca="1">IFERROR('Balance sheet'!AU64/'Balance sheet'!AU$32,"NM")</f>
        <v>0.7990118080562767</v>
      </c>
      <c r="AP71" s="73">
        <f ca="1">IFERROR('Balance sheet'!AV64/'Balance sheet'!AV$32,"NM")</f>
        <v>0.80503597122302162</v>
      </c>
      <c r="AQ71" s="73">
        <f ca="1">IFERROR('Balance sheet'!AW64/'Balance sheet'!AW$32,"NM")</f>
        <v>0.80503597122302162</v>
      </c>
      <c r="AR71" s="73">
        <f ca="1">IFERROR('Balance sheet'!AX64/'Balance sheet'!AX$32,"NM")</f>
        <v>0.79186893203883491</v>
      </c>
      <c r="AS71" s="73">
        <f ca="1">IFERROR('Balance sheet'!AY64/'Balance sheet'!AY$32,"NM")</f>
        <v>0.79186893203883491</v>
      </c>
      <c r="AT71" s="73">
        <f ca="1">IFERROR('Balance sheet'!BA64/'Balance sheet'!BA$32,"NM")</f>
        <v>0.77914535841206556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14</vt:i4>
      </vt:variant>
    </vt:vector>
  </HeadingPairs>
  <TitlesOfParts>
    <vt:vector size="24" baseType="lpstr">
      <vt:lpstr>Summary</vt:lpstr>
      <vt:lpstr>P&amp;L</vt:lpstr>
      <vt:lpstr>Balance sheet</vt:lpstr>
      <vt:lpstr>Cashflow</vt:lpstr>
      <vt:lpstr>Assumptions &amp; Forecasts</vt:lpstr>
      <vt:lpstr>LBO Scenario</vt:lpstr>
      <vt:lpstr>Slide Copy</vt:lpstr>
      <vt:lpstr>Sensitivities</vt:lpstr>
      <vt:lpstr>Asset Coverage</vt:lpstr>
      <vt:lpstr>Common Size</vt:lpstr>
      <vt:lpstr>Buyback_Toggle</vt:lpstr>
      <vt:lpstr>Case_Name</vt:lpstr>
      <vt:lpstr>Case_Number</vt:lpstr>
      <vt:lpstr>Coverage_Assumption</vt:lpstr>
      <vt:lpstr>Divi_Toggle</vt:lpstr>
      <vt:lpstr>GrossMargin_Toggle_18</vt:lpstr>
      <vt:lpstr>GrossMargin_Toggle_19</vt:lpstr>
      <vt:lpstr>GrossMargin_Toggle_20</vt:lpstr>
      <vt:lpstr>Rev_Toggle_18</vt:lpstr>
      <vt:lpstr>Rev_Toggle_19</vt:lpstr>
      <vt:lpstr>Rev_Toggle_20</vt:lpstr>
      <vt:lpstr>SGA_Toggle_18</vt:lpstr>
      <vt:lpstr>SGA_Toggle_19</vt:lpstr>
      <vt:lpstr>SGA_Toggle_20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Hughes</dc:creator>
  <cp:lastModifiedBy>Malachy English</cp:lastModifiedBy>
  <cp:lastPrinted>2017-10-24T11:22:17Z</cp:lastPrinted>
  <dcterms:created xsi:type="dcterms:W3CDTF">2016-02-10T16:41:56Z</dcterms:created>
  <dcterms:modified xsi:type="dcterms:W3CDTF">2018-12-27T16:12:31Z</dcterms:modified>
</cp:coreProperties>
</file>