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ganthology/Downloads/"/>
    </mc:Choice>
  </mc:AlternateContent>
  <xr:revisionPtr revIDLastSave="0" documentId="13_ncr:1_{CE64F44B-303C-9B45-AF49-891BF95A94BD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Industry" sheetId="2" r:id="rId1"/>
    <sheet name="Job Specialisation" sheetId="3" r:id="rId2"/>
    <sheet name="Do not touch Namelist" sheetId="4" state="hidden" r:id="rId3"/>
    <sheet name="Unique combined" sheetId="5" state="hidden" r:id="rId4"/>
  </sheets>
  <calcPr calcId="191029"/>
  <customWorkbookViews>
    <customWorkbookView name="Filter 1" guid="{68994519-8082-431A-A461-B781F6C6D1B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1" i="5" l="1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<sst xmlns="http://schemas.openxmlformats.org/spreadsheetml/2006/main" count="96" uniqueCount="96">
  <si>
    <t>Architecture</t>
  </si>
  <si>
    <t>Trina</t>
  </si>
  <si>
    <t xml:space="preserve">Customer Service and Customer / Community Relations </t>
  </si>
  <si>
    <t>Finance - Accounting</t>
  </si>
  <si>
    <t>Engineering</t>
  </si>
  <si>
    <t>Quantity Survey</t>
  </si>
  <si>
    <t>Marketing and Advertising Workers</t>
  </si>
  <si>
    <t xml:space="preserve">Technicians, Mechanics and Repairers - Aircraft and Automotive </t>
  </si>
  <si>
    <t>Consulting - Consultants, Analysts, Advisors, Risk Management Specialists And Strategists</t>
  </si>
  <si>
    <t>Sales</t>
  </si>
  <si>
    <t>Creative Art and Design Workers</t>
  </si>
  <si>
    <t>Managerial and Senior Management</t>
  </si>
  <si>
    <t>Market Researchers</t>
  </si>
  <si>
    <t>Project and Product Management</t>
  </si>
  <si>
    <t>Teaching and Education</t>
  </si>
  <si>
    <t>Food And Beverage - Frontline Preparation and Serving Workers</t>
  </si>
  <si>
    <t>Occupational Health And Safety Workers</t>
  </si>
  <si>
    <t>IT - Software and Web Developers, Programmers, and Testers</t>
  </si>
  <si>
    <t>Kelvin</t>
  </si>
  <si>
    <t>Human Resources</t>
  </si>
  <si>
    <t>IT - Database, Network and Systems Administrators and Architects</t>
  </si>
  <si>
    <t xml:space="preserve">Science - Social </t>
  </si>
  <si>
    <t>Healthcare - Doctors and Surgeons</t>
  </si>
  <si>
    <t>Data Scientists, Data Analytics, Data Engineers and Business Intelligence</t>
  </si>
  <si>
    <t>Research and Development</t>
  </si>
  <si>
    <t>Legal - Lawyers, Paralegals, Judges and Magistrates</t>
  </si>
  <si>
    <t>Healthcare - Dietitians and Nutritionists</t>
  </si>
  <si>
    <t>Purchasing, Procurement, Demand / Supply Planning and Pricing</t>
  </si>
  <si>
    <t>Communication - Public Relations (PR) and Media</t>
  </si>
  <si>
    <t>Business Development and Business Support</t>
  </si>
  <si>
    <t>Communication - News Analysts, Reporters, Editors and Journalists</t>
  </si>
  <si>
    <t>Forest and Conservation Workers</t>
  </si>
  <si>
    <t>Healthcare - Pharmacists</t>
  </si>
  <si>
    <t>Legal - Pupil in Chamber</t>
  </si>
  <si>
    <t>Veterinary - Veterinarian and Veterinarian Support</t>
  </si>
  <si>
    <t>Finance - Taxation</t>
  </si>
  <si>
    <t>Product Development</t>
  </si>
  <si>
    <t>Quality Assurance and Quality Control</t>
  </si>
  <si>
    <t>Interior Design</t>
  </si>
  <si>
    <t>Finance - Credit Counselors and Loan Officers</t>
  </si>
  <si>
    <t>Training and Development</t>
  </si>
  <si>
    <t>Entertainment And Performance</t>
  </si>
  <si>
    <t>Healthcare - Dentists</t>
  </si>
  <si>
    <t xml:space="preserve">Compliance </t>
  </si>
  <si>
    <t>Logistics And Transportation - Motor Vehicle, Rail and Marine Transportation Operators, Drivers and Workers</t>
  </si>
  <si>
    <t xml:space="preserve">IT - Cyber Security </t>
  </si>
  <si>
    <t>Communication - Copywriters, Intepretors and Translators</t>
  </si>
  <si>
    <t>Finance - Audit</t>
  </si>
  <si>
    <t xml:space="preserve">Operation, Maintenance And Technicians - Power, Water and Wastewater Treatment Plant And System </t>
  </si>
  <si>
    <t>Regulatory Affairs, Policy and Legislation</t>
  </si>
  <si>
    <t>Finance Market - Investment / Insurance / Banking / Others</t>
  </si>
  <si>
    <t xml:space="preserve">Science - Actuaries, Mathematics, Statistics </t>
  </si>
  <si>
    <t>Healthcare - Optometrists</t>
  </si>
  <si>
    <t xml:space="preserve">Certification </t>
  </si>
  <si>
    <t xml:space="preserve">Operation, Maintenance and Technicians - Aircraft Operations and Crew  </t>
  </si>
  <si>
    <t>Healthcare - Clinical Laboratory, Diagnostic and Medical Report Technicians</t>
  </si>
  <si>
    <t>Reb</t>
  </si>
  <si>
    <t>Technician - Engineering Technologists and Technicians</t>
  </si>
  <si>
    <t>Healthcare - Nurses, Assistants and Aides</t>
  </si>
  <si>
    <t>Healthcare - Physiotherapist, Occupational, Sports, Radiation and Other Therapists, Counsellors</t>
  </si>
  <si>
    <t xml:space="preserve">Retail - Frontline </t>
  </si>
  <si>
    <t xml:space="preserve">Science - Physical </t>
  </si>
  <si>
    <t>IT - Technical and Computer Support Specialists</t>
  </si>
  <si>
    <t>Science - Life</t>
  </si>
  <si>
    <t>Logistics And Transportation - Last-Mile Food / Goods Delivery and Private Hire Drivers</t>
  </si>
  <si>
    <t>Technician - Life, Physical and Social Science Technologists and Technicians</t>
  </si>
  <si>
    <t>Marina</t>
  </si>
  <si>
    <t>Healthcare - Psychiatrist And Psychologist</t>
  </si>
  <si>
    <t>Cleaning, Pest Control and Building / Ground Maintenance Work</t>
  </si>
  <si>
    <t>Event - Meeting, Convention and Event Planner / Coordinator</t>
  </si>
  <si>
    <t>Healthcare - Alternative / Complementary Medicine</t>
  </si>
  <si>
    <t>Law Enforcement and Protective Services</t>
  </si>
  <si>
    <t xml:space="preserve">Hospitality - Frontline Hospitality </t>
  </si>
  <si>
    <t>Social and Community Health Workers</t>
  </si>
  <si>
    <t xml:space="preserve">Personal Care Services </t>
  </si>
  <si>
    <t>Personal Services Work</t>
  </si>
  <si>
    <t>Technician - Broadcast, Sound, Lighting and Camera Operators and Editors</t>
  </si>
  <si>
    <t>Agents and Talent Management</t>
  </si>
  <si>
    <t>Agricultural and Fishing Workers</t>
  </si>
  <si>
    <t>Appraisal</t>
  </si>
  <si>
    <t>Athletes, Coaches, Umpires And Related Workers</t>
  </si>
  <si>
    <t>Clergy and Religuous Work</t>
  </si>
  <si>
    <t>Communication - Broadcast Announcers and Radio DJ</t>
  </si>
  <si>
    <t>Construction Workers, Fabricators, Painters, Plumbers And Electricians</t>
  </si>
  <si>
    <t>Fitness - Personal Trainers and Fitness Coaches</t>
  </si>
  <si>
    <t xml:space="preserve">Food Processing </t>
  </si>
  <si>
    <t>Operation - Mining / Quary Workers and Drill Operators</t>
  </si>
  <si>
    <t xml:space="preserve">Operation, Mechanics, Installation and Repair - Computer, Machines, Electrical and Electronic Equipment </t>
  </si>
  <si>
    <t>Logistics - Warehouse Workers</t>
  </si>
  <si>
    <t>Operation, Maintenance And Technicians - Factory Workers</t>
  </si>
  <si>
    <t>Lyam</t>
  </si>
  <si>
    <t>Yud</t>
  </si>
  <si>
    <t>tomato</t>
  </si>
  <si>
    <t>mttr</t>
  </si>
  <si>
    <t>John</t>
  </si>
  <si>
    <t>Glorious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</si>
</sst>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5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A1000"/>
  <sheetViews>
    <sheetView workbookViewId="0">
      <selection activeCell="G26" sqref="G26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" t="str">
        <f ca="1">IFERROR(__xludf.DUMMYFUNCTION("importrange(""https://docs.google.com/spreadsheets/d/1r7EaFzIKfjL6DxUg-Ha-obyidOtx9gWg42MQxKvwSxw/edit#gid=1311459010"", ""'[Do not touch] Finalised Master Industry List'!A:A"")"),"")</f>
        <v/>
      </c>
    </row>
    <row r="2" spans="1:1" ht="15.75" customHeight="1" x14ac:dyDescent="0.15">
      <c r="A2" s="1" t="str">
        <f ca="1">IFERROR(__xludf.DUMMYFUNCTION("""COMPUTED_VALUE"""),"Advertising &amp; Marketing ")</f>
        <v xml:space="preserve">Advertising &amp; Marketing </v>
      </c>
    </row>
    <row r="3" spans="1:1" ht="15.75" customHeight="1" x14ac:dyDescent="0.15">
      <c r="A3" s="1" t="str">
        <f ca="1">IFERROR(__xludf.DUMMYFUNCTION("""COMPUTED_VALUE"""),"Agriculture/Plantation")</f>
        <v>Agriculture/Plantation</v>
      </c>
    </row>
    <row r="4" spans="1:1" ht="15.75" customHeight="1" x14ac:dyDescent="0.15">
      <c r="A4" s="1" t="str">
        <f ca="1">IFERROR(__xludf.DUMMYFUNCTION("""COMPUTED_VALUE"""),"Architecture/Interior Design")</f>
        <v>Architecture/Interior Design</v>
      </c>
    </row>
    <row r="5" spans="1:1" ht="15.75" customHeight="1" x14ac:dyDescent="0.15">
      <c r="A5" s="1" t="str">
        <f ca="1">IFERROR(__xludf.DUMMYFUNCTION("""COMPUTED_VALUE"""),"Audit ")</f>
        <v xml:space="preserve">Audit </v>
      </c>
    </row>
    <row r="6" spans="1:1" ht="15.75" customHeight="1" x14ac:dyDescent="0.15">
      <c r="A6" s="1" t="str">
        <f ca="1">IFERROR(__xludf.DUMMYFUNCTION("""COMPUTED_VALUE"""),"Automotive")</f>
        <v>Automotive</v>
      </c>
    </row>
    <row r="7" spans="1:1" ht="15.75" customHeight="1" x14ac:dyDescent="0.15">
      <c r="A7" s="1" t="str">
        <f ca="1">IFERROR(__xludf.DUMMYFUNCTION("""COMPUTED_VALUE"""),"Aviation")</f>
        <v>Aviation</v>
      </c>
    </row>
    <row r="8" spans="1:1" ht="15.75" customHeight="1" x14ac:dyDescent="0.15">
      <c r="A8" s="1" t="str">
        <f ca="1">IFERROR(__xludf.DUMMYFUNCTION("""COMPUTED_VALUE"""),"Business Process Outsourcing (BPO) / Shared Service")</f>
        <v>Business Process Outsourcing (BPO) / Shared Service</v>
      </c>
    </row>
    <row r="9" spans="1:1" ht="15.75" customHeight="1" x14ac:dyDescent="0.15">
      <c r="A9" s="1" t="str">
        <f ca="1">IFERROR(__xludf.DUMMYFUNCTION("""COMPUTED_VALUE"""),"Certification / Licensing / Training")</f>
        <v>Certification / Licensing / Training</v>
      </c>
    </row>
    <row r="10" spans="1:1" ht="15.75" customHeight="1" x14ac:dyDescent="0.15">
      <c r="A10" s="1" t="str">
        <f ca="1">IFERROR(__xludf.DUMMYFUNCTION("""COMPUTED_VALUE"""),"Chemical")</f>
        <v>Chemical</v>
      </c>
    </row>
    <row r="11" spans="1:1" ht="15.75" customHeight="1" x14ac:dyDescent="0.15">
      <c r="A11" s="1" t="str">
        <f ca="1">IFERROR(__xludf.DUMMYFUNCTION("""COMPUTED_VALUE"""),"Construction")</f>
        <v>Construction</v>
      </c>
    </row>
    <row r="12" spans="1:1" ht="15.75" customHeight="1" x14ac:dyDescent="0.15">
      <c r="A12" s="1" t="str">
        <f ca="1">IFERROR(__xludf.DUMMYFUNCTION("""COMPUTED_VALUE"""),"Consulting")</f>
        <v>Consulting</v>
      </c>
    </row>
    <row r="13" spans="1:1" ht="15.75" customHeight="1" x14ac:dyDescent="0.15">
      <c r="A13" s="1" t="str">
        <f ca="1">IFERROR(__xludf.DUMMYFUNCTION("""COMPUTED_VALUE"""),"Consumer services")</f>
        <v>Consumer services</v>
      </c>
    </row>
    <row r="14" spans="1:1" ht="15.75" customHeight="1" x14ac:dyDescent="0.15">
      <c r="A14" s="1" t="str">
        <f ca="1">IFERROR(__xludf.DUMMYFUNCTION("""COMPUTED_VALUE"""),"Creative Arts")</f>
        <v>Creative Arts</v>
      </c>
    </row>
    <row r="15" spans="1:1" ht="15.75" customHeight="1" x14ac:dyDescent="0.15">
      <c r="A15" s="1" t="str">
        <f ca="1">IFERROR(__xludf.DUMMYFUNCTION("""COMPUTED_VALUE"""),"Data Analytics/Data Science")</f>
        <v>Data Analytics/Data Science</v>
      </c>
    </row>
    <row r="16" spans="1:1" ht="15.75" customHeight="1" x14ac:dyDescent="0.15">
      <c r="A16" s="1" t="str">
        <f ca="1">IFERROR(__xludf.DUMMYFUNCTION("""COMPUTED_VALUE"""),"E-commerce &amp; Retail")</f>
        <v>E-commerce &amp; Retail</v>
      </c>
    </row>
    <row r="17" spans="1:1" ht="15.75" customHeight="1" x14ac:dyDescent="0.15">
      <c r="A17" s="1" t="str">
        <f ca="1">IFERROR(__xludf.DUMMYFUNCTION("""COMPUTED_VALUE"""),"Education")</f>
        <v>Education</v>
      </c>
    </row>
    <row r="18" spans="1:1" ht="15.75" customHeight="1" x14ac:dyDescent="0.15">
      <c r="A18" s="1" t="str">
        <f ca="1">IFERROR(__xludf.DUMMYFUNCTION("""COMPUTED_VALUE"""),"Electronics")</f>
        <v>Electronics</v>
      </c>
    </row>
    <row r="19" spans="1:1" ht="15.75" customHeight="1" x14ac:dyDescent="0.15">
      <c r="A19" s="1" t="str">
        <f ca="1">IFERROR(__xludf.DUMMYFUNCTION("""COMPUTED_VALUE"""),"Energy ")</f>
        <v xml:space="preserve">Energy </v>
      </c>
    </row>
    <row r="20" spans="1:1" ht="15.75" customHeight="1" x14ac:dyDescent="0.15">
      <c r="A20" s="1" t="str">
        <f ca="1">IFERROR(__xludf.DUMMYFUNCTION("""COMPUTED_VALUE"""),"Engineering")</f>
        <v>Engineering</v>
      </c>
    </row>
    <row r="21" spans="1:1" ht="15.75" customHeight="1" x14ac:dyDescent="0.15">
      <c r="A21" s="1" t="str">
        <f ca="1">IFERROR(__xludf.DUMMYFUNCTION("""COMPUTED_VALUE"""),"Entertainment/Leisure ")</f>
        <v xml:space="preserve">Entertainment/Leisure </v>
      </c>
    </row>
    <row r="22" spans="1:1" ht="15.75" customHeight="1" x14ac:dyDescent="0.15">
      <c r="A22" s="1" t="str">
        <f ca="1">IFERROR(__xludf.DUMMYFUNCTION("""COMPUTED_VALUE"""),"Events")</f>
        <v>Events</v>
      </c>
    </row>
    <row r="23" spans="1:1" ht="15.75" customHeight="1" x14ac:dyDescent="0.15">
      <c r="A23" s="1" t="str">
        <f ca="1">IFERROR(__xludf.DUMMYFUNCTION("""COMPUTED_VALUE"""),"Fashion/Apparels/Luxury Goods/Textiles")</f>
        <v>Fashion/Apparels/Luxury Goods/Textiles</v>
      </c>
    </row>
    <row r="24" spans="1:1" ht="15.75" customHeight="1" x14ac:dyDescent="0.15">
      <c r="A24" s="1" t="str">
        <f ca="1">IFERROR(__xludf.DUMMYFUNCTION("""COMPUTED_VALUE"""),"Financial services / Investment / Banking / Insurance")</f>
        <v>Financial services / Investment / Banking / Insurance</v>
      </c>
    </row>
    <row r="25" spans="1:1" ht="15.75" customHeight="1" x14ac:dyDescent="0.15">
      <c r="A25" s="1" t="str">
        <f ca="1">IFERROR(__xludf.DUMMYFUNCTION("""COMPUTED_VALUE"""),"Fintech")</f>
        <v>Fintech</v>
      </c>
    </row>
    <row r="26" spans="1:1" ht="15.75" customHeight="1" x14ac:dyDescent="0.15">
      <c r="A26" s="1" t="str">
        <f ca="1">IFERROR(__xludf.DUMMYFUNCTION("""COMPUTED_VALUE"""),"Fitness/Sports")</f>
        <v>Fitness/Sports</v>
      </c>
    </row>
    <row r="27" spans="1:1" ht="15.75" customHeight="1" x14ac:dyDescent="0.15">
      <c r="A27" s="1" t="str">
        <f ca="1">IFERROR(__xludf.DUMMYFUNCTION("""COMPUTED_VALUE"""),"FMCG")</f>
        <v>FMCG</v>
      </c>
    </row>
    <row r="28" spans="1:1" ht="15.75" customHeight="1" x14ac:dyDescent="0.15">
      <c r="A28" s="1" t="str">
        <f ca="1">IFERROR(__xludf.DUMMYFUNCTION("""COMPUTED_VALUE"""),"Food &amp; Beverage")</f>
        <v>Food &amp; Beverage</v>
      </c>
    </row>
    <row r="29" spans="1:1" ht="15.75" customHeight="1" x14ac:dyDescent="0.15">
      <c r="A29" s="1" t="str">
        <f ca="1">IFERROR(__xludf.DUMMYFUNCTION("""COMPUTED_VALUE"""),"Gaming")</f>
        <v>Gaming</v>
      </c>
    </row>
    <row r="30" spans="1:1" ht="15.75" customHeight="1" x14ac:dyDescent="0.15">
      <c r="A30" s="1" t="str">
        <f ca="1">IFERROR(__xludf.DUMMYFUNCTION("""COMPUTED_VALUE"""),"Hardware &amp; Semiconductor")</f>
        <v>Hardware &amp; Semiconductor</v>
      </c>
    </row>
    <row r="31" spans="1:1" ht="15.75" customHeight="1" x14ac:dyDescent="0.15">
      <c r="A31" s="1" t="str">
        <f ca="1">IFERROR(__xludf.DUMMYFUNCTION("""COMPUTED_VALUE"""),"Healthcare/Health services")</f>
        <v>Healthcare/Health services</v>
      </c>
    </row>
    <row r="32" spans="1:1" ht="15.75" customHeight="1" x14ac:dyDescent="0.15">
      <c r="A32" s="1" t="str">
        <f ca="1">IFERROR(__xludf.DUMMYFUNCTION("""COMPUTED_VALUE"""),"Landscape ")</f>
        <v xml:space="preserve">Landscape </v>
      </c>
    </row>
    <row r="33" spans="1:1" ht="15.75" customHeight="1" x14ac:dyDescent="0.15">
      <c r="A33" s="1" t="str">
        <f ca="1">IFERROR(__xludf.DUMMYFUNCTION("""COMPUTED_VALUE"""),"Legal")</f>
        <v>Legal</v>
      </c>
    </row>
    <row r="34" spans="1:1" ht="15.75" customHeight="1" x14ac:dyDescent="0.15">
      <c r="A34" s="1" t="str">
        <f ca="1">IFERROR(__xludf.DUMMYFUNCTION("""COMPUTED_VALUE"""),"Manufacturing")</f>
        <v>Manufacturing</v>
      </c>
    </row>
    <row r="35" spans="1:1" ht="15.75" customHeight="1" x14ac:dyDescent="0.15">
      <c r="A35" s="1" t="str">
        <f ca="1">IFERROR(__xludf.DUMMYFUNCTION("""COMPUTED_VALUE"""),"Media ")</f>
        <v xml:space="preserve">Media </v>
      </c>
    </row>
    <row r="36" spans="1:1" ht="15.75" customHeight="1" x14ac:dyDescent="0.15">
      <c r="A36" s="1" t="str">
        <f ca="1">IFERROR(__xludf.DUMMYFUNCTION("""COMPUTED_VALUE"""),"Medical Devices Industry")</f>
        <v>Medical Devices Industry</v>
      </c>
    </row>
    <row r="37" spans="1:1" ht="15.75" customHeight="1" x14ac:dyDescent="0.15">
      <c r="A37" s="1" t="str">
        <f ca="1">IFERROR(__xludf.DUMMYFUNCTION("""COMPUTED_VALUE"""),"Mining, Quarrying")</f>
        <v>Mining, Quarrying</v>
      </c>
    </row>
    <row r="38" spans="1:1" ht="15.75" customHeight="1" x14ac:dyDescent="0.15">
      <c r="A38" s="1" t="str">
        <f ca="1">IFERROR(__xludf.DUMMYFUNCTION("""COMPUTED_VALUE"""),"NGOs")</f>
        <v>NGOs</v>
      </c>
    </row>
    <row r="39" spans="1:1" ht="15.75" customHeight="1" x14ac:dyDescent="0.15">
      <c r="A39" s="1" t="str">
        <f ca="1">IFERROR(__xludf.DUMMYFUNCTION("""COMPUTED_VALUE"""),"Oil &amp; Gas")</f>
        <v>Oil &amp; Gas</v>
      </c>
    </row>
    <row r="40" spans="1:1" ht="15.75" customHeight="1" x14ac:dyDescent="0.15">
      <c r="A40" s="1" t="str">
        <f ca="1">IFERROR(__xludf.DUMMYFUNCTION("""COMPUTED_VALUE"""),"Pharmaceutical")</f>
        <v>Pharmaceutical</v>
      </c>
    </row>
    <row r="41" spans="1:1" ht="15.75" customHeight="1" x14ac:dyDescent="0.15">
      <c r="A41" s="1" t="str">
        <f ca="1">IFERROR(__xludf.DUMMYFUNCTION("""COMPUTED_VALUE"""),"Public Relations")</f>
        <v>Public Relations</v>
      </c>
    </row>
    <row r="42" spans="1:1" ht="15.75" customHeight="1" x14ac:dyDescent="0.15">
      <c r="A42" s="1" t="str">
        <f ca="1">IFERROR(__xludf.DUMMYFUNCTION("""COMPUTED_VALUE"""),"Public Service")</f>
        <v>Public Service</v>
      </c>
    </row>
    <row r="43" spans="1:1" ht="15.75" customHeight="1" x14ac:dyDescent="0.15">
      <c r="A43" s="1" t="str">
        <f ca="1">IFERROR(__xludf.DUMMYFUNCTION("""COMPUTED_VALUE"""),"Publishing ")</f>
        <v xml:space="preserve">Publishing </v>
      </c>
    </row>
    <row r="44" spans="1:1" ht="15.75" customHeight="1" x14ac:dyDescent="0.15">
      <c r="A44" s="1" t="str">
        <f ca="1">IFERROR(__xludf.DUMMYFUNCTION("""COMPUTED_VALUE"""),"Real Estate")</f>
        <v>Real Estate</v>
      </c>
    </row>
    <row r="45" spans="1:1" ht="15.75" customHeight="1" x14ac:dyDescent="0.15">
      <c r="A45" s="1" t="str">
        <f ca="1">IFERROR(__xludf.DUMMYFUNCTION("""COMPUTED_VALUE"""),"Recruitment")</f>
        <v>Recruitment</v>
      </c>
    </row>
    <row r="46" spans="1:1" ht="15.75" customHeight="1" x14ac:dyDescent="0.15">
      <c r="A46" s="1" t="str">
        <f ca="1">IFERROR(__xludf.DUMMYFUNCTION("""COMPUTED_VALUE"""),"Research &amp; Development ")</f>
        <v xml:space="preserve">Research &amp; Development </v>
      </c>
    </row>
    <row r="47" spans="1:1" ht="15.75" customHeight="1" x14ac:dyDescent="0.15">
      <c r="A47" s="1" t="str">
        <f ca="1">IFERROR(__xludf.DUMMYFUNCTION("""COMPUTED_VALUE"""),"Supply Chain")</f>
        <v>Supply Chain</v>
      </c>
    </row>
    <row r="48" spans="1:1" ht="15.75" customHeight="1" x14ac:dyDescent="0.15">
      <c r="A48" s="1" t="str">
        <f ca="1">IFERROR(__xludf.DUMMYFUNCTION("""COMPUTED_VALUE"""),"Technology/IT")</f>
        <v>Technology/IT</v>
      </c>
    </row>
    <row r="49" spans="1:1" ht="15.75" customHeight="1" x14ac:dyDescent="0.15">
      <c r="A49" s="1" t="str">
        <f ca="1">IFERROR(__xludf.DUMMYFUNCTION("""COMPUTED_VALUE"""),"Telecommunication Services")</f>
        <v>Telecommunication Services</v>
      </c>
    </row>
    <row r="50" spans="1:1" ht="15.75" customHeight="1" x14ac:dyDescent="0.15">
      <c r="A50" s="1" t="str">
        <f ca="1">IFERROR(__xludf.DUMMYFUNCTION("""COMPUTED_VALUE"""),"Tobacco")</f>
        <v>Tobacco</v>
      </c>
    </row>
    <row r="51" spans="1:1" ht="13" x14ac:dyDescent="0.15">
      <c r="A51" s="1" t="str">
        <f ca="1">IFERROR(__xludf.DUMMYFUNCTION("""COMPUTED_VALUE"""),"Tourism/Hospitality")</f>
        <v>Tourism/Hospitality</v>
      </c>
    </row>
    <row r="52" spans="1:1" ht="13" x14ac:dyDescent="0.15">
      <c r="A52" s="1" t="str">
        <f ca="1">IFERROR(__xludf.DUMMYFUNCTION("""COMPUTED_VALUE"""),"Transportation/Logistics")</f>
        <v>Transportation/Logistics</v>
      </c>
    </row>
    <row r="53" spans="1:1" ht="13" x14ac:dyDescent="0.15">
      <c r="A53" s="1" t="str">
        <f ca="1">IFERROR(__xludf.DUMMYFUNCTION("""COMPUTED_VALUE"""),"Utilities (water, gas, electricity)")</f>
        <v>Utilities (water, gas, electricity)</v>
      </c>
    </row>
    <row r="54" spans="1:1" ht="13" x14ac:dyDescent="0.15">
      <c r="A54" s="1" t="str">
        <f ca="1">IFERROR(__xludf.DUMMYFUNCTION("""COMPUTED_VALUE"""),"Veterinary")</f>
        <v>Veterinary</v>
      </c>
    </row>
    <row r="55" spans="1:1" ht="13" x14ac:dyDescent="0.15">
      <c r="A55" s="1" t="str">
        <f ca="1">IFERROR(__xludf.DUMMYFUNCTION("""COMPUTED_VALUE"""),"Waste Management ")</f>
        <v xml:space="preserve">Waste Management </v>
      </c>
    </row>
    <row r="56" spans="1:1" ht="13" x14ac:dyDescent="0.15">
      <c r="A56" s="1" t="str">
        <f ca="1">IFERROR(__xludf.DUMMYFUNCTION("""COMPUTED_VALUE"""),"Web3")</f>
        <v>Web3</v>
      </c>
    </row>
    <row r="57" spans="1:1" ht="13" x14ac:dyDescent="0.15">
      <c r="A57" s="1" t="str">
        <f ca="1">IFERROR(__xludf.DUMMYFUNCTION("""COMPUTED_VALUE"""),"Wellness, Beauty")</f>
        <v>Wellness, Beauty</v>
      </c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  <outlinePr summaryBelow="0" summaryRight="0"/>
  </sheetPr>
  <dimension ref="A1:E87"/>
  <sheetViews>
    <sheetView tabSelected="1" workbookViewId="0"/>
  </sheetViews>
  <sheetFormatPr baseColWidth="10" defaultColWidth="12.6640625" defaultRowHeight="15.75" customHeight="1" x14ac:dyDescent="0.15"/>
  <cols>
    <col min="1" max="1" width="70.5" customWidth="1"/>
    <col min="2" max="2" width="61.33203125" customWidth="1"/>
  </cols>
  <sheetData>
    <row r="1" spans="1:1" ht="15.75" customHeight="1" x14ac:dyDescent="0.15">
      <c r="A1" s="2"/>
    </row>
    <row r="2" spans="1:1" ht="15.75" customHeight="1" x14ac:dyDescent="0.15">
      <c r="A2" s="2" t="s">
        <v>77</v>
      </c>
    </row>
    <row r="3" spans="1:1" ht="15.75" customHeight="1" x14ac:dyDescent="0.15">
      <c r="A3" s="2" t="s">
        <v>78</v>
      </c>
    </row>
    <row r="4" spans="1:1" ht="15.75" customHeight="1" x14ac:dyDescent="0.15">
      <c r="A4" s="2" t="s">
        <v>79</v>
      </c>
    </row>
    <row r="5" spans="1:1" ht="15.75" customHeight="1" x14ac:dyDescent="0.15">
      <c r="A5" s="3" t="s">
        <v>0</v>
      </c>
    </row>
    <row r="6" spans="1:1" ht="15.75" customHeight="1" x14ac:dyDescent="0.15">
      <c r="A6" s="2" t="s">
        <v>80</v>
      </c>
    </row>
    <row r="7" spans="1:1" ht="15.75" customHeight="1" x14ac:dyDescent="0.15">
      <c r="A7" s="2" t="s">
        <v>29</v>
      </c>
    </row>
    <row r="8" spans="1:1" ht="15.75" customHeight="1" x14ac:dyDescent="0.15">
      <c r="A8" s="4" t="s">
        <v>60</v>
      </c>
    </row>
    <row r="9" spans="1:1" ht="15.75" customHeight="1" x14ac:dyDescent="0.15">
      <c r="A9" s="2" t="s">
        <v>53</v>
      </c>
    </row>
    <row r="10" spans="1:1" ht="15.75" customHeight="1" x14ac:dyDescent="0.15">
      <c r="A10" s="2" t="s">
        <v>68</v>
      </c>
    </row>
    <row r="11" spans="1:1" ht="15.75" customHeight="1" x14ac:dyDescent="0.15">
      <c r="A11" s="2" t="s">
        <v>81</v>
      </c>
    </row>
    <row r="12" spans="1:1" ht="15.75" customHeight="1" x14ac:dyDescent="0.15">
      <c r="A12" s="2" t="s">
        <v>82</v>
      </c>
    </row>
    <row r="13" spans="1:1" ht="15.75" customHeight="1" x14ac:dyDescent="0.15">
      <c r="A13" s="2" t="s">
        <v>46</v>
      </c>
    </row>
    <row r="14" spans="1:1" ht="15.75" customHeight="1" x14ac:dyDescent="0.15">
      <c r="A14" s="2" t="s">
        <v>30</v>
      </c>
    </row>
    <row r="15" spans="1:1" ht="15.75" customHeight="1" x14ac:dyDescent="0.15">
      <c r="A15" s="2" t="s">
        <v>28</v>
      </c>
    </row>
    <row r="16" spans="1:1" ht="15.75" customHeight="1" x14ac:dyDescent="0.15">
      <c r="A16" s="2" t="s">
        <v>43</v>
      </c>
    </row>
    <row r="17" spans="1:5" ht="15.75" customHeight="1" x14ac:dyDescent="0.15">
      <c r="A17" s="2" t="s">
        <v>83</v>
      </c>
    </row>
    <row r="18" spans="1:5" ht="15.75" customHeight="1" x14ac:dyDescent="0.15">
      <c r="A18" s="2" t="s">
        <v>8</v>
      </c>
    </row>
    <row r="19" spans="1:5" ht="15.75" customHeight="1" x14ac:dyDescent="0.15">
      <c r="A19" s="2" t="s">
        <v>10</v>
      </c>
    </row>
    <row r="20" spans="1:5" ht="15.75" customHeight="1" x14ac:dyDescent="0.15">
      <c r="A20" s="4" t="s">
        <v>2</v>
      </c>
      <c r="C20" s="6"/>
      <c r="D20" s="7"/>
      <c r="E20" s="7"/>
    </row>
    <row r="21" spans="1:5" ht="15.75" customHeight="1" x14ac:dyDescent="0.15">
      <c r="A21" s="2" t="s">
        <v>23</v>
      </c>
    </row>
    <row r="22" spans="1:5" ht="15.75" customHeight="1" x14ac:dyDescent="0.15">
      <c r="A22" s="2" t="s">
        <v>4</v>
      </c>
    </row>
    <row r="23" spans="1:5" ht="15.75" customHeight="1" x14ac:dyDescent="0.15">
      <c r="A23" s="2" t="s">
        <v>41</v>
      </c>
    </row>
    <row r="24" spans="1:5" ht="15.75" customHeight="1" x14ac:dyDescent="0.15">
      <c r="A24" s="2" t="s">
        <v>69</v>
      </c>
    </row>
    <row r="25" spans="1:5" ht="15.75" customHeight="1" x14ac:dyDescent="0.15">
      <c r="A25" s="4" t="s">
        <v>3</v>
      </c>
    </row>
    <row r="26" spans="1:5" ht="15.75" customHeight="1" x14ac:dyDescent="0.15">
      <c r="A26" s="2" t="s">
        <v>47</v>
      </c>
    </row>
    <row r="27" spans="1:5" ht="15.75" customHeight="1" x14ac:dyDescent="0.15">
      <c r="A27" s="2" t="s">
        <v>39</v>
      </c>
    </row>
    <row r="28" spans="1:5" ht="15.75" customHeight="1" x14ac:dyDescent="0.15">
      <c r="A28" s="2" t="s">
        <v>35</v>
      </c>
    </row>
    <row r="29" spans="1:5" ht="15.75" customHeight="1" x14ac:dyDescent="0.15">
      <c r="A29" s="4" t="s">
        <v>50</v>
      </c>
    </row>
    <row r="30" spans="1:5" ht="15.75" customHeight="1" x14ac:dyDescent="0.15">
      <c r="A30" s="2" t="s">
        <v>84</v>
      </c>
    </row>
    <row r="31" spans="1:5" ht="15.75" customHeight="1" x14ac:dyDescent="0.15">
      <c r="A31" s="2" t="s">
        <v>15</v>
      </c>
    </row>
    <row r="32" spans="1:5" ht="15.75" customHeight="1" x14ac:dyDescent="0.15">
      <c r="A32" s="2" t="s">
        <v>85</v>
      </c>
    </row>
    <row r="33" spans="1:1" ht="15.75" customHeight="1" x14ac:dyDescent="0.15">
      <c r="A33" s="2" t="s">
        <v>31</v>
      </c>
    </row>
    <row r="34" spans="1:1" ht="15.75" customHeight="1" x14ac:dyDescent="0.15">
      <c r="A34" s="4" t="s">
        <v>70</v>
      </c>
    </row>
    <row r="35" spans="1:1" ht="15.75" customHeight="1" x14ac:dyDescent="0.15">
      <c r="A35" s="2" t="s">
        <v>55</v>
      </c>
    </row>
    <row r="36" spans="1:1" ht="15.75" customHeight="1" x14ac:dyDescent="0.15">
      <c r="A36" s="2" t="s">
        <v>42</v>
      </c>
    </row>
    <row r="37" spans="1:1" ht="15.75" customHeight="1" x14ac:dyDescent="0.15">
      <c r="A37" s="2" t="s">
        <v>26</v>
      </c>
    </row>
    <row r="38" spans="1:1" ht="15.75" customHeight="1" x14ac:dyDescent="0.15">
      <c r="A38" s="2" t="s">
        <v>22</v>
      </c>
    </row>
    <row r="39" spans="1:1" ht="15.75" customHeight="1" x14ac:dyDescent="0.15">
      <c r="A39" s="2" t="s">
        <v>58</v>
      </c>
    </row>
    <row r="40" spans="1:1" ht="15.75" customHeight="1" x14ac:dyDescent="0.15">
      <c r="A40" s="2" t="s">
        <v>52</v>
      </c>
    </row>
    <row r="41" spans="1:1" ht="15.75" customHeight="1" x14ac:dyDescent="0.15">
      <c r="A41" s="2" t="s">
        <v>32</v>
      </c>
    </row>
    <row r="42" spans="1:1" ht="15.75" customHeight="1" x14ac:dyDescent="0.15">
      <c r="A42" s="4" t="s">
        <v>59</v>
      </c>
    </row>
    <row r="43" spans="1:1" ht="15.75" customHeight="1" x14ac:dyDescent="0.15">
      <c r="A43" s="2" t="s">
        <v>67</v>
      </c>
    </row>
    <row r="44" spans="1:1" ht="15.75" customHeight="1" x14ac:dyDescent="0.15">
      <c r="A44" s="2" t="s">
        <v>72</v>
      </c>
    </row>
    <row r="45" spans="1:1" ht="15.75" customHeight="1" x14ac:dyDescent="0.15">
      <c r="A45" s="2" t="s">
        <v>19</v>
      </c>
    </row>
    <row r="46" spans="1:1" ht="15.75" customHeight="1" x14ac:dyDescent="0.15">
      <c r="A46" s="2" t="s">
        <v>38</v>
      </c>
    </row>
    <row r="47" spans="1:1" ht="15.75" customHeight="1" x14ac:dyDescent="0.15">
      <c r="A47" s="2" t="s">
        <v>45</v>
      </c>
    </row>
    <row r="48" spans="1:1" ht="15.75" customHeight="1" x14ac:dyDescent="0.15">
      <c r="A48" s="2" t="s">
        <v>20</v>
      </c>
    </row>
    <row r="49" spans="1:5" ht="15.75" customHeight="1" x14ac:dyDescent="0.15">
      <c r="A49" s="2" t="s">
        <v>17</v>
      </c>
    </row>
    <row r="50" spans="1:5" ht="15.75" customHeight="1" x14ac:dyDescent="0.15">
      <c r="A50" s="2" t="s">
        <v>62</v>
      </c>
    </row>
    <row r="51" spans="1:5" ht="14" x14ac:dyDescent="0.15">
      <c r="A51" s="2" t="s">
        <v>71</v>
      </c>
    </row>
    <row r="52" spans="1:5" ht="14" x14ac:dyDescent="0.15">
      <c r="A52" s="2" t="s">
        <v>25</v>
      </c>
    </row>
    <row r="53" spans="1:5" ht="14" x14ac:dyDescent="0.15">
      <c r="A53" s="4" t="s">
        <v>33</v>
      </c>
    </row>
    <row r="54" spans="1:5" ht="14" x14ac:dyDescent="0.15">
      <c r="A54" s="2" t="s">
        <v>64</v>
      </c>
    </row>
    <row r="55" spans="1:5" ht="28" x14ac:dyDescent="0.15">
      <c r="A55" s="2" t="s">
        <v>44</v>
      </c>
    </row>
    <row r="56" spans="1:5" ht="14" x14ac:dyDescent="0.15">
      <c r="A56" s="2" t="s">
        <v>11</v>
      </c>
    </row>
    <row r="57" spans="1:5" ht="14" x14ac:dyDescent="0.15">
      <c r="A57" s="2" t="s">
        <v>12</v>
      </c>
    </row>
    <row r="58" spans="1:5" ht="14" x14ac:dyDescent="0.15">
      <c r="A58" s="2" t="s">
        <v>6</v>
      </c>
    </row>
    <row r="59" spans="1:5" ht="14" x14ac:dyDescent="0.15">
      <c r="A59" s="2" t="s">
        <v>16</v>
      </c>
    </row>
    <row r="60" spans="1:5" ht="14" x14ac:dyDescent="0.15">
      <c r="A60" s="2" t="s">
        <v>86</v>
      </c>
    </row>
    <row r="61" spans="1:5" ht="14" x14ac:dyDescent="0.15">
      <c r="A61" s="2" t="s">
        <v>54</v>
      </c>
    </row>
    <row r="62" spans="1:5" ht="28" x14ac:dyDescent="0.15">
      <c r="A62" s="2" t="s">
        <v>48</v>
      </c>
      <c r="C62" s="8"/>
      <c r="D62" s="7"/>
      <c r="E62" s="7"/>
    </row>
    <row r="63" spans="1:5" ht="28" x14ac:dyDescent="0.15">
      <c r="A63" s="2" t="s">
        <v>87</v>
      </c>
    </row>
    <row r="64" spans="1:5" ht="14" x14ac:dyDescent="0.15">
      <c r="A64" s="2" t="s">
        <v>74</v>
      </c>
    </row>
    <row r="65" spans="1:1" ht="14" x14ac:dyDescent="0.15">
      <c r="A65" s="2" t="s">
        <v>75</v>
      </c>
    </row>
    <row r="66" spans="1:1" ht="14" x14ac:dyDescent="0.15">
      <c r="A66" s="2" t="s">
        <v>36</v>
      </c>
    </row>
    <row r="67" spans="1:1" ht="14" x14ac:dyDescent="0.15">
      <c r="A67" s="2" t="s">
        <v>13</v>
      </c>
    </row>
    <row r="68" spans="1:1" ht="14" x14ac:dyDescent="0.15">
      <c r="A68" s="4" t="s">
        <v>27</v>
      </c>
    </row>
    <row r="69" spans="1:1" ht="14" x14ac:dyDescent="0.15">
      <c r="A69" s="2" t="s">
        <v>37</v>
      </c>
    </row>
    <row r="70" spans="1:1" ht="14" x14ac:dyDescent="0.15">
      <c r="A70" s="2" t="s">
        <v>5</v>
      </c>
    </row>
    <row r="71" spans="1:1" ht="14" x14ac:dyDescent="0.15">
      <c r="A71" s="2" t="s">
        <v>49</v>
      </c>
    </row>
    <row r="72" spans="1:1" ht="14" x14ac:dyDescent="0.15">
      <c r="A72" s="2" t="s">
        <v>24</v>
      </c>
    </row>
    <row r="73" spans="1:1" ht="14" x14ac:dyDescent="0.15">
      <c r="A73" s="2" t="s">
        <v>9</v>
      </c>
    </row>
    <row r="74" spans="1:1" ht="14" x14ac:dyDescent="0.15">
      <c r="A74" s="2" t="s">
        <v>51</v>
      </c>
    </row>
    <row r="75" spans="1:1" ht="14" x14ac:dyDescent="0.15">
      <c r="A75" s="2" t="s">
        <v>63</v>
      </c>
    </row>
    <row r="76" spans="1:1" ht="14" x14ac:dyDescent="0.15">
      <c r="A76" s="2" t="s">
        <v>61</v>
      </c>
    </row>
    <row r="77" spans="1:1" ht="14" x14ac:dyDescent="0.15">
      <c r="A77" s="2" t="s">
        <v>21</v>
      </c>
    </row>
    <row r="78" spans="1:1" ht="14" x14ac:dyDescent="0.15">
      <c r="A78" s="2" t="s">
        <v>73</v>
      </c>
    </row>
    <row r="79" spans="1:1" ht="14" x14ac:dyDescent="0.15">
      <c r="A79" s="2" t="s">
        <v>14</v>
      </c>
    </row>
    <row r="80" spans="1:1" ht="14" x14ac:dyDescent="0.15">
      <c r="A80" s="2" t="s">
        <v>76</v>
      </c>
    </row>
    <row r="81" spans="1:1" ht="14" x14ac:dyDescent="0.15">
      <c r="A81" s="2" t="s">
        <v>57</v>
      </c>
    </row>
    <row r="82" spans="1:1" ht="14" x14ac:dyDescent="0.15">
      <c r="A82" s="2" t="s">
        <v>65</v>
      </c>
    </row>
    <row r="83" spans="1:1" ht="14" x14ac:dyDescent="0.15">
      <c r="A83" s="2" t="s">
        <v>7</v>
      </c>
    </row>
    <row r="84" spans="1:1" ht="14" x14ac:dyDescent="0.15">
      <c r="A84" s="2" t="s">
        <v>40</v>
      </c>
    </row>
    <row r="85" spans="1:1" ht="14" x14ac:dyDescent="0.15">
      <c r="A85" s="2" t="s">
        <v>34</v>
      </c>
    </row>
    <row r="86" spans="1:1" ht="14" x14ac:dyDescent="0.15">
      <c r="A86" s="4" t="s">
        <v>88</v>
      </c>
    </row>
    <row r="87" spans="1:1" ht="13" x14ac:dyDescent="0.15">
      <c r="A87" s="5" t="s">
        <v>89</v>
      </c>
    </row>
  </sheetData>
  <mergeCells count="2">
    <mergeCell ref="C20:E20"/>
    <mergeCell ref="C62:E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A10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5" t="s">
        <v>90</v>
      </c>
    </row>
    <row r="2" spans="1:1" ht="15.75" customHeight="1" x14ac:dyDescent="0.15">
      <c r="A2" s="5" t="s">
        <v>18</v>
      </c>
    </row>
    <row r="3" spans="1:1" ht="15.75" customHeight="1" x14ac:dyDescent="0.15">
      <c r="A3" s="5" t="s">
        <v>1</v>
      </c>
    </row>
    <row r="4" spans="1:1" ht="15.75" customHeight="1" x14ac:dyDescent="0.15">
      <c r="A4" s="5" t="s">
        <v>56</v>
      </c>
    </row>
    <row r="5" spans="1:1" ht="15.75" customHeight="1" x14ac:dyDescent="0.15">
      <c r="A5" s="5" t="s">
        <v>91</v>
      </c>
    </row>
    <row r="6" spans="1:1" ht="15.75" customHeight="1" x14ac:dyDescent="0.15">
      <c r="A6" s="5" t="s">
        <v>66</v>
      </c>
    </row>
    <row r="7" spans="1:1" ht="15.75" customHeight="1" x14ac:dyDescent="0.15">
      <c r="A7" s="5" t="s">
        <v>92</v>
      </c>
    </row>
    <row r="8" spans="1:1" ht="15.75" customHeight="1" x14ac:dyDescent="0.15">
      <c r="A8" s="5" t="s">
        <v>93</v>
      </c>
    </row>
    <row r="9" spans="1:1" ht="15.75" customHeight="1" x14ac:dyDescent="0.15">
      <c r="A9" s="5" t="s">
        <v>94</v>
      </c>
    </row>
    <row r="10" spans="1:1" ht="15.75" customHeight="1" x14ac:dyDescent="0.15">
      <c r="A10" s="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33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tr">
        <f ca="1">IFERROR(__xludf.DUMMYFUNCTION("UNIQUE(Sheet1!AK2:AK5021)"),"Architecture")</f>
        <v>Architecture</v>
      </c>
    </row>
    <row r="2" spans="1:1" ht="15.75" customHeight="1" x14ac:dyDescent="0.15">
      <c r="A2" s="1" t="str">
        <f ca="1">IFERROR(__xludf.DUMMYFUNCTION("""COMPUTED_VALUE"""),"Finance")</f>
        <v>Finance</v>
      </c>
    </row>
    <row r="3" spans="1:1" ht="15.75" customHeight="1" x14ac:dyDescent="0.15">
      <c r="A3" s="1" t="str">
        <f ca="1">IFERROR(__xludf.DUMMYFUNCTION("""COMPUTED_VALUE"""),"Financial services/Investment/Banking/Insurance")</f>
        <v>Financial services/Investment/Banking/Insurance</v>
      </c>
    </row>
    <row r="4" spans="1:1" ht="15.75" customHeight="1" x14ac:dyDescent="0.15">
      <c r="A4" s="1" t="str">
        <f ca="1">IFERROR(__xludf.DUMMYFUNCTION("""COMPUTED_VALUE"""),"Agriculture/Plantation")</f>
        <v>Agriculture/Plantation</v>
      </c>
    </row>
    <row r="5" spans="1:1" ht="15.75" customHeight="1" x14ac:dyDescent="0.15">
      <c r="A5" s="1" t="str">
        <f ca="1">IFERROR(__xludf.DUMMYFUNCTION("""COMPUTED_VALUE"""),"Construction")</f>
        <v>Construction</v>
      </c>
    </row>
    <row r="6" spans="1:1" ht="15.75" customHeight="1" x14ac:dyDescent="0.15">
      <c r="A6" s="1" t="str">
        <f ca="1">IFERROR(__xludf.DUMMYFUNCTION("""COMPUTED_VALUE"""),"Fitness")</f>
        <v>Fitness</v>
      </c>
    </row>
    <row r="7" spans="1:1" ht="15.75" customHeight="1" x14ac:dyDescent="0.15">
      <c r="A7" s="1" t="str">
        <f ca="1">IFERROR(__xludf.DUMMYFUNCTION("""COMPUTED_VALUE"""),"Aviation")</f>
        <v>Aviation</v>
      </c>
    </row>
    <row r="8" spans="1:1" ht="15.75" customHeight="1" x14ac:dyDescent="0.15">
      <c r="A8" s="1" t="str">
        <f ca="1">IFERROR(__xludf.DUMMYFUNCTION("""COMPUTED_VALUE"""),"Automotive")</f>
        <v>Automotive</v>
      </c>
    </row>
    <row r="9" spans="1:1" ht="15.75" customHeight="1" x14ac:dyDescent="0.15">
      <c r="A9" s="1" t="str">
        <f ca="1">IFERROR(__xludf.DUMMYFUNCTION("""COMPUTED_VALUE"""),"Chemical")</f>
        <v>Chemical</v>
      </c>
    </row>
    <row r="10" spans="1:1" ht="15.75" customHeight="1" x14ac:dyDescent="0.15">
      <c r="A10" s="1" t="str">
        <f ca="1">IFERROR(__xludf.DUMMYFUNCTION("""COMPUTED_VALUE"""),"Technology/IT/Data")</f>
        <v>Technology/IT/Data</v>
      </c>
    </row>
    <row r="11" spans="1:1" ht="15.75" customHeight="1" x14ac:dyDescent="0.15">
      <c r="A11" s="1" t="str">
        <f ca="1">IFERROR(__xludf.DUMMYFUNCTION("""COMPUTED_VALUE"""),"Real Estate")</f>
        <v>Real Estate</v>
      </c>
    </row>
    <row r="12" spans="1:1" ht="15.75" customHeight="1" x14ac:dyDescent="0.15">
      <c r="A12" s="1" t="str">
        <f ca="1">IFERROR(__xludf.DUMMYFUNCTION("""COMPUTED_VALUE"""),"Education")</f>
        <v>Education</v>
      </c>
    </row>
    <row r="13" spans="1:1" ht="15.75" customHeight="1" x14ac:dyDescent="0.15">
      <c r="A13" s="1" t="str">
        <f ca="1">IFERROR(__xludf.DUMMYFUNCTION("""COMPUTED_VALUE"""),"Food &amp; Beverage")</f>
        <v>Food &amp; Beverage</v>
      </c>
    </row>
    <row r="14" spans="1:1" ht="15.75" customHeight="1" x14ac:dyDescent="0.15">
      <c r="A14" s="1" t="str">
        <f ca="1">IFERROR(__xludf.DUMMYFUNCTION("""COMPUTED_VALUE"""),"Manufacturing")</f>
        <v>Manufacturing</v>
      </c>
    </row>
    <row r="15" spans="1:1" ht="15.75" customHeight="1" x14ac:dyDescent="0.15">
      <c r="A15" s="1" t="str">
        <f ca="1">IFERROR(__xludf.DUMMYFUNCTION("""COMPUTED_VALUE"""),"Transportation/Logistics")</f>
        <v>Transportation/Logistics</v>
      </c>
    </row>
    <row r="16" spans="1:1" ht="15.75" customHeight="1" x14ac:dyDescent="0.15">
      <c r="A16" s="1" t="str">
        <f ca="1">IFERROR(__xludf.DUMMYFUNCTION("""COMPUTED_VALUE"""),"Oil &amp; Gas")</f>
        <v>Oil &amp; Gas</v>
      </c>
    </row>
    <row r="17" spans="1:1" ht="15.75" customHeight="1" x14ac:dyDescent="0.15">
      <c r="A17" s="1" t="str">
        <f ca="1">IFERROR(__xludf.DUMMYFUNCTION("""COMPUTED_VALUE"""),"Semiconductor ")</f>
        <v xml:space="preserve">Semiconductor </v>
      </c>
    </row>
    <row r="18" spans="1:1" ht="15.75" customHeight="1" x14ac:dyDescent="0.15">
      <c r="A18" s="1" t="str">
        <f ca="1">IFERROR(__xludf.DUMMYFUNCTION("""COMPUTED_VALUE"""),"Recruitment")</f>
        <v>Recruitment</v>
      </c>
    </row>
    <row r="19" spans="1:1" ht="15.75" customHeight="1" x14ac:dyDescent="0.15">
      <c r="A19" s="1" t="str">
        <f ca="1">IFERROR(__xludf.DUMMYFUNCTION("""COMPUTED_VALUE"""),"Media &amp; Entertainment")</f>
        <v>Media &amp; Entertainment</v>
      </c>
    </row>
    <row r="20" spans="1:1" ht="15.75" customHeight="1" x14ac:dyDescent="0.15">
      <c r="A20" s="1" t="str">
        <f ca="1">IFERROR(__xludf.DUMMYFUNCTION("""COMPUTED_VALUE"""),"Healthcare/Health services")</f>
        <v>Healthcare/Health services</v>
      </c>
    </row>
    <row r="21" spans="1:1" ht="15.75" customHeight="1" x14ac:dyDescent="0.15">
      <c r="A21" s="1" t="str">
        <f ca="1">IFERROR(__xludf.DUMMYFUNCTION("""COMPUTED_VALUE"""),"FMCG")</f>
        <v>FMCG</v>
      </c>
    </row>
    <row r="22" spans="1:1" ht="15.75" customHeight="1" x14ac:dyDescent="0.15">
      <c r="A22" s="1"/>
    </row>
    <row r="23" spans="1:1" ht="15.75" customHeight="1" x14ac:dyDescent="0.15">
      <c r="A23" s="1" t="str">
        <f ca="1">IFERROR(__xludf.DUMMYFUNCTION("""COMPUTED_VALUE"""),"Engineering")</f>
        <v>Engineering</v>
      </c>
    </row>
    <row r="24" spans="1:1" ht="15.75" customHeight="1" x14ac:dyDescent="0.15">
      <c r="A24" s="1" t="str">
        <f ca="1">IFERROR(__xludf.DUMMYFUNCTION("""COMPUTED_VALUE"""),"Consulting")</f>
        <v>Consulting</v>
      </c>
    </row>
    <row r="25" spans="1:1" ht="15.75" customHeight="1" x14ac:dyDescent="0.15">
      <c r="A25" s="1" t="str">
        <f ca="1">IFERROR(__xludf.DUMMYFUNCTION("""COMPUTED_VALUE"""),"Public Relations")</f>
        <v>Public Relations</v>
      </c>
    </row>
    <row r="26" spans="1:1" ht="15.75" customHeight="1" x14ac:dyDescent="0.15">
      <c r="A26" s="1" t="str">
        <f ca="1">IFERROR(__xludf.DUMMYFUNCTION("""COMPUTED_VALUE"""),"Telecommunication Services")</f>
        <v>Telecommunication Services</v>
      </c>
    </row>
    <row r="27" spans="1:1" ht="15.75" customHeight="1" x14ac:dyDescent="0.15">
      <c r="A27" s="1" t="str">
        <f ca="1">IFERROR(__xludf.DUMMYFUNCTION("""COMPUTED_VALUE"""),"Business Process Outsourcing (BPO)")</f>
        <v>Business Process Outsourcing (BPO)</v>
      </c>
    </row>
    <row r="28" spans="1:1" ht="15.75" customHeight="1" x14ac:dyDescent="0.15">
      <c r="A28" s="1" t="str">
        <f ca="1">IFERROR(__xludf.DUMMYFUNCTION("""COMPUTED_VALUE"""),"Legal")</f>
        <v>Legal</v>
      </c>
    </row>
    <row r="29" spans="1:1" ht="15.75" customHeight="1" x14ac:dyDescent="0.15">
      <c r="A29" s="1" t="str">
        <f ca="1">IFERROR(__xludf.DUMMYFUNCTION("""COMPUTED_VALUE"""),"Health food / supplements")</f>
        <v>Health food / supplements</v>
      </c>
    </row>
    <row r="30" spans="1:1" ht="15.75" customHeight="1" x14ac:dyDescent="0.15">
      <c r="A30" s="1" t="str">
        <f ca="1">IFERROR(__xludf.DUMMYFUNCTION("""COMPUTED_VALUE"""),"both manufacturing and construction")</f>
        <v>both manufacturing and construction</v>
      </c>
    </row>
    <row r="31" spans="1:1" ht="15.75" customHeight="1" x14ac:dyDescent="0.15">
      <c r="A31" s="1" t="str">
        <f ca="1">IFERROR(__xludf.DUMMYFUNCTION("""COMPUTED_VALUE"""),"Supply Chain")</f>
        <v>Supply Chain</v>
      </c>
    </row>
    <row r="32" spans="1:1" ht="15.75" customHeight="1" x14ac:dyDescent="0.15">
      <c r="A32" s="1" t="str">
        <f ca="1">IFERROR(__xludf.DUMMYFUNCTION("""COMPUTED_VALUE"""),"E-commerce &amp; Retail")</f>
        <v>E-commerce &amp; Retail</v>
      </c>
    </row>
    <row r="33" spans="1:1" ht="15.75" customHeight="1" x14ac:dyDescent="0.15">
      <c r="A33" s="1" t="str">
        <f ca="1">IFERROR(__xludf.DUMMYFUNCTION("""COMPUTED_VALUE"""),"Pharmaceutical")</f>
        <v>Pharmaceutical</v>
      </c>
    </row>
    <row r="34" spans="1:1" ht="15.75" customHeight="1" x14ac:dyDescent="0.15">
      <c r="A34" s="1" t="str">
        <f ca="1">IFERROR(__xludf.DUMMYFUNCTION("""COMPUTED_VALUE"""),"Event Management, Marketing Planner")</f>
        <v>Event Management, Marketing Planner</v>
      </c>
    </row>
    <row r="35" spans="1:1" ht="15.75" customHeight="1" x14ac:dyDescent="0.15">
      <c r="A35" s="1" t="str">
        <f ca="1">IFERROR(__xludf.DUMMYFUNCTION("""COMPUTED_VALUE"""),"Malaysia Immigration ")</f>
        <v xml:space="preserve">Malaysia Immigration </v>
      </c>
    </row>
    <row r="36" spans="1:1" ht="15.75" customHeight="1" x14ac:dyDescent="0.15">
      <c r="A36" s="1" t="str">
        <f ca="1">IFERROR(__xludf.DUMMYFUNCTION("""COMPUTED_VALUE"""),"Fashion")</f>
        <v>Fashion</v>
      </c>
    </row>
    <row r="37" spans="1:1" ht="15.75" customHeight="1" x14ac:dyDescent="0.15">
      <c r="A37" s="1" t="str">
        <f ca="1">IFERROR(__xludf.DUMMYFUNCTION("""COMPUTED_VALUE"""),"Creative Arts")</f>
        <v>Creative Arts</v>
      </c>
    </row>
    <row r="38" spans="1:1" ht="15.75" customHeight="1" x14ac:dyDescent="0.15">
      <c r="A38" s="1" t="str">
        <f ca="1">IFERROR(__xludf.DUMMYFUNCTION("""COMPUTED_VALUE"""),"Science")</f>
        <v>Science</v>
      </c>
    </row>
    <row r="39" spans="1:1" ht="15.75" customHeight="1" x14ac:dyDescent="0.15">
      <c r="A39" s="1" t="str">
        <f ca="1">IFERROR(__xludf.DUMMYFUNCTION("""COMPUTED_VALUE"""),"Veterinary")</f>
        <v>Veterinary</v>
      </c>
    </row>
    <row r="40" spans="1:1" ht="15.75" customHeight="1" x14ac:dyDescent="0.15">
      <c r="A40" s="1" t="str">
        <f ca="1">IFERROR(__xludf.DUMMYFUNCTION("""COMPUTED_VALUE"""),"Hardware &amp; Semiconductor")</f>
        <v>Hardware &amp; Semiconductor</v>
      </c>
    </row>
    <row r="41" spans="1:1" ht="15.75" customHeight="1" x14ac:dyDescent="0.15">
      <c r="A41" s="1" t="str">
        <f ca="1">IFERROR(__xludf.DUMMYFUNCTION("""COMPUTED_VALUE"""),"Semiconductor")</f>
        <v>Semiconductor</v>
      </c>
    </row>
    <row r="42" spans="1:1" ht="15.75" customHeight="1" x14ac:dyDescent="0.15">
      <c r="A42" s="1" t="str">
        <f ca="1">IFERROR(__xludf.DUMMYFUNCTION("""COMPUTED_VALUE"""),"Public policy")</f>
        <v>Public policy</v>
      </c>
    </row>
    <row r="43" spans="1:1" ht="15.75" customHeight="1" x14ac:dyDescent="0.15">
      <c r="A43" s="1" t="str">
        <f ca="1">IFERROR(__xludf.DUMMYFUNCTION("""COMPUTED_VALUE"""),"Market Research")</f>
        <v>Market Research</v>
      </c>
    </row>
    <row r="44" spans="1:1" ht="15.75" customHeight="1" x14ac:dyDescent="0.15">
      <c r="A44" s="1" t="str">
        <f ca="1">IFERROR(__xludf.DUMMYFUNCTION("""COMPUTED_VALUE"""),"Facilities Services")</f>
        <v>Facilities Services</v>
      </c>
    </row>
    <row r="45" spans="1:1" ht="15.75" customHeight="1" x14ac:dyDescent="0.15">
      <c r="A45" s="1" t="str">
        <f ca="1">IFERROR(__xludf.DUMMYFUNCTION("""COMPUTED_VALUE"""),"Tourism/Hospitality")</f>
        <v>Tourism/Hospitality</v>
      </c>
    </row>
    <row r="46" spans="1:1" ht="15.75" customHeight="1" x14ac:dyDescent="0.15">
      <c r="A46" s="1" t="str">
        <f ca="1">IFERROR(__xludf.DUMMYFUNCTION("""COMPUTED_VALUE"""),"NGOs")</f>
        <v>NGOs</v>
      </c>
    </row>
    <row r="47" spans="1:1" ht="15.75" customHeight="1" x14ac:dyDescent="0.15">
      <c r="A47" s="1" t="str">
        <f ca="1">IFERROR(__xludf.DUMMYFUNCTION("""COMPUTED_VALUE"""),"Marketing")</f>
        <v>Marketing</v>
      </c>
    </row>
    <row r="48" spans="1:1" ht="15.75" customHeight="1" x14ac:dyDescent="0.15">
      <c r="A48" s="1" t="str">
        <f ca="1">IFERROR(__xludf.DUMMYFUNCTION("""COMPUTED_VALUE"""),"Health and beauty products")</f>
        <v>Health and beauty products</v>
      </c>
    </row>
    <row r="49" spans="1:1" ht="15.75" customHeight="1" x14ac:dyDescent="0.15">
      <c r="A49" s="1" t="str">
        <f ca="1">IFERROR(__xludf.DUMMYFUNCTION("""COMPUTED_VALUE"""),"Embassy")</f>
        <v>Embassy</v>
      </c>
    </row>
    <row r="50" spans="1:1" ht="15.75" customHeight="1" x14ac:dyDescent="0.15">
      <c r="A50" s="1" t="str">
        <f ca="1">IFERROR(__xludf.DUMMYFUNCTION("""COMPUTED_VALUE"""),"Digital Marketing")</f>
        <v>Digital Marketing</v>
      </c>
    </row>
    <row r="51" spans="1:1" ht="13" x14ac:dyDescent="0.15">
      <c r="A51" s="1" t="str">
        <f ca="1">IFERROR(__xludf.DUMMYFUNCTION("""COMPUTED_VALUE"""),"Mining")</f>
        <v>Mining</v>
      </c>
    </row>
    <row r="52" spans="1:1" ht="13" x14ac:dyDescent="0.15">
      <c r="A52" s="1" t="str">
        <f ca="1">IFERROR(__xludf.DUMMYFUNCTION("""COMPUTED_VALUE"""),"Home maintenance service - Roof and plumbing repair ")</f>
        <v xml:space="preserve">Home maintenance service - Roof and plumbing repair </v>
      </c>
    </row>
    <row r="53" spans="1:1" ht="13" x14ac:dyDescent="0.15">
      <c r="A53" s="1" t="str">
        <f ca="1">IFERROR(__xludf.DUMMYFUNCTION("""COMPUTED_VALUE"""),"Advertising")</f>
        <v>Advertising</v>
      </c>
    </row>
    <row r="54" spans="1:1" ht="13" x14ac:dyDescent="0.15">
      <c r="A54" s="1" t="str">
        <f ca="1">IFERROR(__xludf.DUMMYFUNCTION("""COMPUTED_VALUE"""),"Facilites management")</f>
        <v>Facilites management</v>
      </c>
    </row>
    <row r="55" spans="1:1" ht="13" x14ac:dyDescent="0.15">
      <c r="A55" s="1" t="str">
        <f ca="1">IFERROR(__xludf.DUMMYFUNCTION("""COMPUTED_VALUE"""),"Utilities (water, gas, electricity)")</f>
        <v>Utilities (water, gas, electricity)</v>
      </c>
    </row>
    <row r="56" spans="1:1" ht="13" x14ac:dyDescent="0.15">
      <c r="A56" s="1" t="str">
        <f ca="1">IFERROR(__xludf.DUMMYFUNCTION("""COMPUTED_VALUE"""),"Audit and accounting")</f>
        <v>Audit and accounting</v>
      </c>
    </row>
    <row r="57" spans="1:1" ht="13" x14ac:dyDescent="0.15">
      <c r="A57" s="1" t="str">
        <f ca="1">IFERROR(__xludf.DUMMYFUNCTION("""COMPUTED_VALUE"""),"Medical Devices Industry")</f>
        <v>Medical Devices Industry</v>
      </c>
    </row>
    <row r="58" spans="1:1" ht="13" x14ac:dyDescent="0.15">
      <c r="A58" s="1" t="str">
        <f ca="1">IFERROR(__xludf.DUMMYFUNCTION("""COMPUTED_VALUE"""),"Industry Automation")</f>
        <v>Industry Automation</v>
      </c>
    </row>
    <row r="59" spans="1:1" ht="13" x14ac:dyDescent="0.15">
      <c r="A59" s="1" t="str">
        <f ca="1">IFERROR(__xludf.DUMMYFUNCTION("""COMPUTED_VALUE"""),"Death care")</f>
        <v>Death care</v>
      </c>
    </row>
    <row r="60" spans="1:1" ht="13" x14ac:dyDescent="0.15">
      <c r="A60" s="1" t="str">
        <f ca="1">IFERROR(__xludf.DUMMYFUNCTION("""COMPUTED_VALUE"""),"Media and Advertising")</f>
        <v>Media and Advertising</v>
      </c>
    </row>
    <row r="61" spans="1:1" ht="13" x14ac:dyDescent="0.15">
      <c r="A61" s="1" t="str">
        <f ca="1">IFERROR(__xludf.DUMMYFUNCTION("""COMPUTED_VALUE"""),"Creative / Integrated Marketing Agency")</f>
        <v>Creative / Integrated Marketing Agency</v>
      </c>
    </row>
    <row r="62" spans="1:1" ht="13" x14ac:dyDescent="0.15">
      <c r="A62" s="1" t="str">
        <f ca="1">IFERROR(__xludf.DUMMYFUNCTION("""COMPUTED_VALUE"""),"Public Service")</f>
        <v>Public Service</v>
      </c>
    </row>
    <row r="63" spans="1:1" ht="13" x14ac:dyDescent="0.15">
      <c r="A63" s="1" t="str">
        <f ca="1">IFERROR(__xludf.DUMMYFUNCTION("""COMPUTED_VALUE"""),"Mechanical and Electrical engineering")</f>
        <v>Mechanical and Electrical engineering</v>
      </c>
    </row>
    <row r="64" spans="1:1" ht="13" x14ac:dyDescent="0.15">
      <c r="A64" s="1" t="str">
        <f ca="1">IFERROR(__xludf.DUMMYFUNCTION("""COMPUTED_VALUE"""),"Cleaning service")</f>
        <v>Cleaning service</v>
      </c>
    </row>
    <row r="65" spans="1:1" ht="13" x14ac:dyDescent="0.15">
      <c r="A65" s="1" t="str">
        <f ca="1">IFERROR(__xludf.DUMMYFUNCTION("""COMPUTED_VALUE"""),"Books Binding Company")</f>
        <v>Books Binding Company</v>
      </c>
    </row>
    <row r="66" spans="1:1" ht="13" x14ac:dyDescent="0.15">
      <c r="A66" s="1" t="str">
        <f ca="1">IFERROR(__xludf.DUMMYFUNCTION("""COMPUTED_VALUE"""),"Gaming")</f>
        <v>Gaming</v>
      </c>
    </row>
    <row r="67" spans="1:1" ht="13" x14ac:dyDescent="0.15">
      <c r="A67" s="1" t="str">
        <f ca="1">IFERROR(__xludf.DUMMYFUNCTION("""COMPUTED_VALUE"""),"Oil &amp; Gas Production/Refining")</f>
        <v>Oil &amp; Gas Production/Refining</v>
      </c>
    </row>
    <row r="68" spans="1:1" ht="13" x14ac:dyDescent="0.15">
      <c r="A68" s="1" t="str">
        <f ca="1">IFERROR(__xludf.DUMMYFUNCTION("""COMPUTED_VALUE"""),"Properties Management")</f>
        <v>Properties Management</v>
      </c>
    </row>
    <row r="69" spans="1:1" ht="13" x14ac:dyDescent="0.15">
      <c r="A69" s="1" t="str">
        <f ca="1">IFERROR(__xludf.DUMMYFUNCTION("""COMPUTED_VALUE"""),"Renewable Energy")</f>
        <v>Renewable Energy</v>
      </c>
    </row>
    <row r="70" spans="1:1" ht="13" x14ac:dyDescent="0.15">
      <c r="A70" s="1" t="str">
        <f ca="1">IFERROR(__xludf.DUMMYFUNCTION("""COMPUTED_VALUE"""),"Professional services - Corporate Secretarial ")</f>
        <v xml:space="preserve">Professional services - Corporate Secretarial </v>
      </c>
    </row>
    <row r="71" spans="1:1" ht="13" x14ac:dyDescent="0.15">
      <c r="A71" s="1" t="str">
        <f ca="1">IFERROR(__xludf.DUMMYFUNCTION("""COMPUTED_VALUE"""),"Recruitment ")</f>
        <v xml:space="preserve">Recruitment </v>
      </c>
    </row>
    <row r="72" spans="1:1" ht="13" x14ac:dyDescent="0.15">
      <c r="A72" s="1" t="str">
        <f ca="1">IFERROR(__xludf.DUMMYFUNCTION("""COMPUTED_VALUE"""),"Fashion industry/ Bag &amp; accessories ")</f>
        <v xml:space="preserve">Fashion industry/ Bag &amp; accessories </v>
      </c>
    </row>
    <row r="73" spans="1:1" ht="13" x14ac:dyDescent="0.15">
      <c r="A73" s="1" t="str">
        <f ca="1">IFERROR(__xludf.DUMMYFUNCTION("""COMPUTED_VALUE"""),"My clients are from various industries.")</f>
        <v>My clients are from various industries.</v>
      </c>
    </row>
    <row r="74" spans="1:1" ht="13" x14ac:dyDescent="0.15">
      <c r="A74" s="1" t="str">
        <f ca="1">IFERROR(__xludf.DUMMYFUNCTION("""COMPUTED_VALUE"""),"Logistics ")</f>
        <v xml:space="preserve">Logistics </v>
      </c>
    </row>
    <row r="75" spans="1:1" ht="13" x14ac:dyDescent="0.15">
      <c r="A75" s="1" t="str">
        <f ca="1">IFERROR(__xludf.DUMMYFUNCTION("""COMPUTED_VALUE"""),"Food ingredients")</f>
        <v>Food ingredients</v>
      </c>
    </row>
    <row r="76" spans="1:1" ht="13" x14ac:dyDescent="0.15">
      <c r="A76" s="1" t="str">
        <f ca="1">IFERROR(__xludf.DUMMYFUNCTION("""COMPUTED_VALUE"""),"Office Furnishing")</f>
        <v>Office Furnishing</v>
      </c>
    </row>
    <row r="77" spans="1:1" ht="13" x14ac:dyDescent="0.15">
      <c r="A77" s="1" t="str">
        <f ca="1">IFERROR(__xludf.DUMMYFUNCTION("""COMPUTED_VALUE"""),"HVAC Industry")</f>
        <v>HVAC Industry</v>
      </c>
    </row>
    <row r="78" spans="1:1" ht="13" x14ac:dyDescent="0.15">
      <c r="A78" s="1" t="str">
        <f ca="1">IFERROR(__xludf.DUMMYFUNCTION("""COMPUTED_VALUE"""),"Big Tobacco")</f>
        <v>Big Tobacco</v>
      </c>
    </row>
    <row r="79" spans="1:1" ht="13" x14ac:dyDescent="0.15">
      <c r="A79" s="1" t="str">
        <f ca="1">IFERROR(__xludf.DUMMYFUNCTION("""COMPUTED_VALUE"""),"Property")</f>
        <v>Property</v>
      </c>
    </row>
    <row r="80" spans="1:1" ht="13" x14ac:dyDescent="0.15">
      <c r="A80" s="1" t="str">
        <f ca="1">IFERROR(__xludf.DUMMYFUNCTION("""COMPUTED_VALUE"""),"Share service center")</f>
        <v>Share service center</v>
      </c>
    </row>
    <row r="81" spans="1:1" ht="13" x14ac:dyDescent="0.15">
      <c r="A81" s="1" t="str">
        <f ca="1">IFERROR(__xludf.DUMMYFUNCTION("""COMPUTED_VALUE"""),"Port (Transhipment)")</f>
        <v>Port (Transhipment)</v>
      </c>
    </row>
    <row r="82" spans="1:1" ht="13" x14ac:dyDescent="0.15">
      <c r="A82" s="1" t="str">
        <f ca="1">IFERROR(__xludf.DUMMYFUNCTION("""COMPUTED_VALUE"""),"Port industry")</f>
        <v>Port industry</v>
      </c>
    </row>
    <row r="83" spans="1:1" ht="13" x14ac:dyDescent="0.15">
      <c r="A83" s="1" t="str">
        <f ca="1">IFERROR(__xludf.DUMMYFUNCTION("""COMPUTED_VALUE"""),"Waste Management")</f>
        <v>Waste Management</v>
      </c>
    </row>
    <row r="84" spans="1:1" ht="13" x14ac:dyDescent="0.15">
      <c r="A84" s="1" t="str">
        <f ca="1">IFERROR(__xludf.DUMMYFUNCTION("""COMPUTED_VALUE"""),"Transportation")</f>
        <v>Transportation</v>
      </c>
    </row>
    <row r="85" spans="1:1" ht="13" x14ac:dyDescent="0.15">
      <c r="A85" s="1" t="str">
        <f ca="1">IFERROR(__xludf.DUMMYFUNCTION("""COMPUTED_VALUE"""),"Certification")</f>
        <v>Certification</v>
      </c>
    </row>
    <row r="86" spans="1:1" ht="13" x14ac:dyDescent="0.15">
      <c r="A86" s="1" t="str">
        <f ca="1">IFERROR(__xludf.DUMMYFUNCTION("""COMPUTED_VALUE"""),"Audit")</f>
        <v>Audit</v>
      </c>
    </row>
    <row r="87" spans="1:1" ht="13" x14ac:dyDescent="0.15">
      <c r="A87" s="1" t="str">
        <f ca="1">IFERROR(__xludf.DUMMYFUNCTION("""COMPUTED_VALUE"""),"Shared service, office furniture company")</f>
        <v>Shared service, office furniture company</v>
      </c>
    </row>
    <row r="88" spans="1:1" ht="13" x14ac:dyDescent="0.15">
      <c r="A88" s="1" t="str">
        <f ca="1">IFERROR(__xludf.DUMMYFUNCTION("""COMPUTED_VALUE"""),"Marketing and Design")</f>
        <v>Marketing and Design</v>
      </c>
    </row>
    <row r="89" spans="1:1" ht="13" x14ac:dyDescent="0.15">
      <c r="A89" s="1" t="str">
        <f ca="1">IFERROR(__xludf.DUMMYFUNCTION("""COMPUTED_VALUE"""),"Biotechnology / Health Science / Lab")</f>
        <v>Biotechnology / Health Science / Lab</v>
      </c>
    </row>
    <row r="90" spans="1:1" ht="13" x14ac:dyDescent="0.15">
      <c r="A90" s="1" t="str">
        <f ca="1">IFERROR(__xludf.DUMMYFUNCTION("""COMPUTED_VALUE"""),"medical device")</f>
        <v>medical device</v>
      </c>
    </row>
    <row r="91" spans="1:1" ht="13" x14ac:dyDescent="0.15">
      <c r="A91" s="1" t="str">
        <f ca="1">IFERROR(__xludf.DUMMYFUNCTION("""COMPUTED_VALUE"""),"Supplement")</f>
        <v>Supplement</v>
      </c>
    </row>
    <row r="92" spans="1:1" ht="13" x14ac:dyDescent="0.15">
      <c r="A92" s="1" t="str">
        <f ca="1">IFERROR(__xludf.DUMMYFUNCTION("""COMPUTED_VALUE"""),"Customer Service")</f>
        <v>Customer Service</v>
      </c>
    </row>
    <row r="93" spans="1:1" ht="13" x14ac:dyDescent="0.15">
      <c r="A93" s="1" t="str">
        <f ca="1">IFERROR(__xludf.DUMMYFUNCTION("""COMPUTED_VALUE"""),"Shipping &amp; Logistics")</f>
        <v>Shipping &amp; Logistics</v>
      </c>
    </row>
    <row r="94" spans="1:1" ht="13" x14ac:dyDescent="0.15">
      <c r="A94" s="1" t="str">
        <f ca="1">IFERROR(__xludf.DUMMYFUNCTION("""COMPUTED_VALUE"""),"Recruitment/BPO")</f>
        <v>Recruitment/BPO</v>
      </c>
    </row>
    <row r="95" spans="1:1" ht="13" x14ac:dyDescent="0.15">
      <c r="A95" s="1" t="str">
        <f ca="1">IFERROR(__xludf.DUMMYFUNCTION("""COMPUTED_VALUE"""),"Health &amp; Wellness Products (MLM Company)")</f>
        <v>Health &amp; Wellness Products (MLM Company)</v>
      </c>
    </row>
    <row r="96" spans="1:1" ht="13" x14ac:dyDescent="0.15">
      <c r="A96" s="1" t="str">
        <f ca="1">IFERROR(__xludf.DUMMYFUNCTION("""COMPUTED_VALUE"""),"Real estate")</f>
        <v>Real estate</v>
      </c>
    </row>
    <row r="97" spans="1:1" ht="13" x14ac:dyDescent="0.15">
      <c r="A97" s="1" t="str">
        <f ca="1">IFERROR(__xludf.DUMMYFUNCTION("""COMPUTED_VALUE"""),"Household")</f>
        <v>Household</v>
      </c>
    </row>
    <row r="98" spans="1:1" ht="13" x14ac:dyDescent="0.15">
      <c r="A98" s="1" t="str">
        <f ca="1">IFERROR(__xludf.DUMMYFUNCTION("""COMPUTED_VALUE"""),"Coway")</f>
        <v>Coway</v>
      </c>
    </row>
    <row r="99" spans="1:1" ht="13" x14ac:dyDescent="0.15">
      <c r="A99" s="1" t="str">
        <f ca="1">IFERROR(__xludf.DUMMYFUNCTION("""COMPUTED_VALUE"""),"Edu tech")</f>
        <v>Edu tech</v>
      </c>
    </row>
    <row r="100" spans="1:1" ht="13" x14ac:dyDescent="0.15">
      <c r="A100" s="1" t="str">
        <f ca="1">IFERROR(__xludf.DUMMYFUNCTION("""COMPUTED_VALUE"""),"Facilities Management Services")</f>
        <v>Facilities Management Services</v>
      </c>
    </row>
    <row r="101" spans="1:1" ht="13" x14ac:dyDescent="0.15">
      <c r="A101" s="1" t="str">
        <f ca="1">IFERROR(__xludf.DUMMYFUNCTION("""COMPUTED_VALUE"""),"Workforce Management &amp; Compliance")</f>
        <v>Workforce Management &amp; Compliance</v>
      </c>
    </row>
    <row r="102" spans="1:1" ht="13" x14ac:dyDescent="0.15">
      <c r="A102" s="1" t="str">
        <f ca="1">IFERROR(__xludf.DUMMYFUNCTION("""COMPUTED_VALUE"""),"Shared services")</f>
        <v>Shared services</v>
      </c>
    </row>
    <row r="103" spans="1:1" ht="13" x14ac:dyDescent="0.15">
      <c r="A103" s="1" t="str">
        <f ca="1">IFERROR(__xludf.DUMMYFUNCTION("""COMPUTED_VALUE"""),"Construction and Design")</f>
        <v>Construction and Design</v>
      </c>
    </row>
    <row r="104" spans="1:1" ht="13" x14ac:dyDescent="0.15">
      <c r="A104" s="1" t="str">
        <f ca="1">IFERROR(__xludf.DUMMYFUNCTION("""COMPUTED_VALUE"""),"Trading")</f>
        <v>Trading</v>
      </c>
    </row>
    <row r="105" spans="1:1" ht="13" x14ac:dyDescent="0.15">
      <c r="A105" s="1" t="str">
        <f ca="1">IFERROR(__xludf.DUMMYFUNCTION("""COMPUTED_VALUE"""),"Professional services Big 4")</f>
        <v>Professional services Big 4</v>
      </c>
    </row>
    <row r="106" spans="1:1" ht="13" x14ac:dyDescent="0.15">
      <c r="A106" s="1" t="str">
        <f ca="1">IFERROR(__xludf.DUMMYFUNCTION("""COMPUTED_VALUE"""),"Insurance and extended warranty")</f>
        <v>Insurance and extended warranty</v>
      </c>
    </row>
    <row r="107" spans="1:1" ht="13" x14ac:dyDescent="0.15">
      <c r="A107" s="1" t="str">
        <f ca="1">IFERROR(__xludf.DUMMYFUNCTION("""COMPUTED_VALUE"""),"Coworking Space &amp; Event Space")</f>
        <v>Coworking Space &amp; Event Space</v>
      </c>
    </row>
    <row r="108" spans="1:1" ht="13" x14ac:dyDescent="0.15">
      <c r="A108" s="1" t="str">
        <f ca="1">IFERROR(__xludf.DUMMYFUNCTION("""COMPUTED_VALUE"""),"Publishing")</f>
        <v>Publishing</v>
      </c>
    </row>
    <row r="109" spans="1:1" ht="13" x14ac:dyDescent="0.15">
      <c r="A109" s="1" t="str">
        <f ca="1">IFERROR(__xludf.DUMMYFUNCTION("""COMPUTED_VALUE"""),"Retail")</f>
        <v>Retail</v>
      </c>
    </row>
    <row r="110" spans="1:1" ht="13" x14ac:dyDescent="0.15">
      <c r="A110" s="1" t="str">
        <f ca="1">IFERROR(__xludf.DUMMYFUNCTION("""COMPUTED_VALUE"""),"Research")</f>
        <v>Research</v>
      </c>
    </row>
    <row r="111" spans="1:1" ht="13" x14ac:dyDescent="0.15">
      <c r="A111" s="1" t="str">
        <f ca="1">IFERROR(__xludf.DUMMYFUNCTION("""COMPUTED_VALUE"""),"Audit and Assurance")</f>
        <v>Audit and Assurance</v>
      </c>
    </row>
    <row r="112" spans="1:1" ht="13" x14ac:dyDescent="0.15">
      <c r="A112" s="1" t="str">
        <f ca="1">IFERROR(__xludf.DUMMYFUNCTION("""COMPUTED_VALUE"""),"Accounting")</f>
        <v>Accounting</v>
      </c>
    </row>
    <row r="113" spans="1:1" ht="13" x14ac:dyDescent="0.15">
      <c r="A113" s="1" t="str">
        <f ca="1">IFERROR(__xludf.DUMMYFUNCTION("""COMPUTED_VALUE"""),"Real estate and Investment")</f>
        <v>Real estate and Investment</v>
      </c>
    </row>
    <row r="114" spans="1:1" ht="13" x14ac:dyDescent="0.15">
      <c r="A114" s="1" t="str">
        <f ca="1">IFERROR(__xludf.DUMMYFUNCTION("""COMPUTED_VALUE"""),"Hospital support services")</f>
        <v>Hospital support services</v>
      </c>
    </row>
    <row r="115" spans="1:1" ht="13" x14ac:dyDescent="0.15">
      <c r="A115" s="1" t="str">
        <f ca="1">IFERROR(__xludf.DUMMYFUNCTION("""COMPUTED_VALUE"""),"Market Research Agency")</f>
        <v>Market Research Agency</v>
      </c>
    </row>
    <row r="116" spans="1:1" ht="13" x14ac:dyDescent="0.15">
      <c r="A116" s="1" t="str">
        <f ca="1">IFERROR(__xludf.DUMMYFUNCTION("""COMPUTED_VALUE"""),"Web3")</f>
        <v>Web3</v>
      </c>
    </row>
    <row r="117" spans="1:1" ht="13" x14ac:dyDescent="0.15">
      <c r="A117" s="1" t="str">
        <f ca="1">IFERROR(__xludf.DUMMYFUNCTION("""COMPUTED_VALUE"""),"Developer")</f>
        <v>Developer</v>
      </c>
    </row>
    <row r="118" spans="1:1" ht="13" x14ac:dyDescent="0.15">
      <c r="A118" s="1" t="str">
        <f ca="1">IFERROR(__xludf.DUMMYFUNCTION("""COMPUTED_VALUE"""),"Plantation")</f>
        <v>Plantation</v>
      </c>
    </row>
    <row r="119" spans="1:1" ht="13" x14ac:dyDescent="0.15">
      <c r="A119" s="1" t="str">
        <f ca="1">IFERROR(__xludf.DUMMYFUNCTION("""COMPUTED_VALUE"""),"Semiconductors")</f>
        <v>Semiconductors</v>
      </c>
    </row>
    <row r="120" spans="1:1" ht="13" x14ac:dyDescent="0.15">
      <c r="A120" s="1" t="str">
        <f ca="1">IFERROR(__xludf.DUMMYFUNCTION("""COMPUTED_VALUE"""),"Statutory body for capital market")</f>
        <v>Statutory body for capital market</v>
      </c>
    </row>
    <row r="121" spans="1:1" ht="13" x14ac:dyDescent="0.15">
      <c r="A121" s="1" t="str">
        <f ca="1">IFERROR(__xludf.DUMMYFUNCTION("""COMPUTED_VALUE"""),"Think tank")</f>
        <v>Think tank</v>
      </c>
    </row>
    <row r="122" spans="1:1" ht="13" x14ac:dyDescent="0.15">
      <c r="A122" s="1" t="str">
        <f ca="1">IFERROR(__xludf.DUMMYFUNCTION("""COMPUTED_VALUE"""),"Insurance broking and consulting")</f>
        <v>Insurance broking and consulting</v>
      </c>
    </row>
    <row r="123" spans="1:1" ht="13" x14ac:dyDescent="0.15">
      <c r="A123" s="1" t="str">
        <f ca="1">IFERROR(__xludf.DUMMYFUNCTION("""COMPUTED_VALUE"""),"Logistics")</f>
        <v>Logistics</v>
      </c>
    </row>
    <row r="124" spans="1:1" ht="13" x14ac:dyDescent="0.15">
      <c r="A124" s="1" t="str">
        <f ca="1">IFERROR(__xludf.DUMMYFUNCTION("""COMPUTED_VALUE"""),"Property developer")</f>
        <v>Property developer</v>
      </c>
    </row>
    <row r="125" spans="1:1" ht="13" x14ac:dyDescent="0.15">
      <c r="A125" s="1" t="str">
        <f ca="1">IFERROR(__xludf.DUMMYFUNCTION("""COMPUTED_VALUE"""),"Facility Management")</f>
        <v>Facility Management</v>
      </c>
    </row>
    <row r="126" spans="1:1" ht="13" x14ac:dyDescent="0.15">
      <c r="A126" s="1" t="str">
        <f ca="1">IFERROR(__xludf.DUMMYFUNCTION("""COMPUTED_VALUE"""),"Creative Agency")</f>
        <v>Creative Agency</v>
      </c>
    </row>
    <row r="127" spans="1:1" ht="13" x14ac:dyDescent="0.15">
      <c r="A127" s="1" t="str">
        <f ca="1">IFERROR(__xludf.DUMMYFUNCTION("""COMPUTED_VALUE"""),"Solar Engineer")</f>
        <v>Solar Engineer</v>
      </c>
    </row>
    <row r="128" spans="1:1" ht="13" x14ac:dyDescent="0.15">
      <c r="A128" s="1" t="str">
        <f ca="1">IFERROR(__xludf.DUMMYFUNCTION("""COMPUTED_VALUE"""),"Apparel &amp; Textile products")</f>
        <v>Apparel &amp; Textile products</v>
      </c>
    </row>
    <row r="129" spans="1:1" ht="13" x14ac:dyDescent="0.15">
      <c r="A129" s="1" t="str">
        <f ca="1">IFERROR(__xludf.DUMMYFUNCTION("""COMPUTED_VALUE"""),"Take care the facilities at landed house")</f>
        <v>Take care the facilities at landed house</v>
      </c>
    </row>
    <row r="130" spans="1:1" ht="13" x14ac:dyDescent="0.15">
      <c r="A130" s="1" t="str">
        <f ca="1">IFERROR(__xludf.DUMMYFUNCTION("""COMPUTED_VALUE"""),"Security Service")</f>
        <v>Security Service</v>
      </c>
    </row>
    <row r="131" spans="1:1" ht="13" x14ac:dyDescent="0.15">
      <c r="A131" s="1" t="str">
        <f ca="1">IFERROR(__xludf.DUMMYFUNCTION("""COMPUTED_VALUE"""),"Public Relations Agency")</f>
        <v>Public Relations Agency</v>
      </c>
    </row>
    <row r="132" spans="1:1" ht="13" x14ac:dyDescent="0.15">
      <c r="A132" s="1" t="str">
        <f ca="1">IFERROR(__xludf.DUMMYFUNCTION("""COMPUTED_VALUE"""),"TikTok")</f>
        <v>TikTok</v>
      </c>
    </row>
    <row r="133" spans="1:1" ht="13" x14ac:dyDescent="0.15">
      <c r="A133" s="1" t="str">
        <f ca="1">IFERROR(__xludf.DUMMYFUNCTION("""COMPUTED_VALUE"""),"Upstream Oil and gas")</f>
        <v>Upstream Oil and gas</v>
      </c>
    </row>
    <row r="134" spans="1:1" ht="13" x14ac:dyDescent="0.15">
      <c r="A134" s="1" t="str">
        <f ca="1">IFERROR(__xludf.DUMMYFUNCTION("""COMPUTED_VALUE"""),"Business peocess outsourcing")</f>
        <v>Business peocess outsourcing</v>
      </c>
    </row>
    <row r="135" spans="1:1" ht="13" x14ac:dyDescent="0.15">
      <c r="A135" s="1" t="str">
        <f ca="1">IFERROR(__xludf.DUMMYFUNCTION("""COMPUTED_VALUE"""),"Marketing Agency")</f>
        <v>Marketing Agency</v>
      </c>
    </row>
    <row r="136" spans="1:1" ht="13" x14ac:dyDescent="0.15">
      <c r="A136" s="1" t="str">
        <f ca="1">IFERROR(__xludf.DUMMYFUNCTION("""COMPUTED_VALUE"""),"Property development")</f>
        <v>Property development</v>
      </c>
    </row>
    <row r="137" spans="1:1" ht="13" x14ac:dyDescent="0.15">
      <c r="A137" s="1" t="str">
        <f ca="1">IFERROR(__xludf.DUMMYFUNCTION("""COMPUTED_VALUE"""),"Marketing as a service")</f>
        <v>Marketing as a service</v>
      </c>
    </row>
    <row r="138" spans="1:1" ht="13" x14ac:dyDescent="0.15">
      <c r="A138" s="1" t="str">
        <f ca="1">IFERROR(__xludf.DUMMYFUNCTION("""COMPUTED_VALUE"""),"Higher education")</f>
        <v>Higher education</v>
      </c>
    </row>
    <row r="139" spans="1:1" ht="13" x14ac:dyDescent="0.15">
      <c r="A139" s="1" t="str">
        <f ca="1">IFERROR(__xludf.DUMMYFUNCTION("""COMPUTED_VALUE"""),"Pest Control")</f>
        <v>Pest Control</v>
      </c>
    </row>
    <row r="140" spans="1:1" ht="13" x14ac:dyDescent="0.15">
      <c r="A140" s="1" t="str">
        <f ca="1">IFERROR(__xludf.DUMMYFUNCTION("""COMPUTED_VALUE"""),"Warehousing")</f>
        <v>Warehousing</v>
      </c>
    </row>
    <row r="141" spans="1:1" ht="13" x14ac:dyDescent="0.15">
      <c r="A141" s="1" t="str">
        <f ca="1">IFERROR(__xludf.DUMMYFUNCTION("""COMPUTED_VALUE"""),"Shared Service")</f>
        <v>Shared Service</v>
      </c>
    </row>
    <row r="142" spans="1:1" ht="13" x14ac:dyDescent="0.15">
      <c r="A142" s="1" t="str">
        <f ca="1">IFERROR(__xludf.DUMMYFUNCTION("""COMPUTED_VALUE"""),"Digital Advertising / Marketing Agency")</f>
        <v>Digital Advertising / Marketing Agency</v>
      </c>
    </row>
    <row r="143" spans="1:1" ht="13" x14ac:dyDescent="0.15">
      <c r="A143" s="1" t="str">
        <f ca="1">IFERROR(__xludf.DUMMYFUNCTION("""COMPUTED_VALUE"""),"Animal Pharmaceutical")</f>
        <v>Animal Pharmaceutical</v>
      </c>
    </row>
    <row r="144" spans="1:1" ht="13" x14ac:dyDescent="0.15">
      <c r="A144" s="1" t="str">
        <f ca="1">IFERROR(__xludf.DUMMYFUNCTION("""COMPUTED_VALUE"""),"Creative industry")</f>
        <v>Creative industry</v>
      </c>
    </row>
    <row r="145" spans="1:1" ht="13" x14ac:dyDescent="0.15">
      <c r="A145" s="1" t="str">
        <f ca="1">IFERROR(__xludf.DUMMYFUNCTION("""COMPUTED_VALUE"""),"Professional Services")</f>
        <v>Professional Services</v>
      </c>
    </row>
    <row r="146" spans="1:1" ht="13" x14ac:dyDescent="0.15">
      <c r="A146" s="1" t="str">
        <f ca="1">IFERROR(__xludf.DUMMYFUNCTION("""COMPUTED_VALUE"""),"Business Licensing")</f>
        <v>Business Licensing</v>
      </c>
    </row>
    <row r="147" spans="1:1" ht="13" x14ac:dyDescent="0.15">
      <c r="A147" s="1" t="str">
        <f ca="1">IFERROR(__xludf.DUMMYFUNCTION("""COMPUTED_VALUE"""),"Civil Engineering")</f>
        <v>Civil Engineering</v>
      </c>
    </row>
    <row r="148" spans="1:1" ht="13" x14ac:dyDescent="0.15">
      <c r="A148" s="1" t="str">
        <f ca="1">IFERROR(__xludf.DUMMYFUNCTION("""COMPUTED_VALUE"""),"Digital Forensics and Forensic Accounting")</f>
        <v>Digital Forensics and Forensic Accounting</v>
      </c>
    </row>
    <row r="149" spans="1:1" ht="13" x14ac:dyDescent="0.15">
      <c r="A149" s="1" t="str">
        <f ca="1">IFERROR(__xludf.DUMMYFUNCTION("""COMPUTED_VALUE"""),"Events")</f>
        <v>Events</v>
      </c>
    </row>
    <row r="150" spans="1:1" ht="13" x14ac:dyDescent="0.15">
      <c r="A150" s="1" t="str">
        <f ca="1">IFERROR(__xludf.DUMMYFUNCTION("""COMPUTED_VALUE"""),"LOGISTICS")</f>
        <v>LOGISTICS</v>
      </c>
    </row>
    <row r="151" spans="1:1" ht="13" x14ac:dyDescent="0.15">
      <c r="A151" s="1" t="str">
        <f ca="1">IFERROR(__xludf.DUMMYFUNCTION("""COMPUTED_VALUE"""),"Maritime")</f>
        <v>Maritime</v>
      </c>
    </row>
    <row r="152" spans="1:1" ht="13" x14ac:dyDescent="0.15">
      <c r="A152" s="1" t="str">
        <f ca="1">IFERROR(__xludf.DUMMYFUNCTION("""COMPUTED_VALUE"""),"Conglomerate (Multi-Industries) / LLC")</f>
        <v>Conglomerate (Multi-Industries) / LLC</v>
      </c>
    </row>
    <row r="153" spans="1:1" ht="13" x14ac:dyDescent="0.15">
      <c r="A153" s="1" t="str">
        <f ca="1">IFERROR(__xludf.DUMMYFUNCTION("""COMPUTED_VALUE"""),"Quarry")</f>
        <v>Quarry</v>
      </c>
    </row>
    <row r="154" spans="1:1" ht="13" x14ac:dyDescent="0.15">
      <c r="A154" s="1" t="str">
        <f ca="1">IFERROR(__xludf.DUMMYFUNCTION("""COMPUTED_VALUE"""),"Industrial solutions")</f>
        <v>Industrial solutions</v>
      </c>
    </row>
    <row r="155" spans="1:1" ht="13" x14ac:dyDescent="0.15">
      <c r="A155" s="1" t="str">
        <f ca="1">IFERROR(__xludf.DUMMYFUNCTION("""COMPUTED_VALUE"""),"Printing and packaging")</f>
        <v>Printing and packaging</v>
      </c>
    </row>
    <row r="156" spans="1:1" ht="13" x14ac:dyDescent="0.15">
      <c r="A156" s="1" t="str">
        <f ca="1">IFERROR(__xludf.DUMMYFUNCTION("""COMPUTED_VALUE"""),"Funeral Industry")</f>
        <v>Funeral Industry</v>
      </c>
    </row>
    <row r="157" spans="1:1" ht="13" x14ac:dyDescent="0.15">
      <c r="A157" s="1" t="str">
        <f ca="1">IFERROR(__xludf.DUMMYFUNCTION("""COMPUTED_VALUE"""),"Shared Service centre")</f>
        <v>Shared Service centre</v>
      </c>
    </row>
    <row r="158" spans="1:1" ht="13" x14ac:dyDescent="0.15">
      <c r="A158" s="1" t="str">
        <f ca="1">IFERROR(__xludf.DUMMYFUNCTION("""COMPUTED_VALUE"""),"Human Resources")</f>
        <v>Human Resources</v>
      </c>
    </row>
    <row r="159" spans="1:1" ht="13" x14ac:dyDescent="0.15">
      <c r="A159" s="1" t="str">
        <f ca="1">IFERROR(__xludf.DUMMYFUNCTION("""COMPUTED_VALUE"""),"Marketing Sales")</f>
        <v>Marketing Sales</v>
      </c>
    </row>
    <row r="160" spans="1:1" ht="13" x14ac:dyDescent="0.15">
      <c r="A160" s="1" t="str">
        <f ca="1">IFERROR(__xludf.DUMMYFUNCTION("""COMPUTED_VALUE"""),"Art Education")</f>
        <v>Art Education</v>
      </c>
    </row>
    <row r="161" spans="1:1" ht="13" x14ac:dyDescent="0.15">
      <c r="A161" s="1" t="str">
        <f ca="1">IFERROR(__xludf.DUMMYFUNCTION("""COMPUTED_VALUE"""),"Advertising agency")</f>
        <v>Advertising agency</v>
      </c>
    </row>
    <row r="162" spans="1:1" ht="13" x14ac:dyDescent="0.15">
      <c r="A162" s="1" t="str">
        <f ca="1">IFERROR(__xludf.DUMMYFUNCTION("""COMPUTED_VALUE"""),"Downstream Oil &amp; Gas (Service Station)")</f>
        <v>Downstream Oil &amp; Gas (Service Station)</v>
      </c>
    </row>
    <row r="163" spans="1:1" ht="13" x14ac:dyDescent="0.15">
      <c r="A163" s="1" t="str">
        <f ca="1">IFERROR(__xludf.DUMMYFUNCTION("""COMPUTED_VALUE"""),"Metal Industries such as boiler, heat exchanger")</f>
        <v>Metal Industries such as boiler, heat exchanger</v>
      </c>
    </row>
    <row r="164" spans="1:1" ht="13" x14ac:dyDescent="0.15">
      <c r="A164" s="1" t="str">
        <f ca="1">IFERROR(__xludf.DUMMYFUNCTION("""COMPUTED_VALUE"""),"Vessel chartering")</f>
        <v>Vessel chartering</v>
      </c>
    </row>
    <row r="165" spans="1:1" ht="13" x14ac:dyDescent="0.15">
      <c r="A165" s="1" t="str">
        <f ca="1">IFERROR(__xludf.DUMMYFUNCTION("""COMPUTED_VALUE"""),"BPO")</f>
        <v>BPO</v>
      </c>
    </row>
    <row r="166" spans="1:1" ht="13" x14ac:dyDescent="0.15">
      <c r="A166" s="1" t="str">
        <f ca="1">IFERROR(__xludf.DUMMYFUNCTION("""COMPUTED_VALUE"""),"Facilities Management")</f>
        <v>Facilities Management</v>
      </c>
    </row>
    <row r="167" spans="1:1" ht="13" x14ac:dyDescent="0.15">
      <c r="A167" s="1" t="str">
        <f ca="1">IFERROR(__xludf.DUMMYFUNCTION("""COMPUTED_VALUE"""),"Certification Body")</f>
        <v>Certification Body</v>
      </c>
    </row>
    <row r="168" spans="1:1" ht="13" x14ac:dyDescent="0.15">
      <c r="A168" s="1" t="str">
        <f ca="1">IFERROR(__xludf.DUMMYFUNCTION("""COMPUTED_VALUE"""),"Logistic")</f>
        <v>Logistic</v>
      </c>
    </row>
    <row r="169" spans="1:1" ht="13" x14ac:dyDescent="0.15">
      <c r="A169" s="1" t="str">
        <f ca="1">IFERROR(__xludf.DUMMYFUNCTION("""COMPUTED_VALUE"""),"advertising")</f>
        <v>advertising</v>
      </c>
    </row>
    <row r="170" spans="1:1" ht="13" x14ac:dyDescent="0.15">
      <c r="A170" s="1" t="str">
        <f ca="1">IFERROR(__xludf.DUMMYFUNCTION("""COMPUTED_VALUE"""),"HR")</f>
        <v>HR</v>
      </c>
    </row>
    <row r="171" spans="1:1" ht="13" x14ac:dyDescent="0.15">
      <c r="A171" s="1" t="str">
        <f ca="1">IFERROR(__xludf.DUMMYFUNCTION("""COMPUTED_VALUE"""),"Science research and development")</f>
        <v>Science research and development</v>
      </c>
    </row>
    <row r="172" spans="1:1" ht="13" x14ac:dyDescent="0.15">
      <c r="A172" s="1" t="str">
        <f ca="1">IFERROR(__xludf.DUMMYFUNCTION("""COMPUTED_VALUE"""),"Commercial Real Estate")</f>
        <v>Commercial Real Estate</v>
      </c>
    </row>
    <row r="173" spans="1:1" ht="13" x14ac:dyDescent="0.15">
      <c r="A173" s="1" t="str">
        <f ca="1">IFERROR(__xludf.DUMMYFUNCTION("""COMPUTED_VALUE"""),"Design / Art / Media")</f>
        <v>Design / Art / Media</v>
      </c>
    </row>
    <row r="174" spans="1:1" ht="13" x14ac:dyDescent="0.15">
      <c r="A174" s="1" t="str">
        <f ca="1">IFERROR(__xludf.DUMMYFUNCTION("""COMPUTED_VALUE"""),"Banking")</f>
        <v>Banking</v>
      </c>
    </row>
    <row r="175" spans="1:1" ht="13" x14ac:dyDescent="0.15">
      <c r="A175" s="1" t="str">
        <f ca="1">IFERROR(__xludf.DUMMYFUNCTION("""COMPUTED_VALUE"""),"Palm Oil / Promotion")</f>
        <v>Palm Oil / Promotion</v>
      </c>
    </row>
    <row r="176" spans="1:1" ht="13" x14ac:dyDescent="0.15">
      <c r="A176" s="1" t="str">
        <f ca="1">IFERROR(__xludf.DUMMYFUNCTION("""COMPUTED_VALUE"""),"Property Developer")</f>
        <v>Property Developer</v>
      </c>
    </row>
    <row r="177" spans="1:1" ht="13" x14ac:dyDescent="0.15">
      <c r="A177" s="1" t="str">
        <f ca="1">IFERROR(__xludf.DUMMYFUNCTION("""COMPUTED_VALUE"""),"Publication")</f>
        <v>Publication</v>
      </c>
    </row>
    <row r="178" spans="1:1" ht="13" x14ac:dyDescent="0.15">
      <c r="A178" s="1" t="str">
        <f ca="1">IFERROR(__xludf.DUMMYFUNCTION("""COMPUTED_VALUE"""),"Calibration services")</f>
        <v>Calibration services</v>
      </c>
    </row>
    <row r="179" spans="1:1" ht="13" x14ac:dyDescent="0.15">
      <c r="A179" s="1" t="str">
        <f ca="1">IFERROR(__xludf.DUMMYFUNCTION("""COMPUTED_VALUE"""),"Medical device")</f>
        <v>Medical device</v>
      </c>
    </row>
    <row r="180" spans="1:1" ht="13" x14ac:dyDescent="0.15">
      <c r="A180" s="1" t="str">
        <f ca="1">IFERROR(__xludf.DUMMYFUNCTION("""COMPUTED_VALUE"""),"Logistics Service provider")</f>
        <v>Logistics Service provider</v>
      </c>
    </row>
    <row r="181" spans="1:1" ht="13" x14ac:dyDescent="0.15">
      <c r="A181" s="1" t="str">
        <f ca="1">IFERROR(__xludf.DUMMYFUNCTION("""COMPUTED_VALUE"""),"Payroll, Accounting and IT")</f>
        <v>Payroll, Accounting and IT</v>
      </c>
    </row>
    <row r="182" spans="1:1" ht="13" x14ac:dyDescent="0.15">
      <c r="A182" s="1" t="str">
        <f ca="1">IFERROR(__xludf.DUMMYFUNCTION("""COMPUTED_VALUE"""),"HVAC")</f>
        <v>HVAC</v>
      </c>
    </row>
    <row r="183" spans="1:1" ht="13" x14ac:dyDescent="0.15">
      <c r="A183" s="1" t="str">
        <f ca="1">IFERROR(__xludf.DUMMYFUNCTION("""COMPUTED_VALUE"""),"recruitment and staffimg")</f>
        <v>recruitment and staffimg</v>
      </c>
    </row>
    <row r="184" spans="1:1" ht="13" x14ac:dyDescent="0.15">
      <c r="A184" s="1" t="str">
        <f ca="1">IFERROR(__xludf.DUMMYFUNCTION("""COMPUTED_VALUE"""),"Interior design and renovation")</f>
        <v>Interior design and renovation</v>
      </c>
    </row>
    <row r="185" spans="1:1" ht="13" x14ac:dyDescent="0.15">
      <c r="A185" s="1" t="str">
        <f ca="1">IFERROR(__xludf.DUMMYFUNCTION("""COMPUTED_VALUE"""),"Retails")</f>
        <v>Retails</v>
      </c>
    </row>
    <row r="186" spans="1:1" ht="13" x14ac:dyDescent="0.15">
      <c r="A186" s="1" t="str">
        <f ca="1">IFERROR(__xludf.DUMMYFUNCTION("""COMPUTED_VALUE"""),"Pest control")</f>
        <v>Pest control</v>
      </c>
    </row>
    <row r="187" spans="1:1" ht="13" x14ac:dyDescent="0.15">
      <c r="A187" s="1" t="str">
        <f ca="1">IFERROR(__xludf.DUMMYFUNCTION("""COMPUTED_VALUE"""),"Marketing &amp; advertising")</f>
        <v>Marketing &amp; advertising</v>
      </c>
    </row>
    <row r="188" spans="1:1" ht="13" x14ac:dyDescent="0.15">
      <c r="A188" s="1" t="str">
        <f ca="1">IFERROR(__xludf.DUMMYFUNCTION("""COMPUTED_VALUE"""),"Developer/Management")</f>
        <v>Developer/Management</v>
      </c>
    </row>
    <row r="189" spans="1:1" ht="13" x14ac:dyDescent="0.15">
      <c r="A189" s="1" t="str">
        <f ca="1">IFERROR(__xludf.DUMMYFUNCTION("""COMPUTED_VALUE"""),"Shipping")</f>
        <v>Shipping</v>
      </c>
    </row>
    <row r="190" spans="1:1" ht="13" x14ac:dyDescent="0.15">
      <c r="A190" s="1" t="str">
        <f ca="1">IFERROR(__xludf.DUMMYFUNCTION("""COMPUTED_VALUE"""),"Trading &amp; Civil Engineering")</f>
        <v>Trading &amp; Civil Engineering</v>
      </c>
    </row>
    <row r="191" spans="1:1" ht="13" x14ac:dyDescent="0.15">
      <c r="A191" s="1" t="str">
        <f ca="1">IFERROR(__xludf.DUMMYFUNCTION("""COMPUTED_VALUE"""),"Luxury Brand")</f>
        <v>Luxury Brand</v>
      </c>
    </row>
    <row r="192" spans="1:1" ht="13" x14ac:dyDescent="0.15">
      <c r="A192" s="1" t="str">
        <f ca="1">IFERROR(__xludf.DUMMYFUNCTION("""COMPUTED_VALUE"""),"Human Resources Company")</f>
        <v>Human Resources Company</v>
      </c>
    </row>
    <row r="193" spans="1:1" ht="13" x14ac:dyDescent="0.15">
      <c r="A193" s="1" t="str">
        <f ca="1">IFERROR(__xludf.DUMMYFUNCTION("""COMPUTED_VALUE"""),"Property sector")</f>
        <v>Property sector</v>
      </c>
    </row>
    <row r="194" spans="1:1" ht="13" x14ac:dyDescent="0.15">
      <c r="A194" s="1" t="str">
        <f ca="1">IFERROR(__xludf.DUMMYFUNCTION("""COMPUTED_VALUE"""),"Electronics goods")</f>
        <v>Electronics goods</v>
      </c>
    </row>
    <row r="195" spans="1:1" ht="13" x14ac:dyDescent="0.15">
      <c r="A195" s="1" t="str">
        <f ca="1">IFERROR(__xludf.DUMMYFUNCTION("""COMPUTED_VALUE"""),"Courier services")</f>
        <v>Courier services</v>
      </c>
    </row>
    <row r="196" spans="1:1" ht="13" x14ac:dyDescent="0.15">
      <c r="A196" s="1" t="str">
        <f ca="1">IFERROR(__xludf.DUMMYFUNCTION("""COMPUTED_VALUE"""),"FinTech")</f>
        <v>FinTech</v>
      </c>
    </row>
    <row r="197" spans="1:1" ht="13" x14ac:dyDescent="0.15">
      <c r="A197" s="1" t="str">
        <f ca="1">IFERROR(__xludf.DUMMYFUNCTION("""COMPUTED_VALUE"""),"Akikah Service")</f>
        <v>Akikah Service</v>
      </c>
    </row>
    <row r="198" spans="1:1" ht="13" x14ac:dyDescent="0.15">
      <c r="A198" s="1" t="str">
        <f ca="1">IFERROR(__xludf.DUMMYFUNCTION("""COMPUTED_VALUE"""),"Loyalty")</f>
        <v>Loyalty</v>
      </c>
    </row>
    <row r="199" spans="1:1" ht="13" x14ac:dyDescent="0.15">
      <c r="A199" s="1" t="str">
        <f ca="1">IFERROR(__xludf.DUMMYFUNCTION("""COMPUTED_VALUE"""),"Medical Device Industry")</f>
        <v>Medical Device Industry</v>
      </c>
    </row>
    <row r="200" spans="1:1" ht="13" x14ac:dyDescent="0.15">
      <c r="A200" s="1" t="str">
        <f ca="1">IFERROR(__xludf.DUMMYFUNCTION("""COMPUTED_VALUE"""),"PR")</f>
        <v>PR</v>
      </c>
    </row>
    <row r="201" spans="1:1" ht="13" x14ac:dyDescent="0.15">
      <c r="A201" s="1" t="str">
        <f ca="1">IFERROR(__xludf.DUMMYFUNCTION("""COMPUTED_VALUE"""),"Mining company")</f>
        <v>Mining company</v>
      </c>
    </row>
    <row r="202" spans="1:1" ht="13" x14ac:dyDescent="0.15">
      <c r="A202" s="1" t="str">
        <f ca="1">IFERROR(__xludf.DUMMYFUNCTION("""COMPUTED_VALUE"""),"App based company")</f>
        <v>App based company</v>
      </c>
    </row>
    <row r="203" spans="1:1" ht="13" x14ac:dyDescent="0.15">
      <c r="A203" s="1" t="str">
        <f ca="1">IFERROR(__xludf.DUMMYFUNCTION("""COMPUTED_VALUE"""),"Infrastructure")</f>
        <v>Infrastructure</v>
      </c>
    </row>
    <row r="204" spans="1:1" ht="13" x14ac:dyDescent="0.15">
      <c r="A204" s="1" t="str">
        <f ca="1">IFERROR(__xludf.DUMMYFUNCTION("""COMPUTED_VALUE"""),"Town Planning")</f>
        <v>Town Planning</v>
      </c>
    </row>
    <row r="205" spans="1:1" ht="13" x14ac:dyDescent="0.15">
      <c r="A205" s="1" t="str">
        <f ca="1">IFERROR(__xludf.DUMMYFUNCTION("""COMPUTED_VALUE"""),"Oil and Gas Service (Multiple Services)")</f>
        <v>Oil and Gas Service (Multiple Services)</v>
      </c>
    </row>
    <row r="206" spans="1:1" ht="13" x14ac:dyDescent="0.15">
      <c r="A206" s="1" t="str">
        <f ca="1">IFERROR(__xludf.DUMMYFUNCTION("""COMPUTED_VALUE"""),"BPO - Call Centre")</f>
        <v>BPO - Call Centre</v>
      </c>
    </row>
    <row r="207" spans="1:1" ht="13" x14ac:dyDescent="0.15">
      <c r="A207" s="1" t="str">
        <f ca="1">IFERROR(__xludf.DUMMYFUNCTION("""COMPUTED_VALUE"""),"Publishing (educational books)")</f>
        <v>Publishing (educational books)</v>
      </c>
    </row>
    <row r="208" spans="1:1" ht="13" x14ac:dyDescent="0.15">
      <c r="A208" s="1" t="str">
        <f ca="1">IFERROR(__xludf.DUMMYFUNCTION("""COMPUTED_VALUE"""),"MLM")</f>
        <v>MLM</v>
      </c>
    </row>
    <row r="209" spans="1:1" ht="13" x14ac:dyDescent="0.15">
      <c r="A209" s="1" t="str">
        <f ca="1">IFERROR(__xludf.DUMMYFUNCTION("""COMPUTED_VALUE"""),"Management/Consulting/Secretarial Firm")</f>
        <v>Management/Consulting/Secretarial Firm</v>
      </c>
    </row>
    <row r="210" spans="1:1" ht="13" x14ac:dyDescent="0.15">
      <c r="A210" s="1" t="str">
        <f ca="1">IFERROR(__xludf.DUMMYFUNCTION("""COMPUTED_VALUE"""),"Real Estate and Events")</f>
        <v>Real Estate and Events</v>
      </c>
    </row>
    <row r="211" spans="1:1" ht="13" x14ac:dyDescent="0.15">
      <c r="A211" s="1" t="str">
        <f ca="1">IFERROR(__xludf.DUMMYFUNCTION("""COMPUTED_VALUE"""),"Investment property")</f>
        <v>Investment property</v>
      </c>
    </row>
    <row r="212" spans="1:1" ht="13" x14ac:dyDescent="0.15">
      <c r="A212" s="1" t="str">
        <f ca="1">IFERROR(__xludf.DUMMYFUNCTION("""COMPUTED_VALUE"""),"Advertising &amp; Marketing")</f>
        <v>Advertising &amp; Marketing</v>
      </c>
    </row>
    <row r="213" spans="1:1" ht="13" x14ac:dyDescent="0.15">
      <c r="A213" s="1" t="str">
        <f ca="1">IFERROR(__xludf.DUMMYFUNCTION("""COMPUTED_VALUE"""),"Business Process Outsourcing")</f>
        <v>Business Process Outsourcing</v>
      </c>
    </row>
    <row r="214" spans="1:1" ht="13" x14ac:dyDescent="0.15">
      <c r="A214" s="1" t="str">
        <f ca="1">IFERROR(__xludf.DUMMYFUNCTION("""COMPUTED_VALUE"""),"Medical Device")</f>
        <v>Medical Device</v>
      </c>
    </row>
    <row r="215" spans="1:1" ht="13" x14ac:dyDescent="0.15">
      <c r="A215" s="1" t="str">
        <f ca="1">IFERROR(__xludf.DUMMYFUNCTION("""COMPUTED_VALUE"""),"Environmental service")</f>
        <v>Environmental service</v>
      </c>
    </row>
    <row r="216" spans="1:1" ht="13" x14ac:dyDescent="0.15">
      <c r="A216" s="1" t="str">
        <f ca="1">IFERROR(__xludf.DUMMYFUNCTION("""COMPUTED_VALUE"""),"Maritime Transportation")</f>
        <v>Maritime Transportation</v>
      </c>
    </row>
    <row r="217" spans="1:1" ht="13" x14ac:dyDescent="0.15">
      <c r="A217" s="1" t="str">
        <f ca="1">IFERROR(__xludf.DUMMYFUNCTION("""COMPUTED_VALUE"""),"Heavy cargo Transportation")</f>
        <v>Heavy cargo Transportation</v>
      </c>
    </row>
    <row r="218" spans="1:1" ht="13" x14ac:dyDescent="0.15">
      <c r="A218" s="1" t="str">
        <f ca="1">IFERROR(__xludf.DUMMYFUNCTION("""COMPUTED_VALUE"""),"Helping industry")</f>
        <v>Helping industry</v>
      </c>
    </row>
    <row r="219" spans="1:1" ht="13" x14ac:dyDescent="0.15">
      <c r="A219" s="1" t="str">
        <f ca="1">IFERROR(__xludf.DUMMYFUNCTION("""COMPUTED_VALUE"""),"Design")</f>
        <v>Design</v>
      </c>
    </row>
    <row r="220" spans="1:1" ht="13" x14ac:dyDescent="0.15">
      <c r="A220" s="1" t="str">
        <f ca="1">IFERROR(__xludf.DUMMYFUNCTION("""COMPUTED_VALUE"""),"Digital marketing")</f>
        <v>Digital marketing</v>
      </c>
    </row>
    <row r="221" spans="1:1" ht="13" x14ac:dyDescent="0.15">
      <c r="A221" s="1" t="str">
        <f ca="1">IFERROR(__xludf.DUMMYFUNCTION("""COMPUTED_VALUE"""),"Public Relations / Communications")</f>
        <v>Public Relations / Communications</v>
      </c>
    </row>
    <row r="222" spans="1:1" ht="13" x14ac:dyDescent="0.15">
      <c r="A222" s="1" t="str">
        <f ca="1">IFERROR(__xludf.DUMMYFUNCTION("""COMPUTED_VALUE"""),"Tobacco")</f>
        <v>Tobacco</v>
      </c>
    </row>
    <row r="223" spans="1:1" ht="13" x14ac:dyDescent="0.15">
      <c r="A223" s="1" t="str">
        <f ca="1">IFERROR(__xludf.DUMMYFUNCTION("""COMPUTED_VALUE"""),"Fitness industry")</f>
        <v>Fitness industry</v>
      </c>
    </row>
    <row r="224" spans="1:1" ht="13" x14ac:dyDescent="0.15">
      <c r="A224" s="1" t="str">
        <f ca="1">IFERROR(__xludf.DUMMYFUNCTION("""COMPUTED_VALUE"""),"Architecture and Design")</f>
        <v>Architecture and Design</v>
      </c>
    </row>
    <row r="225" spans="1:1" ht="13" x14ac:dyDescent="0.15">
      <c r="A225" s="1" t="str">
        <f ca="1">IFERROR(__xludf.DUMMYFUNCTION("""COMPUTED_VALUE"""),"Public &amp; media relations (communications)")</f>
        <v>Public &amp; media relations (communications)</v>
      </c>
    </row>
    <row r="226" spans="1:1" ht="13" x14ac:dyDescent="0.15">
      <c r="A226" s="1" t="str">
        <f ca="1">IFERROR(__xludf.DUMMYFUNCTION("""COMPUTED_VALUE"""),"Sanitary/Period Care Product")</f>
        <v>Sanitary/Period Care Product</v>
      </c>
    </row>
    <row r="227" spans="1:1" ht="13" x14ac:dyDescent="0.15">
      <c r="A227" s="1" t="str">
        <f ca="1">IFERROR(__xludf.DUMMYFUNCTION("""COMPUTED_VALUE"""),"Property devleopment")</f>
        <v>Property devleopment</v>
      </c>
    </row>
    <row r="228" spans="1:1" ht="13" x14ac:dyDescent="0.15">
      <c r="A228" s="1" t="str">
        <f ca="1">IFERROR(__xludf.DUMMYFUNCTION("""COMPUTED_VALUE"""),"Mining and shared service")</f>
        <v>Mining and shared service</v>
      </c>
    </row>
    <row r="229" spans="1:1" ht="13" x14ac:dyDescent="0.15">
      <c r="A229" s="1" t="str">
        <f ca="1">IFERROR(__xludf.DUMMYFUNCTION("""COMPUTED_VALUE"""),"Accounting/tax")</f>
        <v>Accounting/tax</v>
      </c>
    </row>
    <row r="230" spans="1:1" ht="13" x14ac:dyDescent="0.15">
      <c r="A230" s="1" t="str">
        <f ca="1">IFERROR(__xludf.DUMMYFUNCTION("""COMPUTED_VALUE"""),"Management Consulting")</f>
        <v>Management Consulting</v>
      </c>
    </row>
    <row r="231" spans="1:1" ht="13" x14ac:dyDescent="0.15">
      <c r="A231" s="1" t="str">
        <f ca="1">IFERROR(__xludf.DUMMYFUNCTION("""COMPUTED_VALUE"""),"Jewellery and fashion")</f>
        <v>Jewellery and fashion</v>
      </c>
    </row>
    <row r="232" spans="1:1" ht="13" x14ac:dyDescent="0.15">
      <c r="A232" s="1" t="str">
        <f ca="1">IFERROR(__xludf.DUMMYFUNCTION("""COMPUTED_VALUE"""),"Market research")</f>
        <v>Market research</v>
      </c>
    </row>
    <row r="233" spans="1:1" ht="13" x14ac:dyDescent="0.15">
      <c r="A233" s="1" t="str">
        <f ca="1">IFERROR(__xludf.DUMMYFUNCTION("""COMPUTED_VALUE"""),"Cosmetic industry")</f>
        <v>Cosmetic industry</v>
      </c>
    </row>
    <row r="234" spans="1:1" ht="13" x14ac:dyDescent="0.15">
      <c r="A234" s="1" t="str">
        <f ca="1">IFERROR(__xludf.DUMMYFUNCTION("""COMPUTED_VALUE"""),"Oil and Gas Service Provider")</f>
        <v>Oil and Gas Service Provider</v>
      </c>
    </row>
    <row r="235" spans="1:1" ht="13" x14ac:dyDescent="0.15">
      <c r="A235" s="1" t="str">
        <f ca="1">IFERROR(__xludf.DUMMYFUNCTION("""COMPUTED_VALUE"""),"Consumer Products")</f>
        <v>Consumer Products</v>
      </c>
    </row>
    <row r="236" spans="1:1" ht="13" x14ac:dyDescent="0.15">
      <c r="A236" s="1" t="str">
        <f ca="1">IFERROR(__xludf.DUMMYFUNCTION("""COMPUTED_VALUE"""),"Business consulting")</f>
        <v>Business consulting</v>
      </c>
    </row>
    <row r="237" spans="1:1" ht="13" x14ac:dyDescent="0.15">
      <c r="A237" s="1" t="str">
        <f ca="1">IFERROR(__xludf.DUMMYFUNCTION("""COMPUTED_VALUE"""),"Life sciences")</f>
        <v>Life sciences</v>
      </c>
    </row>
    <row r="238" spans="1:1" ht="13" x14ac:dyDescent="0.15">
      <c r="A238" s="1" t="str">
        <f ca="1">IFERROR(__xludf.DUMMYFUNCTION("""COMPUTED_VALUE"""),"Shoe laundry service")</f>
        <v>Shoe laundry service</v>
      </c>
    </row>
    <row r="239" spans="1:1" ht="13" x14ac:dyDescent="0.15">
      <c r="A239" s="1" t="str">
        <f ca="1">IFERROR(__xludf.DUMMYFUNCTION("""COMPUTED_VALUE"""),"Production &amp; Event")</f>
        <v>Production &amp; Event</v>
      </c>
    </row>
    <row r="240" spans="1:1" ht="13" x14ac:dyDescent="0.15">
      <c r="A240" s="1" t="str">
        <f ca="1">IFERROR(__xludf.DUMMYFUNCTION("""COMPUTED_VALUE"""),"Digital Marketing Agency")</f>
        <v>Digital Marketing Agency</v>
      </c>
    </row>
    <row r="241" spans="1:1" ht="13" x14ac:dyDescent="0.15">
      <c r="A241" s="1" t="str">
        <f ca="1">IFERROR(__xludf.DUMMYFUNCTION("""COMPUTED_VALUE"""),"mice stands for meeting, incentive, convention, exhibition")</f>
        <v>mice stands for meeting, incentive, convention, exhibition</v>
      </c>
    </row>
    <row r="242" spans="1:1" ht="13" x14ac:dyDescent="0.15">
      <c r="A242" s="1" t="str">
        <f ca="1">IFERROR(__xludf.DUMMYFUNCTION("""COMPUTED_VALUE"""),"Consultant/ Services")</f>
        <v>Consultant/ Services</v>
      </c>
    </row>
    <row r="243" spans="1:1" ht="13" x14ac:dyDescent="0.15">
      <c r="A243" s="1" t="str">
        <f ca="1">IFERROR(__xludf.DUMMYFUNCTION("""COMPUTED_VALUE"""),"Recruitment firm")</f>
        <v>Recruitment firm</v>
      </c>
    </row>
    <row r="244" spans="1:1" ht="13" x14ac:dyDescent="0.15">
      <c r="A244" s="1" t="str">
        <f ca="1">IFERROR(__xludf.DUMMYFUNCTION("""COMPUTED_VALUE"""),"Outsourcing Firm")</f>
        <v>Outsourcing Firm</v>
      </c>
    </row>
    <row r="245" spans="1:1" ht="13" x14ac:dyDescent="0.15">
      <c r="A245" s="1" t="str">
        <f ca="1">IFERROR(__xludf.DUMMYFUNCTION("""COMPUTED_VALUE"""),"Pharmaceutical research")</f>
        <v>Pharmaceutical research</v>
      </c>
    </row>
    <row r="246" spans="1:1" ht="13" x14ac:dyDescent="0.15">
      <c r="A246" s="1" t="str">
        <f ca="1">IFERROR(__xludf.DUMMYFUNCTION("""COMPUTED_VALUE"""),"Semiconductor development")</f>
        <v>Semiconductor development</v>
      </c>
    </row>
    <row r="247" spans="1:1" ht="13" x14ac:dyDescent="0.15">
      <c r="A247" s="1" t="str">
        <f ca="1">IFERROR(__xludf.DUMMYFUNCTION("""COMPUTED_VALUE"""),"Management Consulting (you should add this as an option)")</f>
        <v>Management Consulting (you should add this as an option)</v>
      </c>
    </row>
    <row r="248" spans="1:1" ht="13" x14ac:dyDescent="0.15">
      <c r="A248" s="1" t="str">
        <f ca="1">IFERROR(__xludf.DUMMYFUNCTION("""COMPUTED_VALUE"""),"Real estate development")</f>
        <v>Real estate development</v>
      </c>
    </row>
    <row r="249" spans="1:1" ht="13" x14ac:dyDescent="0.15">
      <c r="A249" s="1" t="str">
        <f ca="1">IFERROR(__xludf.DUMMYFUNCTION("""COMPUTED_VALUE"""),"Public bus transportation &amp; MRO")</f>
        <v>Public bus transportation &amp; MRO</v>
      </c>
    </row>
    <row r="250" spans="1:1" ht="13" x14ac:dyDescent="0.15">
      <c r="A250" s="1" t="str">
        <f ca="1">IFERROR(__xludf.DUMMYFUNCTION("""COMPUTED_VALUE"""),"Raw Mat Trading")</f>
        <v>Raw Mat Trading</v>
      </c>
    </row>
    <row r="251" spans="1:1" ht="13" x14ac:dyDescent="0.15">
      <c r="A251" s="1" t="str">
        <f ca="1">IFERROR(__xludf.DUMMYFUNCTION("""COMPUTED_VALUE"""),"Logistic -Tug boat")</f>
        <v>Logistic -Tug boat</v>
      </c>
    </row>
    <row r="252" spans="1:1" ht="13" x14ac:dyDescent="0.15">
      <c r="A252" s="1" t="str">
        <f ca="1">IFERROR(__xludf.DUMMYFUNCTION("""COMPUTED_VALUE"""),"Glove Industry")</f>
        <v>Glove Industry</v>
      </c>
    </row>
    <row r="253" spans="1:1" ht="13" x14ac:dyDescent="0.15">
      <c r="A253" s="1" t="str">
        <f ca="1">IFERROR(__xludf.DUMMYFUNCTION("""COMPUTED_VALUE"""),"IT Consulting")</f>
        <v>IT Consulting</v>
      </c>
    </row>
    <row r="254" spans="1:1" ht="13" x14ac:dyDescent="0.15">
      <c r="A254" s="1" t="str">
        <f ca="1">IFERROR(__xludf.DUMMYFUNCTION("""COMPUTED_VALUE"""),"Not sure to choose F&amp;B / Manufacturing / FMCG as my company is an FMCG MNC who manufactures F&amp;B.")</f>
        <v>Not sure to choose F&amp;B / Manufacturing / FMCG as my company is an FMCG MNC who manufactures F&amp;B.</v>
      </c>
    </row>
    <row r="255" spans="1:1" ht="13" x14ac:dyDescent="0.15">
      <c r="A255" s="1" t="str">
        <f ca="1">IFERROR(__xludf.DUMMYFUNCTION("""COMPUTED_VALUE"""),"Trading of gloves, facemask")</f>
        <v>Trading of gloves, facemask</v>
      </c>
    </row>
    <row r="256" spans="1:1" ht="13" x14ac:dyDescent="0.15">
      <c r="A256" s="1" t="str">
        <f ca="1">IFERROR(__xludf.DUMMYFUNCTION("""COMPUTED_VALUE"""),"Consular Services")</f>
        <v>Consular Services</v>
      </c>
    </row>
    <row r="257" spans="1:1" ht="13" x14ac:dyDescent="0.15">
      <c r="A257" s="1" t="str">
        <f ca="1">IFERROR(__xludf.DUMMYFUNCTION("""COMPUTED_VALUE"""),"Anti money laundering")</f>
        <v>Anti money laundering</v>
      </c>
    </row>
    <row r="258" spans="1:1" ht="13" x14ac:dyDescent="0.15">
      <c r="A258" s="1" t="str">
        <f ca="1">IFERROR(__xludf.DUMMYFUNCTION("""COMPUTED_VALUE"""),"Creative")</f>
        <v>Creative</v>
      </c>
    </row>
    <row r="259" spans="1:1" ht="13" x14ac:dyDescent="0.15">
      <c r="A259" s="1" t="str">
        <f ca="1">IFERROR(__xludf.DUMMYFUNCTION("""COMPUTED_VALUE"""),"consulting")</f>
        <v>consulting</v>
      </c>
    </row>
    <row r="260" spans="1:1" ht="13" x14ac:dyDescent="0.15">
      <c r="A260" s="1" t="str">
        <f ca="1">IFERROR(__xludf.DUMMYFUNCTION("""COMPUTED_VALUE"""),"Advisory")</f>
        <v>Advisory</v>
      </c>
    </row>
    <row r="261" spans="1:1" ht="13" x14ac:dyDescent="0.15">
      <c r="A261" s="1" t="str">
        <f ca="1">IFERROR(__xludf.DUMMYFUNCTION("""COMPUTED_VALUE"""),"Ad Agency")</f>
        <v>Ad Agency</v>
      </c>
    </row>
    <row r="262" spans="1:1" ht="13" x14ac:dyDescent="0.15">
      <c r="A262" s="1" t="str">
        <f ca="1">IFERROR(__xludf.DUMMYFUNCTION("""COMPUTED_VALUE"""),"Consumer Electronic")</f>
        <v>Consumer Electronic</v>
      </c>
    </row>
    <row r="263" spans="1:1" ht="13" x14ac:dyDescent="0.15">
      <c r="A263" s="1" t="str">
        <f ca="1">IFERROR(__xludf.DUMMYFUNCTION("""COMPUTED_VALUE"""),"Water Filters")</f>
        <v>Water Filters</v>
      </c>
    </row>
    <row r="264" spans="1:1" ht="13" x14ac:dyDescent="0.15">
      <c r="A264" s="1" t="str">
        <f ca="1">IFERROR(__xludf.DUMMYFUNCTION("""COMPUTED_VALUE"""),"Drawing, art and craft")</f>
        <v>Drawing, art and craft</v>
      </c>
    </row>
    <row r="265" spans="1:1" ht="13" x14ac:dyDescent="0.15">
      <c r="A265" s="1" t="str">
        <f ca="1">IFERROR(__xludf.DUMMYFUNCTION("""COMPUTED_VALUE"""),"p-hailing")</f>
        <v>p-hailing</v>
      </c>
    </row>
    <row r="266" spans="1:1" ht="13" x14ac:dyDescent="0.15">
      <c r="A266" s="1" t="str">
        <f ca="1">IFERROR(__xludf.DUMMYFUNCTION("""COMPUTED_VALUE"""),"Advertising Agency ")</f>
        <v xml:space="preserve">Advertising Agency </v>
      </c>
    </row>
    <row r="267" spans="1:1" ht="13" x14ac:dyDescent="0.15">
      <c r="A267" s="1" t="str">
        <f ca="1">IFERROR(__xludf.DUMMYFUNCTION("""COMPUTED_VALUE"""),"E-commerce platform")</f>
        <v>E-commerce platform</v>
      </c>
    </row>
    <row r="268" spans="1:1" ht="13" x14ac:dyDescent="0.15">
      <c r="A268" s="1" t="str">
        <f ca="1">IFERROR(__xludf.DUMMYFUNCTION("""COMPUTED_VALUE"""),"Interior Architecture")</f>
        <v>Interior Architecture</v>
      </c>
    </row>
    <row r="269" spans="1:1" ht="13" x14ac:dyDescent="0.15">
      <c r="A269" s="1" t="str">
        <f ca="1">IFERROR(__xludf.DUMMYFUNCTION("""COMPUTED_VALUE"""),"Grab Sdn Bhd")</f>
        <v>Grab Sdn Bhd</v>
      </c>
    </row>
    <row r="270" spans="1:1" ht="13" x14ac:dyDescent="0.15">
      <c r="A270" s="1" t="str">
        <f ca="1">IFERROR(__xludf.DUMMYFUNCTION("""COMPUTED_VALUE"""),"Landskap")</f>
        <v>Landskap</v>
      </c>
    </row>
    <row r="271" spans="1:1" ht="13" x14ac:dyDescent="0.15">
      <c r="A271" s="1" t="str">
        <f ca="1">IFERROR(__xludf.DUMMYFUNCTION("""COMPUTED_VALUE"""),"Hospitality / Event space management")</f>
        <v>Hospitality / Event space management</v>
      </c>
    </row>
    <row r="272" spans="1:1" ht="13" x14ac:dyDescent="0.15">
      <c r="A272" s="1" t="str">
        <f ca="1">IFERROR(__xludf.DUMMYFUNCTION("""COMPUTED_VALUE"""),"Project Management Service")</f>
        <v>Project Management Service</v>
      </c>
    </row>
    <row r="273" spans="1:1" ht="13" x14ac:dyDescent="0.15">
      <c r="A273" s="1" t="str">
        <f ca="1">IFERROR(__xludf.DUMMYFUNCTION("""COMPUTED_VALUE"""),"shared services")</f>
        <v>shared services</v>
      </c>
    </row>
    <row r="274" spans="1:1" ht="13" x14ac:dyDescent="0.15">
      <c r="A274" s="1" t="str">
        <f ca="1">IFERROR(__xludf.DUMMYFUNCTION("""COMPUTED_VALUE"""),"Quarry and mining")</f>
        <v>Quarry and mining</v>
      </c>
    </row>
    <row r="275" spans="1:1" ht="13" x14ac:dyDescent="0.15">
      <c r="A275" s="1" t="str">
        <f ca="1">IFERROR(__xludf.DUMMYFUNCTION("""COMPUTED_VALUE"""),"MarTech ")</f>
        <v xml:space="preserve">MarTech </v>
      </c>
    </row>
    <row r="276" spans="1:1" ht="13" x14ac:dyDescent="0.15">
      <c r="A276" s="1" t="str">
        <f ca="1">IFERROR(__xludf.DUMMYFUNCTION("""COMPUTED_VALUE"""),"B2B Marketing ")</f>
        <v xml:space="preserve">B2B Marketing </v>
      </c>
    </row>
    <row r="277" spans="1:1" ht="13" x14ac:dyDescent="0.15">
      <c r="A277" s="1" t="str">
        <f ca="1">IFERROR(__xludf.DUMMYFUNCTION("""COMPUTED_VALUE"""),"Information Technology and Communication")</f>
        <v>Information Technology and Communication</v>
      </c>
    </row>
    <row r="278" spans="1:1" ht="13" x14ac:dyDescent="0.15">
      <c r="A278" s="1" t="str">
        <f ca="1">IFERROR(__xludf.DUMMYFUNCTION("""COMPUTED_VALUE"""),"Courier")</f>
        <v>Courier</v>
      </c>
    </row>
    <row r="279" spans="1:1" ht="13" x14ac:dyDescent="0.15">
      <c r="A279" s="1" t="str">
        <f ca="1">IFERROR(__xludf.DUMMYFUNCTION("""COMPUTED_VALUE"""),"Mall Management")</f>
        <v>Mall Management</v>
      </c>
    </row>
    <row r="280" spans="1:1" ht="13" x14ac:dyDescent="0.15">
      <c r="A280" s="1" t="str">
        <f ca="1">IFERROR(__xludf.DUMMYFUNCTION("""COMPUTED_VALUE"""),"Life Science ")</f>
        <v xml:space="preserve">Life Science </v>
      </c>
    </row>
    <row r="281" spans="1:1" ht="13" x14ac:dyDescent="0.15">
      <c r="A281" s="1" t="str">
        <f ca="1">IFERROR(__xludf.DUMMYFUNCTION("""COMPUTED_VALUE"""),"Live stream platform")</f>
        <v>Live stream platform</v>
      </c>
    </row>
    <row r="282" spans="1:1" ht="13" x14ac:dyDescent="0.15">
      <c r="A282" s="1" t="str">
        <f ca="1">IFERROR(__xludf.DUMMYFUNCTION("""COMPUTED_VALUE"""),"NGO")</f>
        <v>NGO</v>
      </c>
    </row>
    <row r="283" spans="1:1" ht="13" x14ac:dyDescent="0.15">
      <c r="A283" s="1" t="str">
        <f ca="1">IFERROR(__xludf.DUMMYFUNCTION("""COMPUTED_VALUE"""),"Consumer Electronics")</f>
        <v>Consumer Electronics</v>
      </c>
    </row>
    <row r="284" spans="1:1" ht="13" x14ac:dyDescent="0.15">
      <c r="A284" s="1" t="str">
        <f ca="1">IFERROR(__xludf.DUMMYFUNCTION("""COMPUTED_VALUE"""),"Postnatal service based")</f>
        <v>Postnatal service based</v>
      </c>
    </row>
    <row r="285" spans="1:1" ht="13" x14ac:dyDescent="0.15">
      <c r="A285" s="1" t="str">
        <f ca="1">IFERROR(__xludf.DUMMYFUNCTION("""COMPUTED_VALUE"""),"Shared service company ")</f>
        <v xml:space="preserve">Shared service company </v>
      </c>
    </row>
    <row r="286" spans="1:1" ht="13" x14ac:dyDescent="0.15">
      <c r="A286" s="1" t="str">
        <f ca="1">IFERROR(__xludf.DUMMYFUNCTION("""COMPUTED_VALUE"""),"Corporate Event Management")</f>
        <v>Corporate Event Management</v>
      </c>
    </row>
    <row r="287" spans="1:1" ht="13" x14ac:dyDescent="0.15">
      <c r="A287" s="1" t="str">
        <f ca="1">IFERROR(__xludf.DUMMYFUNCTION("""COMPUTED_VALUE"""),"Property Management")</f>
        <v>Property Management</v>
      </c>
    </row>
    <row r="288" spans="1:1" ht="13" x14ac:dyDescent="0.15">
      <c r="A288" s="1" t="str">
        <f ca="1">IFERROR(__xludf.DUMMYFUNCTION("""COMPUTED_VALUE"""),"Advertising Agency")</f>
        <v>Advertising Agency</v>
      </c>
    </row>
    <row r="289" spans="1:1" ht="13" x14ac:dyDescent="0.15">
      <c r="A289" s="1" t="str">
        <f ca="1">IFERROR(__xludf.DUMMYFUNCTION("""COMPUTED_VALUE"""),"Oleochemical")</f>
        <v>Oleochemical</v>
      </c>
    </row>
    <row r="290" spans="1:1" ht="13" x14ac:dyDescent="0.15">
      <c r="A290" s="1" t="str">
        <f ca="1">IFERROR(__xludf.DUMMYFUNCTION("""COMPUTED_VALUE"""),"Online Gambling")</f>
        <v>Online Gambling</v>
      </c>
    </row>
    <row r="291" spans="1:1" ht="13" x14ac:dyDescent="0.15">
      <c r="A291" s="1" t="str">
        <f ca="1">IFERROR(__xludf.DUMMYFUNCTION("""COMPUTED_VALUE"""),"Olechemical")</f>
        <v>Olechemical</v>
      </c>
    </row>
    <row r="292" spans="1:1" ht="13" x14ac:dyDescent="0.15">
      <c r="A292" s="1" t="str">
        <f ca="1">IFERROR(__xludf.DUMMYFUNCTION("""COMPUTED_VALUE"""),"HOUSING DEVELOPER")</f>
        <v>HOUSING DEVELOPER</v>
      </c>
    </row>
    <row r="293" spans="1:1" ht="13" x14ac:dyDescent="0.15">
      <c r="A293" s="1" t="str">
        <f ca="1">IFERROR(__xludf.DUMMYFUNCTION("""COMPUTED_VALUE"""),"Military")</f>
        <v>Military</v>
      </c>
    </row>
    <row r="294" spans="1:1" ht="13" x14ac:dyDescent="0.15">
      <c r="A294" s="1" t="str">
        <f ca="1">IFERROR(__xludf.DUMMYFUNCTION("""COMPUTED_VALUE"""),"Corporate Secretarial")</f>
        <v>Corporate Secretarial</v>
      </c>
    </row>
    <row r="295" spans="1:1" ht="13" x14ac:dyDescent="0.15">
      <c r="A295" s="1" t="str">
        <f ca="1">IFERROR(__xludf.DUMMYFUNCTION("""COMPUTED_VALUE"""),"Food Pharmaceutical ")</f>
        <v xml:space="preserve">Food Pharmaceutical </v>
      </c>
    </row>
    <row r="296" spans="1:1" ht="13" x14ac:dyDescent="0.15">
      <c r="A296" s="1" t="str">
        <f ca="1">IFERROR(__xludf.DUMMYFUNCTION("""COMPUTED_VALUE"""),"FinTech &amp; Payment Gateway")</f>
        <v>FinTech &amp; Payment Gateway</v>
      </c>
    </row>
    <row r="297" spans="1:1" ht="13" x14ac:dyDescent="0.15">
      <c r="A297" s="1" t="str">
        <f ca="1">IFERROR(__xludf.DUMMYFUNCTION("""COMPUTED_VALUE"""),"Investment Holding Company")</f>
        <v>Investment Holding Company</v>
      </c>
    </row>
    <row r="298" spans="1:1" ht="13" x14ac:dyDescent="0.15">
      <c r="A298" s="1" t="str">
        <f ca="1">IFERROR(__xludf.DUMMYFUNCTION("""COMPUTED_VALUE"""),"Fintech")</f>
        <v>Fintech</v>
      </c>
    </row>
    <row r="299" spans="1:1" ht="13" x14ac:dyDescent="0.15">
      <c r="A299" s="1" t="str">
        <f ca="1">IFERROR(__xludf.DUMMYFUNCTION("""COMPUTED_VALUE"""),"Conglomerate (Diversified businesses)")</f>
        <v>Conglomerate (Diversified businesses)</v>
      </c>
    </row>
    <row r="300" spans="1:1" ht="13" x14ac:dyDescent="0.15">
      <c r="A300" s="1" t="str">
        <f ca="1">IFERROR(__xludf.DUMMYFUNCTION("""COMPUTED_VALUE"""),"Healthy manufacturer")</f>
        <v>Healthy manufacturer</v>
      </c>
    </row>
    <row r="301" spans="1:1" ht="13" x14ac:dyDescent="0.15">
      <c r="A301" s="1" t="str">
        <f ca="1">IFERROR(__xludf.DUMMYFUNCTION("""COMPUTED_VALUE"""),"Creative Tech")</f>
        <v>Creative Tech</v>
      </c>
    </row>
    <row r="302" spans="1:1" ht="13" x14ac:dyDescent="0.15">
      <c r="A302" s="1" t="str">
        <f ca="1">IFERROR(__xludf.DUMMYFUNCTION("""COMPUTED_VALUE"""),"Beauty and hair industry")</f>
        <v>Beauty and hair industry</v>
      </c>
    </row>
    <row r="303" spans="1:1" ht="13" x14ac:dyDescent="0.15">
      <c r="A303" s="1" t="str">
        <f ca="1">IFERROR(__xludf.DUMMYFUNCTION("""COMPUTED_VALUE"""),"Marketing agency ")</f>
        <v xml:space="preserve">Marketing agency </v>
      </c>
    </row>
    <row r="304" spans="1:1" ht="13" x14ac:dyDescent="0.15">
      <c r="A304" s="1" t="str">
        <f ca="1">IFERROR(__xludf.DUMMYFUNCTION("""COMPUTED_VALUE"""),"Advertising ")</f>
        <v xml:space="preserve">Advertising </v>
      </c>
    </row>
    <row r="305" spans="1:1" ht="13" x14ac:dyDescent="0.15">
      <c r="A305" s="1" t="str">
        <f ca="1">IFERROR(__xludf.DUMMYFUNCTION("""COMPUTED_VALUE"""),"Scientific Instruments Sales")</f>
        <v>Scientific Instruments Sales</v>
      </c>
    </row>
    <row r="306" spans="1:1" ht="13" x14ac:dyDescent="0.15">
      <c r="A306" s="1" t="str">
        <f ca="1">IFERROR(__xludf.DUMMYFUNCTION("""COMPUTED_VALUE"""),"Agency")</f>
        <v>Agency</v>
      </c>
    </row>
    <row r="307" spans="1:1" ht="13" x14ac:dyDescent="0.15">
      <c r="A307" s="1" t="str">
        <f ca="1">IFERROR(__xludf.DUMMYFUNCTION("""COMPUTED_VALUE"""),"Event Services")</f>
        <v>Event Services</v>
      </c>
    </row>
    <row r="308" spans="1:1" ht="13" x14ac:dyDescent="0.15">
      <c r="A308" s="1" t="str">
        <f ca="1">IFERROR(__xludf.DUMMYFUNCTION("""COMPUTED_VALUE"""),"Industrial Gas &amp; Manufacturing ")</f>
        <v xml:space="preserve">Industrial Gas &amp; Manufacturing </v>
      </c>
    </row>
    <row r="309" spans="1:1" ht="13" x14ac:dyDescent="0.15">
      <c r="A309" s="1" t="str">
        <f ca="1">IFERROR(__xludf.DUMMYFUNCTION("""COMPUTED_VALUE"""),"Marketing ")</f>
        <v xml:space="preserve">Marketing </v>
      </c>
    </row>
    <row r="310" spans="1:1" ht="13" x14ac:dyDescent="0.15">
      <c r="A310" s="1" t="str">
        <f ca="1">IFERROR(__xludf.DUMMYFUNCTION("""COMPUTED_VALUE"""),"Fintech ")</f>
        <v xml:space="preserve">Fintech </v>
      </c>
    </row>
    <row r="311" spans="1:1" ht="13" x14ac:dyDescent="0.15">
      <c r="A311" s="1" t="str">
        <f ca="1">IFERROR(__xludf.DUMMYFUNCTION("""COMPUTED_VALUE"""),"Building materials")</f>
        <v>Building materials</v>
      </c>
    </row>
    <row r="312" spans="1:1" ht="13" x14ac:dyDescent="0.15">
      <c r="A312" s="1" t="str">
        <f ca="1">IFERROR(__xludf.DUMMYFUNCTION("""COMPUTED_VALUE"""),"Consumer Electronics- LG Electronics Malaysia ")</f>
        <v xml:space="preserve">Consumer Electronics- LG Electronics Malaysia </v>
      </c>
    </row>
    <row r="313" spans="1:1" ht="13" x14ac:dyDescent="0.15">
      <c r="A313" s="1" t="str">
        <f ca="1">IFERROR(__xludf.DUMMYFUNCTION("""COMPUTED_VALUE"""),"Shared Services")</f>
        <v>Shared Services</v>
      </c>
    </row>
    <row r="314" spans="1:1" ht="13" x14ac:dyDescent="0.15">
      <c r="A314" s="1" t="str">
        <f ca="1">IFERROR(__xludf.DUMMYFUNCTION("""COMPUTED_VALUE"""),"Environmental education and outreach")</f>
        <v>Environmental education and outreach</v>
      </c>
    </row>
    <row r="315" spans="1:1" ht="13" x14ac:dyDescent="0.15">
      <c r="A315" s="1" t="str">
        <f ca="1">IFERROR(__xludf.DUMMYFUNCTION("""COMPUTED_VALUE"""),"Food science service ")</f>
        <v xml:space="preserve">Food science service </v>
      </c>
    </row>
    <row r="316" spans="1:1" ht="13" x14ac:dyDescent="0.15">
      <c r="A316" s="1" t="str">
        <f ca="1">IFERROR(__xludf.DUMMYFUNCTION("""COMPUTED_VALUE"""),"Accounting firm")</f>
        <v>Accounting firm</v>
      </c>
    </row>
    <row r="317" spans="1:1" ht="13" x14ac:dyDescent="0.15">
      <c r="A317" s="1" t="str">
        <f ca="1">IFERROR(__xludf.DUMMYFUNCTION("""COMPUTED_VALUE"""),"Corporate Services")</f>
        <v>Corporate Services</v>
      </c>
    </row>
    <row r="318" spans="1:1" ht="13" x14ac:dyDescent="0.15">
      <c r="A318" s="1" t="str">
        <f ca="1">IFERROR(__xludf.DUMMYFUNCTION("""COMPUTED_VALUE"""),"Property management ")</f>
        <v xml:space="preserve">Property management </v>
      </c>
    </row>
    <row r="319" spans="1:1" ht="13" x14ac:dyDescent="0.15">
      <c r="A319" s="1" t="str">
        <f ca="1">IFERROR(__xludf.DUMMYFUNCTION("""COMPUTED_VALUE"""),"Trading sales")</f>
        <v>Trading sales</v>
      </c>
    </row>
    <row r="320" spans="1:1" ht="13" x14ac:dyDescent="0.15">
      <c r="A320" s="1" t="str">
        <f ca="1">IFERROR(__xludf.DUMMYFUNCTION("""COMPUTED_VALUE"""),"Waste Management Service")</f>
        <v>Waste Management Service</v>
      </c>
    </row>
    <row r="321" spans="1:1" ht="13" x14ac:dyDescent="0.15">
      <c r="A321" s="1" t="str">
        <f ca="1">IFERROR(__xludf.DUMMYFUNCTION("""COMPUTED_VALUE"""),"Training")</f>
        <v>Training</v>
      </c>
    </row>
    <row r="322" spans="1:1" ht="13" x14ac:dyDescent="0.15">
      <c r="A322" s="1" t="str">
        <f ca="1">IFERROR(__xludf.DUMMYFUNCTION("""COMPUTED_VALUE"""),"Investment banking")</f>
        <v>Investment banking</v>
      </c>
    </row>
    <row r="323" spans="1:1" ht="13" x14ac:dyDescent="0.15">
      <c r="A323" s="1" t="str">
        <f ca="1">IFERROR(__xludf.DUMMYFUNCTION("""COMPUTED_VALUE"""),"Sports")</f>
        <v>Sports</v>
      </c>
    </row>
    <row r="324" spans="1:1" ht="13" x14ac:dyDescent="0.15">
      <c r="A324" s="1" t="str">
        <f ca="1">IFERROR(__xludf.DUMMYFUNCTION("""COMPUTED_VALUE"""),"Tobacco ")</f>
        <v xml:space="preserve">Tobacco </v>
      </c>
    </row>
    <row r="325" spans="1:1" ht="13" x14ac:dyDescent="0.15">
      <c r="A325" s="1" t="str">
        <f ca="1">IFERROR(__xludf.DUMMYFUNCTION("""COMPUTED_VALUE"""),"Medical services")</f>
        <v>Medical services</v>
      </c>
    </row>
    <row r="326" spans="1:1" ht="13" x14ac:dyDescent="0.15">
      <c r="A326" s="1" t="str">
        <f ca="1">IFERROR(__xludf.DUMMYFUNCTION("""COMPUTED_VALUE"""),"Financial Technology")</f>
        <v>Financial Technology</v>
      </c>
    </row>
    <row r="327" spans="1:1" ht="13" x14ac:dyDescent="0.15">
      <c r="A327" s="1" t="str">
        <f ca="1">IFERROR(__xludf.DUMMYFUNCTION("""COMPUTED_VALUE"""),"Beauty")</f>
        <v>Beauty</v>
      </c>
    </row>
    <row r="328" spans="1:1" ht="13" x14ac:dyDescent="0.15">
      <c r="A328" s="1" t="str">
        <f ca="1">IFERROR(__xludf.DUMMYFUNCTION("""COMPUTED_VALUE"""),"Digital Advertising")</f>
        <v>Digital Advertising</v>
      </c>
    </row>
    <row r="329" spans="1:1" ht="13" x14ac:dyDescent="0.15">
      <c r="A329" s="1" t="str">
        <f ca="1">IFERROR(__xludf.DUMMYFUNCTION("""COMPUTED_VALUE"""),"homemaker")</f>
        <v>homemaker</v>
      </c>
    </row>
    <row r="330" spans="1:1" ht="13" x14ac:dyDescent="0.15">
      <c r="A330" s="1" t="str">
        <f ca="1">IFERROR(__xludf.DUMMYFUNCTION("""COMPUTED_VALUE"""),"Interior design and construction firm ")</f>
        <v xml:space="preserve">Interior design and construction firm </v>
      </c>
    </row>
    <row r="331" spans="1:1" ht="13" x14ac:dyDescent="0.15">
      <c r="A331" s="1" t="str">
        <f ca="1">IFERROR(__xludf.DUMMYFUNCTION("""COMPUTED_VALUE"""),"Events Management")</f>
        <v>Events Management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Industry</vt:lpstr>
      <vt:lpstr>Job Specialisation</vt:lpstr>
      <vt:lpstr>Do not touch Namelist</vt:lpstr>
      <vt:lpstr>Unique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2022-05-06T16:17:02Z</dcterms:modified>
</cp:coreProperties>
</file>