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3d2a3f33998af/Desktop/QMBE_1320_Marissa_Albers/QMBE_1320__Marissa_Albers/"/>
    </mc:Choice>
  </mc:AlternateContent>
  <xr:revisionPtr revIDLastSave="927" documentId="8_{52011B24-71CA-4530-BD48-5FC02642335C}" xr6:coauthVersionLast="47" xr6:coauthVersionMax="47" xr10:uidLastSave="{F4D0AE02-BD45-4E81-9AA8-D42A36F03A7D}"/>
  <bookViews>
    <workbookView xWindow="-110" yWindow="-110" windowWidth="19420" windowHeight="11500" activeTab="3" xr2:uid="{83636E8A-FBBA-4BE2-AFE0-8DC858BDF8CB}"/>
  </bookViews>
  <sheets>
    <sheet name="clean points scored " sheetId="8" r:id="rId1"/>
    <sheet name="ps graphs" sheetId="12" r:id="rId2"/>
    <sheet name="a vs w graphs" sheetId="11" r:id="rId3"/>
    <sheet name="clean attendance vs wl" sheetId="7" r:id="rId4"/>
  </sheets>
  <definedNames>
    <definedName name="_xlnm._FilterDatabase" localSheetId="3" hidden="1">'clean attendance vs wl'!$A$1:$E$20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7" l="1"/>
  <c r="J9" i="7"/>
  <c r="J8" i="7"/>
  <c r="J7" i="7"/>
  <c r="J6" i="7"/>
  <c r="J5" i="7"/>
  <c r="J4" i="7"/>
  <c r="J3" i="7"/>
  <c r="J2" i="7"/>
  <c r="I9" i="7"/>
  <c r="I8" i="7"/>
  <c r="I7" i="7"/>
  <c r="I6" i="7"/>
  <c r="I5" i="7"/>
  <c r="I4" i="7"/>
  <c r="I3" i="7"/>
  <c r="I2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<sst xmlns="http://schemas.openxmlformats.org/spreadsheetml/2006/main" count="94" uniqueCount="38">
  <si>
    <t>year</t>
  </si>
  <si>
    <t>week</t>
  </si>
  <si>
    <t>winner</t>
  </si>
  <si>
    <t>Kansas City Chiefs</t>
  </si>
  <si>
    <t>Indianapolis Colts</t>
  </si>
  <si>
    <t>San Francisco 49ers</t>
  </si>
  <si>
    <t>Pittsburgh Steelers</t>
  </si>
  <si>
    <t>Baltimore Ravens</t>
  </si>
  <si>
    <t>New England Patriots</t>
  </si>
  <si>
    <t>Arizona Cardinals</t>
  </si>
  <si>
    <t>Philadelphia Eagles</t>
  </si>
  <si>
    <t>Miami Dolphins</t>
  </si>
  <si>
    <t>New York Jets</t>
  </si>
  <si>
    <t>Buffalo Bills</t>
  </si>
  <si>
    <t>Cincinnati Bengals</t>
  </si>
  <si>
    <t>Division</t>
  </si>
  <si>
    <t>ConfChamp</t>
  </si>
  <si>
    <t>SuperBowl</t>
  </si>
  <si>
    <t>team</t>
  </si>
  <si>
    <t>home</t>
  </si>
  <si>
    <t>pts win</t>
  </si>
  <si>
    <t>pts loss</t>
  </si>
  <si>
    <t>attendance</t>
  </si>
  <si>
    <t>win</t>
  </si>
  <si>
    <t>light blue = other team won</t>
  </si>
  <si>
    <t>Grand Total</t>
  </si>
  <si>
    <t>Difference in Points Scored</t>
  </si>
  <si>
    <t>Row Labels</t>
  </si>
  <si>
    <t>St Louis Rams</t>
  </si>
  <si>
    <t>Cleveland Brown</t>
  </si>
  <si>
    <t>Seattle Seehawks</t>
  </si>
  <si>
    <t>Home Team</t>
  </si>
  <si>
    <t>Sum of Difference in Points Scored</t>
  </si>
  <si>
    <t>Pittsburgh Steelers*</t>
  </si>
  <si>
    <t>Buffalo Bills*</t>
  </si>
  <si>
    <t>Indianapolis Colts*</t>
  </si>
  <si>
    <t>Miami Dolphins*</t>
  </si>
  <si>
    <t>New York Jets*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</si>
</sst>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Difference in Points Scored in a Patriots Game During the 2004 NFL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45380433478722"/>
          <c:y val="0.22957627118644067"/>
          <c:w val="0.86317081479988678"/>
          <c:h val="0.3791395302282130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9"/>
              <c:pt idx="0">
                <c:v>Arizona Cardinals</c:v>
              </c:pt>
              <c:pt idx="1">
                <c:v>Baltimore Ravens</c:v>
              </c:pt>
              <c:pt idx="2">
                <c:v>Buffalo Bills</c:v>
              </c:pt>
              <c:pt idx="3">
                <c:v>Buffalo Bills*</c:v>
              </c:pt>
              <c:pt idx="4">
                <c:v>Cincinnati Bengals</c:v>
              </c:pt>
              <c:pt idx="5">
                <c:v>Cleveland Brown</c:v>
              </c:pt>
              <c:pt idx="6">
                <c:v>Indianapolis Colts</c:v>
              </c:pt>
              <c:pt idx="7">
                <c:v>Indianapolis Colts*</c:v>
              </c:pt>
              <c:pt idx="8">
                <c:v>Kansas City Chiefs</c:v>
              </c:pt>
              <c:pt idx="9">
                <c:v>Miami Dolphins</c:v>
              </c:pt>
              <c:pt idx="10">
                <c:v>Miami Dolphins*</c:v>
              </c:pt>
              <c:pt idx="11">
                <c:v>New York Jets</c:v>
              </c:pt>
              <c:pt idx="12">
                <c:v>New York Jets*</c:v>
              </c:pt>
              <c:pt idx="13">
                <c:v>Philadelphia Eagles</c:v>
              </c:pt>
              <c:pt idx="14">
                <c:v>Pittsburgh Steelers</c:v>
              </c:pt>
              <c:pt idx="15">
                <c:v>Pittsburgh Steelers*</c:v>
              </c:pt>
              <c:pt idx="16">
                <c:v>San Francisco 49ers</c:v>
              </c:pt>
              <c:pt idx="17">
                <c:v>Seattle Seehawks</c:v>
              </c:pt>
              <c:pt idx="18">
                <c:v>St Louis Rams</c:v>
              </c:pt>
            </c:strLit>
          </c:cat>
          <c:val>
            <c:numLit>
              <c:formatCode>General</c:formatCode>
              <c:ptCount val="19"/>
              <c:pt idx="0">
                <c:v>11</c:v>
              </c:pt>
              <c:pt idx="1">
                <c:v>21</c:v>
              </c:pt>
              <c:pt idx="2">
                <c:v>14</c:v>
              </c:pt>
              <c:pt idx="3">
                <c:v>23</c:v>
              </c:pt>
              <c:pt idx="4">
                <c:v>7</c:v>
              </c:pt>
              <c:pt idx="5">
                <c:v>27</c:v>
              </c:pt>
              <c:pt idx="6">
                <c:v>3</c:v>
              </c:pt>
              <c:pt idx="7">
                <c:v>17</c:v>
              </c:pt>
              <c:pt idx="8">
                <c:v>8</c:v>
              </c:pt>
              <c:pt idx="9">
                <c:v>1</c:v>
              </c:pt>
              <c:pt idx="10">
                <c:v>14</c:v>
              </c:pt>
              <c:pt idx="11">
                <c:v>16</c:v>
              </c:pt>
              <c:pt idx="12">
                <c:v>6</c:v>
              </c:pt>
              <c:pt idx="13">
                <c:v>3</c:v>
              </c:pt>
              <c:pt idx="14">
                <c:v>14</c:v>
              </c:pt>
              <c:pt idx="15">
                <c:v>14</c:v>
              </c:pt>
              <c:pt idx="16">
                <c:v>14</c:v>
              </c:pt>
              <c:pt idx="17">
                <c:v>10</c:v>
              </c:pt>
              <c:pt idx="18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7FE6-40C4-9B15-D5F971FB9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029727"/>
        <c:axId val="559029247"/>
      </c:barChart>
      <c:catAx>
        <c:axId val="55902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Opposing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9247"/>
        <c:crosses val="autoZero"/>
        <c:auto val="1"/>
        <c:lblAlgn val="ctr"/>
        <c:lblOffset val="100"/>
        <c:noMultiLvlLbl val="0"/>
      </c:catAx>
      <c:valAx>
        <c:axId val="5590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vs Attendance Per</a:t>
            </a:r>
            <a:r>
              <a:rPr lang="en-US" baseline="0"/>
              <a:t> Patriots Game </a:t>
            </a:r>
            <a:r>
              <a:rPr lang="en-US"/>
              <a:t>in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attendance vs wl'!$F$1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'clean attendance vs wl'!$A$2:$A$17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'clean attendance vs wl'!$F$2:$F$17</c:f>
              <c:numCache>
                <c:formatCode>General</c:formatCode>
                <c:ptCount val="16"/>
                <c:pt idx="0">
                  <c:v>68756</c:v>
                </c:pt>
                <c:pt idx="1">
                  <c:v>51557</c:v>
                </c:pt>
                <c:pt idx="2">
                  <c:v>72698</c:v>
                </c:pt>
                <c:pt idx="3">
                  <c:v>68756</c:v>
                </c:pt>
                <c:pt idx="4">
                  <c:v>68756</c:v>
                </c:pt>
                <c:pt idx="5">
                  <c:v>68756</c:v>
                </c:pt>
                <c:pt idx="6">
                  <c:v>64737</c:v>
                </c:pt>
                <c:pt idx="7">
                  <c:v>66107</c:v>
                </c:pt>
                <c:pt idx="8">
                  <c:v>68756</c:v>
                </c:pt>
                <c:pt idx="9">
                  <c:v>78431</c:v>
                </c:pt>
                <c:pt idx="10">
                  <c:v>68756</c:v>
                </c:pt>
                <c:pt idx="11">
                  <c:v>73028</c:v>
                </c:pt>
                <c:pt idx="12">
                  <c:v>68756</c:v>
                </c:pt>
                <c:pt idx="13">
                  <c:v>73629</c:v>
                </c:pt>
                <c:pt idx="14">
                  <c:v>77975</c:v>
                </c:pt>
                <c:pt idx="15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2-4F07-A328-06075BA4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67360"/>
        <c:axId val="1226770240"/>
      </c:scatterChart>
      <c:valAx>
        <c:axId val="1226767360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70240"/>
        <c:crosses val="autoZero"/>
        <c:crossBetween val="midCat"/>
        <c:majorUnit val="1"/>
      </c:valAx>
      <c:valAx>
        <c:axId val="1226770240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  <a:r>
              <a:rPr lang="en-US" baseline="0"/>
              <a:t> Scored by Losing Team vs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attendance vs wl'!$F$1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06F-46B3-9388-3DA85380EA6E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06F-46B3-9388-3DA85380EA6E}"/>
              </c:ext>
            </c:extLst>
          </c:dPt>
          <c:xVal>
            <c:numRef>
              <c:f>'clean attendance vs wl'!$E$2:$E$17</c:f>
              <c:numCache>
                <c:formatCode>General</c:formatCode>
                <c:ptCount val="16"/>
                <c:pt idx="0">
                  <c:v>24</c:v>
                </c:pt>
                <c:pt idx="1">
                  <c:v>12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20</c:v>
                </c:pt>
                <c:pt idx="7">
                  <c:v>22</c:v>
                </c:pt>
                <c:pt idx="8">
                  <c:v>6</c:v>
                </c:pt>
                <c:pt idx="9">
                  <c:v>19</c:v>
                </c:pt>
                <c:pt idx="10">
                  <c:v>3</c:v>
                </c:pt>
                <c:pt idx="11">
                  <c:v>15</c:v>
                </c:pt>
                <c:pt idx="12">
                  <c:v>28</c:v>
                </c:pt>
                <c:pt idx="13">
                  <c:v>28</c:v>
                </c:pt>
                <c:pt idx="14">
                  <c:v>7</c:v>
                </c:pt>
                <c:pt idx="15">
                  <c:v>7</c:v>
                </c:pt>
              </c:numCache>
            </c:numRef>
          </c:xVal>
          <c:yVal>
            <c:numRef>
              <c:f>'clean attendance vs wl'!$F$2:$F$17</c:f>
              <c:numCache>
                <c:formatCode>General</c:formatCode>
                <c:ptCount val="16"/>
                <c:pt idx="0">
                  <c:v>68756</c:v>
                </c:pt>
                <c:pt idx="1">
                  <c:v>51557</c:v>
                </c:pt>
                <c:pt idx="2">
                  <c:v>72698</c:v>
                </c:pt>
                <c:pt idx="3">
                  <c:v>68756</c:v>
                </c:pt>
                <c:pt idx="4">
                  <c:v>68756</c:v>
                </c:pt>
                <c:pt idx="5">
                  <c:v>68756</c:v>
                </c:pt>
                <c:pt idx="6">
                  <c:v>64737</c:v>
                </c:pt>
                <c:pt idx="7">
                  <c:v>66107</c:v>
                </c:pt>
                <c:pt idx="8">
                  <c:v>68756</c:v>
                </c:pt>
                <c:pt idx="9">
                  <c:v>78431</c:v>
                </c:pt>
                <c:pt idx="10">
                  <c:v>68756</c:v>
                </c:pt>
                <c:pt idx="11">
                  <c:v>73028</c:v>
                </c:pt>
                <c:pt idx="12">
                  <c:v>68756</c:v>
                </c:pt>
                <c:pt idx="13">
                  <c:v>73629</c:v>
                </c:pt>
                <c:pt idx="14">
                  <c:v>77975</c:v>
                </c:pt>
                <c:pt idx="15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6F-46B3-9388-3DA85380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26736"/>
        <c:axId val="495326256"/>
      </c:scatterChart>
      <c:valAx>
        <c:axId val="4953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26256"/>
        <c:crosses val="autoZero"/>
        <c:crossBetween val="midCat"/>
      </c:valAx>
      <c:valAx>
        <c:axId val="49532625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Scored by Winning Team vs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attendance vs wl'!$F$1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29-4AA8-A898-3261B00CB73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D29-4AA8-A898-3261B00CB73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D29-4AA8-A898-3261B00CB73B}"/>
              </c:ext>
            </c:extLst>
          </c:dPt>
          <c:xVal>
            <c:numRef>
              <c:f>'clean attendance vs wl'!$D$2:$D$17</c:f>
              <c:numCache>
                <c:formatCode>General</c:formatCode>
                <c:ptCount val="16"/>
                <c:pt idx="0">
                  <c:v>27</c:v>
                </c:pt>
                <c:pt idx="1">
                  <c:v>23</c:v>
                </c:pt>
                <c:pt idx="2">
                  <c:v>31</c:v>
                </c:pt>
                <c:pt idx="3">
                  <c:v>24</c:v>
                </c:pt>
                <c:pt idx="4">
                  <c:v>30</c:v>
                </c:pt>
                <c:pt idx="5">
                  <c:v>13</c:v>
                </c:pt>
                <c:pt idx="6">
                  <c:v>34</c:v>
                </c:pt>
                <c:pt idx="7">
                  <c:v>40</c:v>
                </c:pt>
                <c:pt idx="8">
                  <c:v>29</c:v>
                </c:pt>
                <c:pt idx="9">
                  <c:v>27</c:v>
                </c:pt>
                <c:pt idx="10">
                  <c:v>24</c:v>
                </c:pt>
                <c:pt idx="11">
                  <c:v>42</c:v>
                </c:pt>
                <c:pt idx="12">
                  <c:v>35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</c:numCache>
            </c:numRef>
          </c:xVal>
          <c:yVal>
            <c:numRef>
              <c:f>'clean attendance vs wl'!$F$2:$F$17</c:f>
              <c:numCache>
                <c:formatCode>General</c:formatCode>
                <c:ptCount val="16"/>
                <c:pt idx="0">
                  <c:v>68756</c:v>
                </c:pt>
                <c:pt idx="1">
                  <c:v>51557</c:v>
                </c:pt>
                <c:pt idx="2">
                  <c:v>72698</c:v>
                </c:pt>
                <c:pt idx="3">
                  <c:v>68756</c:v>
                </c:pt>
                <c:pt idx="4">
                  <c:v>68756</c:v>
                </c:pt>
                <c:pt idx="5">
                  <c:v>68756</c:v>
                </c:pt>
                <c:pt idx="6">
                  <c:v>64737</c:v>
                </c:pt>
                <c:pt idx="7">
                  <c:v>66107</c:v>
                </c:pt>
                <c:pt idx="8">
                  <c:v>68756</c:v>
                </c:pt>
                <c:pt idx="9">
                  <c:v>78431</c:v>
                </c:pt>
                <c:pt idx="10">
                  <c:v>68756</c:v>
                </c:pt>
                <c:pt idx="11">
                  <c:v>73028</c:v>
                </c:pt>
                <c:pt idx="12">
                  <c:v>68756</c:v>
                </c:pt>
                <c:pt idx="13">
                  <c:v>73629</c:v>
                </c:pt>
                <c:pt idx="14">
                  <c:v>77975</c:v>
                </c:pt>
                <c:pt idx="15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9-4AA8-A898-3261B00C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8944"/>
        <c:axId val="615328256"/>
      </c:scatterChart>
      <c:valAx>
        <c:axId val="5417889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8256"/>
        <c:crosses val="autoZero"/>
        <c:crossBetween val="midCat"/>
      </c:valAx>
      <c:valAx>
        <c:axId val="61532825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vs Attendance Per</a:t>
            </a:r>
            <a:r>
              <a:rPr lang="en-US" baseline="0"/>
              <a:t> Patriots Game </a:t>
            </a:r>
            <a:r>
              <a:rPr lang="en-US"/>
              <a:t>in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attendance vs wl'!$F$1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'clean attendance vs wl'!$A$2:$A$17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'clean attendance vs wl'!$F$2:$F$17</c:f>
              <c:numCache>
                <c:formatCode>General</c:formatCode>
                <c:ptCount val="16"/>
                <c:pt idx="0">
                  <c:v>68756</c:v>
                </c:pt>
                <c:pt idx="1">
                  <c:v>51557</c:v>
                </c:pt>
                <c:pt idx="2">
                  <c:v>72698</c:v>
                </c:pt>
                <c:pt idx="3">
                  <c:v>68756</c:v>
                </c:pt>
                <c:pt idx="4">
                  <c:v>68756</c:v>
                </c:pt>
                <c:pt idx="5">
                  <c:v>68756</c:v>
                </c:pt>
                <c:pt idx="6">
                  <c:v>64737</c:v>
                </c:pt>
                <c:pt idx="7">
                  <c:v>66107</c:v>
                </c:pt>
                <c:pt idx="8">
                  <c:v>68756</c:v>
                </c:pt>
                <c:pt idx="9">
                  <c:v>78431</c:v>
                </c:pt>
                <c:pt idx="10">
                  <c:v>68756</c:v>
                </c:pt>
                <c:pt idx="11">
                  <c:v>73028</c:v>
                </c:pt>
                <c:pt idx="12">
                  <c:v>68756</c:v>
                </c:pt>
                <c:pt idx="13">
                  <c:v>73629</c:v>
                </c:pt>
                <c:pt idx="14">
                  <c:v>77975</c:v>
                </c:pt>
                <c:pt idx="15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D-47CF-A49A-95E6501C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67360"/>
        <c:axId val="1226770240"/>
      </c:scatterChart>
      <c:valAx>
        <c:axId val="1226767360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70240"/>
        <c:crosses val="autoZero"/>
        <c:crossBetween val="midCat"/>
        <c:majorUnit val="1"/>
      </c:valAx>
      <c:valAx>
        <c:axId val="1226770240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Scored by Winning Team vs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attendance vs wl'!$F$1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6E-4D9C-8940-0EA4C1A82C6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6E-4D9C-8940-0EA4C1A82C6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tx2">
                    <a:lumMod val="50000"/>
                    <a:lumOff val="50000"/>
                  </a:schemeClr>
                </a:solidFill>
                <a:ln w="9525"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6E-4D9C-8940-0EA4C1A82C6A}"/>
              </c:ext>
            </c:extLst>
          </c:dPt>
          <c:xVal>
            <c:numRef>
              <c:f>'clean attendance vs wl'!$D$2:$D$17</c:f>
              <c:numCache>
                <c:formatCode>General</c:formatCode>
                <c:ptCount val="16"/>
                <c:pt idx="0">
                  <c:v>27</c:v>
                </c:pt>
                <c:pt idx="1">
                  <c:v>23</c:v>
                </c:pt>
                <c:pt idx="2">
                  <c:v>31</c:v>
                </c:pt>
                <c:pt idx="3">
                  <c:v>24</c:v>
                </c:pt>
                <c:pt idx="4">
                  <c:v>30</c:v>
                </c:pt>
                <c:pt idx="5">
                  <c:v>13</c:v>
                </c:pt>
                <c:pt idx="6">
                  <c:v>34</c:v>
                </c:pt>
                <c:pt idx="7">
                  <c:v>40</c:v>
                </c:pt>
                <c:pt idx="8">
                  <c:v>29</c:v>
                </c:pt>
                <c:pt idx="9">
                  <c:v>27</c:v>
                </c:pt>
                <c:pt idx="10">
                  <c:v>24</c:v>
                </c:pt>
                <c:pt idx="11">
                  <c:v>42</c:v>
                </c:pt>
                <c:pt idx="12">
                  <c:v>35</c:v>
                </c:pt>
                <c:pt idx="13">
                  <c:v>29</c:v>
                </c:pt>
                <c:pt idx="14">
                  <c:v>23</c:v>
                </c:pt>
                <c:pt idx="15">
                  <c:v>21</c:v>
                </c:pt>
              </c:numCache>
            </c:numRef>
          </c:xVal>
          <c:yVal>
            <c:numRef>
              <c:f>'clean attendance vs wl'!$F$2:$F$17</c:f>
              <c:numCache>
                <c:formatCode>General</c:formatCode>
                <c:ptCount val="16"/>
                <c:pt idx="0">
                  <c:v>68756</c:v>
                </c:pt>
                <c:pt idx="1">
                  <c:v>51557</c:v>
                </c:pt>
                <c:pt idx="2">
                  <c:v>72698</c:v>
                </c:pt>
                <c:pt idx="3">
                  <c:v>68756</c:v>
                </c:pt>
                <c:pt idx="4">
                  <c:v>68756</c:v>
                </c:pt>
                <c:pt idx="5">
                  <c:v>68756</c:v>
                </c:pt>
                <c:pt idx="6">
                  <c:v>64737</c:v>
                </c:pt>
                <c:pt idx="7">
                  <c:v>66107</c:v>
                </c:pt>
                <c:pt idx="8">
                  <c:v>68756</c:v>
                </c:pt>
                <c:pt idx="9">
                  <c:v>78431</c:v>
                </c:pt>
                <c:pt idx="10">
                  <c:v>68756</c:v>
                </c:pt>
                <c:pt idx="11">
                  <c:v>73028</c:v>
                </c:pt>
                <c:pt idx="12">
                  <c:v>68756</c:v>
                </c:pt>
                <c:pt idx="13">
                  <c:v>73629</c:v>
                </c:pt>
                <c:pt idx="14">
                  <c:v>77975</c:v>
                </c:pt>
                <c:pt idx="15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E-4D9C-8940-0EA4C1A8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8944"/>
        <c:axId val="615328256"/>
      </c:scatterChart>
      <c:valAx>
        <c:axId val="5417889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8256"/>
        <c:crosses val="autoZero"/>
        <c:crossBetween val="midCat"/>
      </c:valAx>
      <c:valAx>
        <c:axId val="61532825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  <a:r>
              <a:rPr lang="en-US" baseline="0"/>
              <a:t> Scored by Losing Team vs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attendance vs wl'!$F$1</c:f>
              <c:strCache>
                <c:ptCount val="1"/>
                <c:pt idx="0">
                  <c:v>attendance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85-4419-9E67-022CF7EFA00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85-4419-9E67-022CF7EFA008}"/>
              </c:ext>
            </c:extLst>
          </c:dPt>
          <c:xVal>
            <c:numRef>
              <c:f>'clean attendance vs wl'!$E$2:$E$17</c:f>
              <c:numCache>
                <c:formatCode>General</c:formatCode>
                <c:ptCount val="16"/>
                <c:pt idx="0">
                  <c:v>24</c:v>
                </c:pt>
                <c:pt idx="1">
                  <c:v>12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7</c:v>
                </c:pt>
                <c:pt idx="6">
                  <c:v>20</c:v>
                </c:pt>
                <c:pt idx="7">
                  <c:v>22</c:v>
                </c:pt>
                <c:pt idx="8">
                  <c:v>6</c:v>
                </c:pt>
                <c:pt idx="9">
                  <c:v>19</c:v>
                </c:pt>
                <c:pt idx="10">
                  <c:v>3</c:v>
                </c:pt>
                <c:pt idx="11">
                  <c:v>15</c:v>
                </c:pt>
                <c:pt idx="12">
                  <c:v>28</c:v>
                </c:pt>
                <c:pt idx="13">
                  <c:v>28</c:v>
                </c:pt>
                <c:pt idx="14">
                  <c:v>7</c:v>
                </c:pt>
                <c:pt idx="15">
                  <c:v>7</c:v>
                </c:pt>
              </c:numCache>
            </c:numRef>
          </c:xVal>
          <c:yVal>
            <c:numRef>
              <c:f>'clean attendance vs wl'!$F$2:$F$17</c:f>
              <c:numCache>
                <c:formatCode>General</c:formatCode>
                <c:ptCount val="16"/>
                <c:pt idx="0">
                  <c:v>68756</c:v>
                </c:pt>
                <c:pt idx="1">
                  <c:v>51557</c:v>
                </c:pt>
                <c:pt idx="2">
                  <c:v>72698</c:v>
                </c:pt>
                <c:pt idx="3">
                  <c:v>68756</c:v>
                </c:pt>
                <c:pt idx="4">
                  <c:v>68756</c:v>
                </c:pt>
                <c:pt idx="5">
                  <c:v>68756</c:v>
                </c:pt>
                <c:pt idx="6">
                  <c:v>64737</c:v>
                </c:pt>
                <c:pt idx="7">
                  <c:v>66107</c:v>
                </c:pt>
                <c:pt idx="8">
                  <c:v>68756</c:v>
                </c:pt>
                <c:pt idx="9">
                  <c:v>78431</c:v>
                </c:pt>
                <c:pt idx="10">
                  <c:v>68756</c:v>
                </c:pt>
                <c:pt idx="11">
                  <c:v>73028</c:v>
                </c:pt>
                <c:pt idx="12">
                  <c:v>68756</c:v>
                </c:pt>
                <c:pt idx="13">
                  <c:v>73629</c:v>
                </c:pt>
                <c:pt idx="14">
                  <c:v>77975</c:v>
                </c:pt>
                <c:pt idx="15">
                  <c:v>68756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419-9E67-022CF7EF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26736"/>
        <c:axId val="495326256"/>
      </c:scatterChart>
      <c:valAx>
        <c:axId val="4953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26256"/>
        <c:crosses val="autoZero"/>
        <c:crossBetween val="midCat"/>
      </c:valAx>
      <c:valAx>
        <c:axId val="495326256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50800</xdr:rowOff>
    </xdr:from>
    <xdr:to>
      <xdr:col>11</xdr:col>
      <xdr:colOff>92075</xdr:colOff>
      <xdr:row>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04573-5192-4F7E-84C6-E0AC9A68E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57151</xdr:rowOff>
    </xdr:from>
    <xdr:to>
      <xdr:col>6</xdr:col>
      <xdr:colOff>279400</xdr:colOff>
      <xdr:row>13</xdr:row>
      <xdr:rowOff>107951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28576-C358-4497-A30F-17BE90D08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488951</xdr:colOff>
      <xdr:row>1</xdr:row>
      <xdr:rowOff>139700</xdr:rowOff>
    </xdr:from>
    <xdr:to>
      <xdr:col>20</xdr:col>
      <xdr:colOff>69850</xdr:colOff>
      <xdr:row>13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E65D7-1290-4661-954C-88771E26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</xdr:row>
      <xdr:rowOff>44451</xdr:rowOff>
    </xdr:from>
    <xdr:to>
      <xdr:col>13</xdr:col>
      <xdr:colOff>292100</xdr:colOff>
      <xdr:row>13</xdr:row>
      <xdr:rowOff>107951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A145E-0986-4A44-8D80-F65505D4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898820</xdr:colOff>
      <xdr:row>21</xdr:row>
      <xdr:rowOff>156982</xdr:rowOff>
    </xdr:from>
    <xdr:to>
      <xdr:col>7</xdr:col>
      <xdr:colOff>423552</xdr:colOff>
      <xdr:row>36</xdr:row>
      <xdr:rowOff>150697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F165E-603E-6FEC-8761-FB8EF605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605969</xdr:colOff>
      <xdr:row>38</xdr:row>
      <xdr:rowOff>7870</xdr:rowOff>
    </xdr:from>
    <xdr:to>
      <xdr:col>11</xdr:col>
      <xdr:colOff>216893</xdr:colOff>
      <xdr:row>53</xdr:row>
      <xdr:rowOff>1585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D0345-1DCF-9950-88EB-EC13A22B1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434647</xdr:colOff>
      <xdr:row>22</xdr:row>
      <xdr:rowOff>13357</xdr:rowOff>
    </xdr:from>
    <xdr:to>
      <xdr:col>16</xdr:col>
      <xdr:colOff>101819</xdr:colOff>
      <xdr:row>36</xdr:row>
      <xdr:rowOff>150867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8CFE5-DF52-1ACC-305E-69DCD8D6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ssa Albers" refreshedDate="45620.682472916669" createdVersion="8" refreshedVersion="8" minRefreshableVersion="3" recordCount="19" xr:uid="{791564DE-8E14-485A-BCD6-20A3C73AF732}">
  <cacheSource type="worksheet">
    <worksheetSource ref="B1:C20" sheet="clean points scored "/>
  </cacheSource>
  <cacheFields count="2">
    <cacheField name="Home Team" numFmtId="0">
      <sharedItems count="19">
        <s v="Arizona Cardinals"/>
        <s v="Buffalo Bills"/>
        <s v="Pittsburgh Steelers"/>
        <s v="St Louis Rams"/>
        <s v="Kansas City Chiefs"/>
        <s v="Cleveland Brown"/>
        <s v="Miami Dolphins"/>
        <s v="New York Jets"/>
        <s v="Pittsburgh Steelers*"/>
        <s v="Baltimore Ravens"/>
        <s v="Buffalo Bills*"/>
        <s v="Cincinnati Bengals"/>
        <s v="Indianapolis Colts"/>
        <s v="Indianapolis Colts*"/>
        <s v="Miami Dolphins*"/>
        <s v="New York Jets*"/>
        <s v="Philadelphia Eagles"/>
        <s v="San Francisco 49ers"/>
        <s v="Seattle Seehawks"/>
      </sharedItems>
    </cacheField>
    <cacheField name="Difference in Points Scored" numFmtId="0">
      <sharedItems containsSemiMixedTypes="0" containsString="0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1"/>
  </r>
  <r>
    <x v="1"/>
    <n v="14"/>
  </r>
  <r>
    <x v="2"/>
    <n v="14"/>
  </r>
  <r>
    <x v="3"/>
    <n v="18"/>
  </r>
  <r>
    <x v="4"/>
    <n v="8"/>
  </r>
  <r>
    <x v="5"/>
    <n v="27"/>
  </r>
  <r>
    <x v="6"/>
    <n v="1"/>
  </r>
  <r>
    <x v="7"/>
    <n v="16"/>
  </r>
  <r>
    <x v="8"/>
    <n v="14"/>
  </r>
  <r>
    <x v="9"/>
    <n v="21"/>
  </r>
  <r>
    <x v="10"/>
    <n v="23"/>
  </r>
  <r>
    <x v="11"/>
    <n v="7"/>
  </r>
  <r>
    <x v="12"/>
    <n v="3"/>
  </r>
  <r>
    <x v="13"/>
    <n v="17"/>
  </r>
  <r>
    <x v="14"/>
    <n v="14"/>
  </r>
  <r>
    <x v="15"/>
    <n v="6"/>
  </r>
  <r>
    <x v="16"/>
    <n v="3"/>
  </r>
  <r>
    <x v="17"/>
    <n v="14"/>
  </r>
  <r>
    <x v="1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283B5-A21C-4247-9C63-3307B3E27BA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2" firstHeaderRow="1" firstDataRow="1" firstDataCol="1"/>
  <pivotFields count="2">
    <pivotField axis="axisRow" showAll="0">
      <items count="20">
        <item x="0"/>
        <item x="9"/>
        <item x="1"/>
        <item x="10"/>
        <item x="11"/>
        <item x="5"/>
        <item x="12"/>
        <item x="13"/>
        <item x="4"/>
        <item x="6"/>
        <item x="14"/>
        <item x="7"/>
        <item x="15"/>
        <item x="16"/>
        <item x="2"/>
        <item x="8"/>
        <item x="17"/>
        <item x="18"/>
        <item x="3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Difference in Points Scor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069F-B51F-4869-B198-861E7F36E28B}">
  <dimension ref="A1:C20"/>
  <sheetViews>
    <sheetView zoomScaleNormal="100" workbookViewId="0">
      <selection activeCell="W2" sqref="W2:X22"/>
    </sheetView>
  </sheetViews>
  <sheetFormatPr defaultRowHeight="14.5" x14ac:dyDescent="0.35"/>
  <cols>
    <col min="2" max="2" width="17.26953125" bestFit="1" customWidth="1"/>
    <col min="3" max="3" width="22.81640625" bestFit="1" customWidth="1"/>
    <col min="10" max="11" width="18" bestFit="1" customWidth="1"/>
    <col min="12" max="12" width="12.36328125" bestFit="1" customWidth="1"/>
    <col min="15" max="15" width="18.90625" bestFit="1" customWidth="1"/>
    <col min="16" max="16" width="12.36328125" bestFit="1" customWidth="1"/>
    <col min="22" max="23" width="17.26953125" bestFit="1" customWidth="1"/>
    <col min="24" max="24" width="30.08984375" bestFit="1" customWidth="1"/>
  </cols>
  <sheetData>
    <row r="1" spans="1:3" x14ac:dyDescent="0.35">
      <c r="A1" t="s">
        <v>0</v>
      </c>
      <c r="B1" t="s">
        <v>31</v>
      </c>
      <c r="C1" t="s">
        <v>26</v>
      </c>
    </row>
    <row r="2" spans="1:3" x14ac:dyDescent="0.35">
      <c r="A2">
        <v>2004</v>
      </c>
      <c r="B2" t="s">
        <v>9</v>
      </c>
      <c r="C2">
        <v>11</v>
      </c>
    </row>
    <row r="3" spans="1:3" x14ac:dyDescent="0.35">
      <c r="A3">
        <v>2004</v>
      </c>
      <c r="B3" t="s">
        <v>13</v>
      </c>
      <c r="C3">
        <v>14</v>
      </c>
    </row>
    <row r="4" spans="1:3" x14ac:dyDescent="0.35">
      <c r="A4">
        <v>2004</v>
      </c>
      <c r="B4" t="s">
        <v>6</v>
      </c>
      <c r="C4">
        <v>14</v>
      </c>
    </row>
    <row r="5" spans="1:3" x14ac:dyDescent="0.35">
      <c r="A5">
        <v>2004</v>
      </c>
      <c r="B5" t="s">
        <v>28</v>
      </c>
      <c r="C5">
        <v>18</v>
      </c>
    </row>
    <row r="6" spans="1:3" x14ac:dyDescent="0.35">
      <c r="A6">
        <v>2004</v>
      </c>
      <c r="B6" t="s">
        <v>3</v>
      </c>
      <c r="C6">
        <v>8</v>
      </c>
    </row>
    <row r="7" spans="1:3" x14ac:dyDescent="0.35">
      <c r="A7">
        <v>2004</v>
      </c>
      <c r="B7" t="s">
        <v>29</v>
      </c>
      <c r="C7">
        <v>27</v>
      </c>
    </row>
    <row r="8" spans="1:3" x14ac:dyDescent="0.35">
      <c r="A8">
        <v>2004</v>
      </c>
      <c r="B8" t="s">
        <v>11</v>
      </c>
      <c r="C8">
        <v>1</v>
      </c>
    </row>
    <row r="9" spans="1:3" x14ac:dyDescent="0.35">
      <c r="A9">
        <v>2004</v>
      </c>
      <c r="B9" t="s">
        <v>12</v>
      </c>
      <c r="C9">
        <v>16</v>
      </c>
    </row>
    <row r="10" spans="1:3" x14ac:dyDescent="0.35">
      <c r="A10">
        <v>2004</v>
      </c>
      <c r="B10" t="s">
        <v>33</v>
      </c>
      <c r="C10">
        <v>14</v>
      </c>
    </row>
    <row r="11" spans="1:3" x14ac:dyDescent="0.35">
      <c r="A11">
        <v>2004</v>
      </c>
      <c r="B11" t="s">
        <v>7</v>
      </c>
      <c r="C11">
        <v>21</v>
      </c>
    </row>
    <row r="12" spans="1:3" x14ac:dyDescent="0.35">
      <c r="A12">
        <v>2004</v>
      </c>
      <c r="B12" t="s">
        <v>34</v>
      </c>
      <c r="C12">
        <v>23</v>
      </c>
    </row>
    <row r="13" spans="1:3" x14ac:dyDescent="0.35">
      <c r="A13">
        <v>2004</v>
      </c>
      <c r="B13" t="s">
        <v>14</v>
      </c>
      <c r="C13">
        <v>7</v>
      </c>
    </row>
    <row r="14" spans="1:3" x14ac:dyDescent="0.35">
      <c r="A14">
        <v>2004</v>
      </c>
      <c r="B14" t="s">
        <v>4</v>
      </c>
      <c r="C14">
        <v>3</v>
      </c>
    </row>
    <row r="15" spans="1:3" x14ac:dyDescent="0.35">
      <c r="A15">
        <v>2004</v>
      </c>
      <c r="B15" t="s">
        <v>35</v>
      </c>
      <c r="C15">
        <v>17</v>
      </c>
    </row>
    <row r="16" spans="1:3" x14ac:dyDescent="0.35">
      <c r="A16">
        <v>2004</v>
      </c>
      <c r="B16" t="s">
        <v>36</v>
      </c>
      <c r="C16">
        <v>14</v>
      </c>
    </row>
    <row r="17" spans="1:3" x14ac:dyDescent="0.35">
      <c r="A17">
        <v>2004</v>
      </c>
      <c r="B17" t="s">
        <v>37</v>
      </c>
      <c r="C17">
        <v>6</v>
      </c>
    </row>
    <row r="18" spans="1:3" x14ac:dyDescent="0.35">
      <c r="A18">
        <v>2004</v>
      </c>
      <c r="B18" t="s">
        <v>10</v>
      </c>
      <c r="C18">
        <v>3</v>
      </c>
    </row>
    <row r="19" spans="1:3" x14ac:dyDescent="0.35">
      <c r="A19">
        <v>2004</v>
      </c>
      <c r="B19" t="s">
        <v>5</v>
      </c>
      <c r="C19">
        <v>14</v>
      </c>
    </row>
    <row r="20" spans="1:3" x14ac:dyDescent="0.35">
      <c r="A20">
        <v>2004</v>
      </c>
      <c r="B20" t="s">
        <v>30</v>
      </c>
      <c r="C2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F555-CEC0-4C5C-BD28-DA353504E895}">
  <dimension ref="A2:B22"/>
  <sheetViews>
    <sheetView workbookViewId="0">
      <selection activeCell="M8" sqref="M8"/>
    </sheetView>
  </sheetViews>
  <sheetFormatPr defaultRowHeight="14.5" x14ac:dyDescent="0.35"/>
  <cols>
    <col min="1" max="1" width="17.26953125" bestFit="1" customWidth="1"/>
    <col min="2" max="2" width="30.08984375" bestFit="1" customWidth="1"/>
  </cols>
  <sheetData>
    <row r="2" spans="1:2" x14ac:dyDescent="0.35">
      <c r="A2" s="4" t="s">
        <v>27</v>
      </c>
      <c r="B2" t="s">
        <v>32</v>
      </c>
    </row>
    <row r="3" spans="1:2" x14ac:dyDescent="0.35">
      <c r="A3" s="3" t="s">
        <v>9</v>
      </c>
      <c r="B3">
        <v>11</v>
      </c>
    </row>
    <row r="4" spans="1:2" x14ac:dyDescent="0.35">
      <c r="A4" s="3" t="s">
        <v>7</v>
      </c>
      <c r="B4">
        <v>21</v>
      </c>
    </row>
    <row r="5" spans="1:2" x14ac:dyDescent="0.35">
      <c r="A5" s="3" t="s">
        <v>13</v>
      </c>
      <c r="B5">
        <v>14</v>
      </c>
    </row>
    <row r="6" spans="1:2" x14ac:dyDescent="0.35">
      <c r="A6" s="3" t="s">
        <v>34</v>
      </c>
      <c r="B6">
        <v>23</v>
      </c>
    </row>
    <row r="7" spans="1:2" x14ac:dyDescent="0.35">
      <c r="A7" s="3" t="s">
        <v>14</v>
      </c>
      <c r="B7">
        <v>7</v>
      </c>
    </row>
    <row r="8" spans="1:2" x14ac:dyDescent="0.35">
      <c r="A8" s="3" t="s">
        <v>29</v>
      </c>
      <c r="B8">
        <v>27</v>
      </c>
    </row>
    <row r="9" spans="1:2" x14ac:dyDescent="0.35">
      <c r="A9" s="3" t="s">
        <v>4</v>
      </c>
      <c r="B9">
        <v>3</v>
      </c>
    </row>
    <row r="10" spans="1:2" x14ac:dyDescent="0.35">
      <c r="A10" s="3" t="s">
        <v>35</v>
      </c>
      <c r="B10">
        <v>17</v>
      </c>
    </row>
    <row r="11" spans="1:2" x14ac:dyDescent="0.35">
      <c r="A11" s="3" t="s">
        <v>3</v>
      </c>
      <c r="B11">
        <v>8</v>
      </c>
    </row>
    <row r="12" spans="1:2" x14ac:dyDescent="0.35">
      <c r="A12" s="3" t="s">
        <v>11</v>
      </c>
      <c r="B12">
        <v>1</v>
      </c>
    </row>
    <row r="13" spans="1:2" x14ac:dyDescent="0.35">
      <c r="A13" s="3" t="s">
        <v>36</v>
      </c>
      <c r="B13">
        <v>14</v>
      </c>
    </row>
    <row r="14" spans="1:2" x14ac:dyDescent="0.35">
      <c r="A14" s="3" t="s">
        <v>12</v>
      </c>
      <c r="B14">
        <v>16</v>
      </c>
    </row>
    <row r="15" spans="1:2" x14ac:dyDescent="0.35">
      <c r="A15" s="3" t="s">
        <v>37</v>
      </c>
      <c r="B15">
        <v>6</v>
      </c>
    </row>
    <row r="16" spans="1:2" x14ac:dyDescent="0.35">
      <c r="A16" s="3" t="s">
        <v>10</v>
      </c>
      <c r="B16">
        <v>3</v>
      </c>
    </row>
    <row r="17" spans="1:2" x14ac:dyDescent="0.35">
      <c r="A17" s="3" t="s">
        <v>6</v>
      </c>
      <c r="B17">
        <v>14</v>
      </c>
    </row>
    <row r="18" spans="1:2" x14ac:dyDescent="0.35">
      <c r="A18" s="3" t="s">
        <v>33</v>
      </c>
      <c r="B18">
        <v>14</v>
      </c>
    </row>
    <row r="19" spans="1:2" x14ac:dyDescent="0.35">
      <c r="A19" s="3" t="s">
        <v>5</v>
      </c>
      <c r="B19">
        <v>14</v>
      </c>
    </row>
    <row r="20" spans="1:2" x14ac:dyDescent="0.35">
      <c r="A20" s="3" t="s">
        <v>30</v>
      </c>
      <c r="B20">
        <v>10</v>
      </c>
    </row>
    <row r="21" spans="1:2" x14ac:dyDescent="0.35">
      <c r="A21" s="3" t="s">
        <v>28</v>
      </c>
      <c r="B21">
        <v>18</v>
      </c>
    </row>
    <row r="22" spans="1:2" x14ac:dyDescent="0.35">
      <c r="A22" s="3" t="s">
        <v>25</v>
      </c>
      <c r="B22">
        <v>241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E5B1-9A3A-4820-871C-6E73AC4EDE58}">
  <dimension ref="A1"/>
  <sheetViews>
    <sheetView workbookViewId="0">
      <selection activeCell="L19" sqref="L1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4E5C-9B1F-49E0-B5E4-3091A0794368}">
  <dimension ref="A1:J44"/>
  <sheetViews>
    <sheetView tabSelected="1" topLeftCell="A22" zoomScale="81" zoomScaleNormal="85" workbookViewId="0">
      <selection activeCell="L49" sqref="L49"/>
    </sheetView>
  </sheetViews>
  <sheetFormatPr defaultRowHeight="14.5" x14ac:dyDescent="0.35"/>
  <cols>
    <col min="1" max="1" width="10.453125" bestFit="1" customWidth="1"/>
    <col min="2" max="3" width="18" bestFit="1" customWidth="1"/>
    <col min="6" max="6" width="10.08984375" bestFit="1" customWidth="1"/>
  </cols>
  <sheetData>
    <row r="1" spans="1:10" x14ac:dyDescent="0.35">
      <c r="A1" t="s">
        <v>1</v>
      </c>
      <c r="B1" t="s">
        <v>18</v>
      </c>
      <c r="C1" t="s">
        <v>2</v>
      </c>
      <c r="D1" t="s">
        <v>20</v>
      </c>
      <c r="E1" t="s">
        <v>21</v>
      </c>
      <c r="F1" t="s">
        <v>22</v>
      </c>
    </row>
    <row r="2" spans="1:10" s="5" customFormat="1" x14ac:dyDescent="0.35">
      <c r="A2" s="5">
        <v>1</v>
      </c>
      <c r="B2" s="5" t="s">
        <v>8</v>
      </c>
      <c r="C2" s="1" t="s">
        <v>8</v>
      </c>
      <c r="D2" s="1">
        <v>27</v>
      </c>
      <c r="E2" s="5">
        <v>24</v>
      </c>
      <c r="F2" s="5">
        <v>68756</v>
      </c>
      <c r="H2" s="5">
        <f>MIN(D2:D17)</f>
        <v>13</v>
      </c>
      <c r="I2" s="5">
        <f>MIN(E2:E17)</f>
        <v>3</v>
      </c>
      <c r="J2" s="5">
        <f>MIN(F2:F17)</f>
        <v>51557</v>
      </c>
    </row>
    <row r="3" spans="1:10" x14ac:dyDescent="0.35">
      <c r="A3">
        <v>2</v>
      </c>
      <c r="B3" t="s">
        <v>8</v>
      </c>
      <c r="C3" s="2" t="s">
        <v>8</v>
      </c>
      <c r="D3" s="2">
        <v>23</v>
      </c>
      <c r="E3">
        <v>12</v>
      </c>
      <c r="F3">
        <v>51557</v>
      </c>
      <c r="H3">
        <f>MAX(D2:D17)</f>
        <v>42</v>
      </c>
      <c r="I3">
        <f>MAX(E2:E17)</f>
        <v>28</v>
      </c>
      <c r="J3">
        <f>MAX(F2:F17)</f>
        <v>78431</v>
      </c>
    </row>
    <row r="4" spans="1:10" x14ac:dyDescent="0.35">
      <c r="A4">
        <v>4</v>
      </c>
      <c r="B4" t="s">
        <v>8</v>
      </c>
      <c r="C4" s="2" t="s">
        <v>8</v>
      </c>
      <c r="D4" s="2">
        <v>31</v>
      </c>
      <c r="E4">
        <v>17</v>
      </c>
      <c r="F4">
        <v>72698</v>
      </c>
      <c r="H4">
        <f>_xlfn.STDEV.S(D2:D17)</f>
        <v>7.2892615080907426</v>
      </c>
      <c r="I4">
        <f>_xlfn.STDEV.S(E2:E17)</f>
        <v>8.1135175273531441</v>
      </c>
      <c r="J4">
        <f>_xlfn.STDEV.S(F2:F17)</f>
        <v>6060.7558040781241</v>
      </c>
    </row>
    <row r="5" spans="1:10" s="5" customFormat="1" x14ac:dyDescent="0.35">
      <c r="A5" s="5">
        <v>5</v>
      </c>
      <c r="B5" s="5" t="s">
        <v>8</v>
      </c>
      <c r="C5" s="1" t="s">
        <v>8</v>
      </c>
      <c r="D5" s="1">
        <v>24</v>
      </c>
      <c r="E5" s="5">
        <v>10</v>
      </c>
      <c r="F5" s="5">
        <v>68756</v>
      </c>
      <c r="H5" s="5">
        <f>QUARTILE(D2:D17,1)</f>
        <v>23.75</v>
      </c>
      <c r="I5" s="5">
        <f>QUARTILE(E2:E17,1)</f>
        <v>7</v>
      </c>
      <c r="J5" s="5">
        <f>QUARTILE(F2:F17,1)</f>
        <v>68756</v>
      </c>
    </row>
    <row r="6" spans="1:10" s="5" customFormat="1" x14ac:dyDescent="0.35">
      <c r="A6" s="5">
        <v>6</v>
      </c>
      <c r="B6" s="5" t="s">
        <v>8</v>
      </c>
      <c r="C6" s="1" t="s">
        <v>8</v>
      </c>
      <c r="D6" s="1">
        <v>30</v>
      </c>
      <c r="E6" s="5">
        <v>20</v>
      </c>
      <c r="F6" s="5">
        <v>68756</v>
      </c>
      <c r="H6" s="5">
        <f>QUARTILE(D2:D17,3)</f>
        <v>31.75</v>
      </c>
      <c r="I6" s="5">
        <f>QUARTILE(E2:E17,3)</f>
        <v>20.5</v>
      </c>
      <c r="J6" s="5">
        <f>QUARTILE(F2:F17,3)</f>
        <v>72780.5</v>
      </c>
    </row>
    <row r="7" spans="1:10" s="5" customFormat="1" x14ac:dyDescent="0.35">
      <c r="A7" s="5">
        <v>7</v>
      </c>
      <c r="B7" s="5" t="s">
        <v>8</v>
      </c>
      <c r="C7" s="1" t="s">
        <v>8</v>
      </c>
      <c r="D7" s="1">
        <v>13</v>
      </c>
      <c r="E7" s="5">
        <v>7</v>
      </c>
      <c r="F7" s="5">
        <v>68756</v>
      </c>
      <c r="H7" s="5">
        <f>H6-H5</f>
        <v>8</v>
      </c>
      <c r="I7" s="5">
        <f>I6-I5</f>
        <v>13.5</v>
      </c>
      <c r="J7" s="5">
        <f>J6-J5</f>
        <v>4024.5</v>
      </c>
    </row>
    <row r="8" spans="1:10" x14ac:dyDescent="0.35">
      <c r="A8">
        <v>8</v>
      </c>
      <c r="B8" t="s">
        <v>8</v>
      </c>
      <c r="C8" t="s">
        <v>6</v>
      </c>
      <c r="D8">
        <v>34</v>
      </c>
      <c r="E8">
        <v>20</v>
      </c>
      <c r="F8">
        <v>64737</v>
      </c>
      <c r="H8">
        <f>MODE(D2:D17)</f>
        <v>27</v>
      </c>
      <c r="I8">
        <f>MODE(E2:E17)</f>
        <v>7</v>
      </c>
      <c r="J8">
        <f>MODE(F2:F17)</f>
        <v>68756</v>
      </c>
    </row>
    <row r="9" spans="1:10" x14ac:dyDescent="0.35">
      <c r="A9">
        <v>9</v>
      </c>
      <c r="B9" t="s">
        <v>8</v>
      </c>
      <c r="C9" s="2" t="s">
        <v>8</v>
      </c>
      <c r="D9" s="2">
        <v>40</v>
      </c>
      <c r="E9">
        <v>22</v>
      </c>
      <c r="F9">
        <v>66107</v>
      </c>
      <c r="H9">
        <f>AVERAGE(D2:D17)</f>
        <v>28.25</v>
      </c>
      <c r="I9">
        <f>AVERAGE(E2:E17)</f>
        <v>15.3125</v>
      </c>
      <c r="J9">
        <f>AVERAGE(F2:F17)</f>
        <v>69263.125</v>
      </c>
    </row>
    <row r="10" spans="1:10" s="5" customFormat="1" x14ac:dyDescent="0.35">
      <c r="A10" s="5">
        <v>10</v>
      </c>
      <c r="B10" s="5" t="s">
        <v>8</v>
      </c>
      <c r="C10" s="1" t="s">
        <v>8</v>
      </c>
      <c r="D10" s="1">
        <v>29</v>
      </c>
      <c r="E10" s="5">
        <v>6</v>
      </c>
      <c r="F10" s="5">
        <v>68756</v>
      </c>
      <c r="H10" s="5">
        <f>COUNT(D2:D17)</f>
        <v>16</v>
      </c>
      <c r="I10" s="5">
        <v>16</v>
      </c>
      <c r="J10" s="5">
        <f>COUNT(F2:F17)</f>
        <v>16</v>
      </c>
    </row>
    <row r="11" spans="1:10" x14ac:dyDescent="0.35">
      <c r="A11">
        <v>11</v>
      </c>
      <c r="B11" t="s">
        <v>8</v>
      </c>
      <c r="C11" s="2" t="s">
        <v>8</v>
      </c>
      <c r="D11" s="2">
        <v>27</v>
      </c>
      <c r="E11">
        <v>19</v>
      </c>
      <c r="F11">
        <v>78431</v>
      </c>
    </row>
    <row r="12" spans="1:10" s="5" customFormat="1" x14ac:dyDescent="0.35">
      <c r="A12" s="5">
        <v>12</v>
      </c>
      <c r="B12" s="5" t="s">
        <v>8</v>
      </c>
      <c r="C12" s="1" t="s">
        <v>8</v>
      </c>
      <c r="D12" s="1">
        <v>24</v>
      </c>
      <c r="E12" s="5">
        <v>3</v>
      </c>
      <c r="F12" s="5">
        <v>68756</v>
      </c>
    </row>
    <row r="13" spans="1:10" x14ac:dyDescent="0.35">
      <c r="A13">
        <v>13</v>
      </c>
      <c r="B13" t="s">
        <v>8</v>
      </c>
      <c r="C13" s="2" t="s">
        <v>8</v>
      </c>
      <c r="D13" s="2">
        <v>42</v>
      </c>
      <c r="E13">
        <v>15</v>
      </c>
      <c r="F13">
        <v>73028</v>
      </c>
    </row>
    <row r="14" spans="1:10" s="5" customFormat="1" x14ac:dyDescent="0.35">
      <c r="A14" s="5">
        <v>14</v>
      </c>
      <c r="B14" s="5" t="s">
        <v>8</v>
      </c>
      <c r="C14" s="1" t="s">
        <v>8</v>
      </c>
      <c r="D14" s="1">
        <v>35</v>
      </c>
      <c r="E14" s="5">
        <v>28</v>
      </c>
      <c r="F14" s="5">
        <v>68756</v>
      </c>
    </row>
    <row r="15" spans="1:10" x14ac:dyDescent="0.35">
      <c r="A15">
        <v>15</v>
      </c>
      <c r="B15" t="s">
        <v>8</v>
      </c>
      <c r="C15" t="s">
        <v>11</v>
      </c>
      <c r="D15">
        <v>29</v>
      </c>
      <c r="E15">
        <v>28</v>
      </c>
      <c r="F15">
        <v>73629</v>
      </c>
    </row>
    <row r="16" spans="1:10" x14ac:dyDescent="0.35">
      <c r="A16">
        <v>16</v>
      </c>
      <c r="B16" t="s">
        <v>8</v>
      </c>
      <c r="C16" s="2" t="s">
        <v>8</v>
      </c>
      <c r="D16" s="2">
        <v>23</v>
      </c>
      <c r="E16">
        <v>7</v>
      </c>
      <c r="F16">
        <v>77975</v>
      </c>
    </row>
    <row r="17" spans="1:6" s="5" customFormat="1" x14ac:dyDescent="0.35">
      <c r="A17" s="5">
        <v>17</v>
      </c>
      <c r="B17" s="5" t="s">
        <v>8</v>
      </c>
      <c r="C17" s="1" t="s">
        <v>8</v>
      </c>
      <c r="D17" s="1">
        <v>21</v>
      </c>
      <c r="E17" s="5">
        <v>7</v>
      </c>
      <c r="F17" s="5">
        <v>68756</v>
      </c>
    </row>
    <row r="18" spans="1:6" x14ac:dyDescent="0.35">
      <c r="A18" t="s">
        <v>16</v>
      </c>
      <c r="B18" t="s">
        <v>8</v>
      </c>
      <c r="C18" t="s">
        <v>8</v>
      </c>
      <c r="D18">
        <v>41</v>
      </c>
      <c r="E18">
        <v>27</v>
      </c>
    </row>
    <row r="19" spans="1:6" x14ac:dyDescent="0.35">
      <c r="A19" t="s">
        <v>15</v>
      </c>
      <c r="B19" t="s">
        <v>8</v>
      </c>
      <c r="C19" t="s">
        <v>8</v>
      </c>
      <c r="D19">
        <v>20</v>
      </c>
      <c r="E19">
        <v>3</v>
      </c>
    </row>
    <row r="20" spans="1:6" x14ac:dyDescent="0.35">
      <c r="A20" t="s">
        <v>17</v>
      </c>
      <c r="B20" t="s">
        <v>8</v>
      </c>
      <c r="C20" t="s">
        <v>8</v>
      </c>
      <c r="D20">
        <v>24</v>
      </c>
      <c r="E20">
        <v>21</v>
      </c>
    </row>
    <row r="22" spans="1:6" s="5" customFormat="1" x14ac:dyDescent="0.35">
      <c r="A22" s="5" t="s">
        <v>19</v>
      </c>
      <c r="B22" s="1" t="s">
        <v>23</v>
      </c>
    </row>
    <row r="44" spans="9:9" x14ac:dyDescent="0.35">
      <c r="I44" t="s">
        <v>24</v>
      </c>
    </row>
  </sheetData>
  <autoFilter ref="A1:E20" xr:uid="{7E774E5C-9B1F-49E0-B5E4-3091A0794368}">
    <sortState xmlns:xlrd2="http://schemas.microsoft.com/office/spreadsheetml/2017/richdata2" ref="A2:E20">
      <sortCondition ref="A1:A2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points scored </vt:lpstr>
      <vt:lpstr>ps graphs</vt:lpstr>
      <vt:lpstr>a vs w graphs</vt:lpstr>
      <vt:lpstr>clean attendance vs 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Albers</dc:creator>
  <cp:lastModifiedBy>Marissa Albers</cp:lastModifiedBy>
  <cp:lastPrinted>2024-11-24T23:15:10Z</cp:lastPrinted>
  <dcterms:created xsi:type="dcterms:W3CDTF">2024-11-15T20:26:34Z</dcterms:created>
  <dcterms:modified xsi:type="dcterms:W3CDTF">2024-11-25T19:45:26Z</dcterms:modified>
</cp:coreProperties>
</file>