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0.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1.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2.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3.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4.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5.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23"/>
  <workbookPr defaultThemeVersion="166925"/>
  <mc:AlternateContent xmlns:mc="http://schemas.openxmlformats.org/markup-compatibility/2006">
    <mc:Choice Requires="x15">
      <x15ac:absPath xmlns:x15ac="http://schemas.microsoft.com/office/spreadsheetml/2010/11/ac" url="/Users/malcalakovalski/Documents/Projects/global-goliaths/data/"/>
    </mc:Choice>
  </mc:AlternateContent>
  <xr:revisionPtr revIDLastSave="0" documentId="13_ncr:1_{811FE700-9EFC-8F47-BC39-6BF851F4BC21}" xr6:coauthVersionLast="46" xr6:coauthVersionMax="46" xr10:uidLastSave="{00000000-0000-0000-0000-000000000000}"/>
  <bookViews>
    <workbookView xWindow="9800" yWindow="500" windowWidth="27240" windowHeight="19500" firstSheet="1" activeTab="7" xr2:uid="{00000000-000D-0000-FFFF-FFFF00000000}"/>
  </bookViews>
  <sheets>
    <sheet name="Fig1" sheetId="5" r:id="rId1"/>
    <sheet name="Fig2" sheetId="3" r:id="rId2"/>
    <sheet name="Fig3" sheetId="4" r:id="rId3"/>
    <sheet name="Fig4" sheetId="8" r:id="rId4"/>
    <sheet name="Fig5" sheetId="21" r:id="rId5"/>
    <sheet name="Fig6" sheetId="9" r:id="rId6"/>
    <sheet name="Fig7" sheetId="12" r:id="rId7"/>
    <sheet name="Fig8" sheetId="10" r:id="rId8"/>
    <sheet name="Fig9" sheetId="14" r:id="rId9"/>
    <sheet name="Fig10" sheetId="13" r:id="rId10"/>
    <sheet name="Fig11" sheetId="11" r:id="rId11"/>
    <sheet name="Fig12" sheetId="15" r:id="rId12"/>
    <sheet name="Fig13" sheetId="18" r:id="rId13"/>
    <sheet name="Fig14" sheetId="16" r:id="rId14"/>
    <sheet name="Fig15" sheetId="17" r:id="rId15"/>
    <sheet name="Fig16" sheetId="20"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0" l="1"/>
  <c r="H5" i="10"/>
  <c r="B31" i="21" l="1"/>
  <c r="B30" i="21"/>
  <c r="B29" i="21"/>
  <c r="B28" i="21"/>
  <c r="B27" i="21"/>
  <c r="B26" i="21"/>
  <c r="B25" i="21"/>
  <c r="B24" i="21"/>
  <c r="B20" i="21"/>
  <c r="O20" i="21" s="1"/>
  <c r="X20" i="21" s="1"/>
  <c r="B19" i="21"/>
  <c r="L19" i="21" s="1"/>
  <c r="B18" i="21"/>
  <c r="Q18" i="21" s="1"/>
  <c r="B17" i="21"/>
  <c r="N17" i="21" s="1"/>
  <c r="W17" i="21" s="1"/>
  <c r="B16" i="21"/>
  <c r="P16" i="21" s="1"/>
  <c r="B15" i="21"/>
  <c r="P15" i="21" s="1"/>
  <c r="B14" i="21"/>
  <c r="B13" i="21"/>
  <c r="R13" i="21" s="1"/>
  <c r="E9" i="21"/>
  <c r="D9" i="21"/>
  <c r="E8" i="21"/>
  <c r="D8" i="21"/>
  <c r="B8" i="21" s="1"/>
  <c r="E7" i="21"/>
  <c r="D7" i="21"/>
  <c r="B7" i="21" s="1"/>
  <c r="M7" i="21" s="1"/>
  <c r="E6" i="21"/>
  <c r="D6" i="21"/>
  <c r="E5" i="21"/>
  <c r="D5" i="21"/>
  <c r="E4" i="21"/>
  <c r="D4" i="21"/>
  <c r="E3" i="21"/>
  <c r="D3" i="21"/>
  <c r="B3" i="21" s="1"/>
  <c r="E2" i="21"/>
  <c r="D2" i="21"/>
  <c r="B2" i="21" l="1"/>
  <c r="P2" i="21" s="1"/>
  <c r="B5" i="21"/>
  <c r="M14" i="21"/>
  <c r="V14" i="21" s="1"/>
  <c r="L14" i="21"/>
  <c r="M3" i="21"/>
  <c r="O3" i="21"/>
  <c r="Q16" i="21"/>
  <c r="N20" i="21"/>
  <c r="W20" i="21" s="1"/>
  <c r="O19" i="21"/>
  <c r="X19" i="21" s="1"/>
  <c r="P20" i="21"/>
  <c r="B4" i="21"/>
  <c r="P17" i="21"/>
  <c r="Q20" i="21"/>
  <c r="M20" i="21"/>
  <c r="V20" i="21" s="1"/>
  <c r="R20" i="21"/>
  <c r="P3" i="21"/>
  <c r="B9" i="21"/>
  <c r="P9" i="21" s="1"/>
  <c r="R16" i="21"/>
  <c r="Q17" i="21"/>
  <c r="Q15" i="21"/>
  <c r="M2" i="21"/>
  <c r="N7" i="21"/>
  <c r="R15" i="21"/>
  <c r="N2" i="21"/>
  <c r="O7" i="21"/>
  <c r="R18" i="21"/>
  <c r="P7" i="21"/>
  <c r="N14" i="21"/>
  <c r="W14" i="21" s="1"/>
  <c r="L16" i="21"/>
  <c r="Y16" i="21" s="1"/>
  <c r="L17" i="21"/>
  <c r="B6" i="21"/>
  <c r="P6" i="21" s="1"/>
  <c r="O14" i="21"/>
  <c r="X14" i="21" s="1"/>
  <c r="M16" i="21"/>
  <c r="V16" i="21" s="1"/>
  <c r="M17" i="21"/>
  <c r="V17" i="21" s="1"/>
  <c r="M19" i="21"/>
  <c r="V19" i="21" s="1"/>
  <c r="N3" i="21"/>
  <c r="M6" i="21"/>
  <c r="P14" i="21"/>
  <c r="Y14" i="21" s="1"/>
  <c r="N16" i="21"/>
  <c r="W16" i="21" s="1"/>
  <c r="O17" i="21"/>
  <c r="X17" i="21" s="1"/>
  <c r="N19" i="21"/>
  <c r="W19" i="21" s="1"/>
  <c r="L4" i="21"/>
  <c r="O4" i="21"/>
  <c r="N4" i="21"/>
  <c r="M4" i="21"/>
  <c r="R4" i="21"/>
  <c r="Q4" i="21"/>
  <c r="P4" i="21"/>
  <c r="R9" i="21"/>
  <c r="Q9" i="21"/>
  <c r="O9" i="21"/>
  <c r="M9" i="21"/>
  <c r="R5" i="21"/>
  <c r="Q5" i="21"/>
  <c r="P5" i="21"/>
  <c r="L5" i="21"/>
  <c r="O5" i="21"/>
  <c r="M5" i="21"/>
  <c r="L8" i="21"/>
  <c r="O8" i="21"/>
  <c r="N8" i="21"/>
  <c r="M8" i="21"/>
  <c r="R8" i="21"/>
  <c r="Q8" i="21"/>
  <c r="P8" i="21"/>
  <c r="L2" i="21"/>
  <c r="R3" i="21"/>
  <c r="N5" i="21"/>
  <c r="L6" i="21"/>
  <c r="R7" i="21"/>
  <c r="N9" i="21"/>
  <c r="N13" i="21"/>
  <c r="W13" i="21" s="1"/>
  <c r="Q14" i="21"/>
  <c r="L15" i="21"/>
  <c r="Y15" i="21" s="1"/>
  <c r="O16" i="21"/>
  <c r="X16" i="21" s="1"/>
  <c r="R17" i="21"/>
  <c r="M18" i="21"/>
  <c r="V18" i="21" s="1"/>
  <c r="P19" i="21"/>
  <c r="Y19" i="21" s="1"/>
  <c r="Q3" i="21"/>
  <c r="Q7" i="21"/>
  <c r="O13" i="21"/>
  <c r="X13" i="21" s="1"/>
  <c r="R14" i="21"/>
  <c r="M15" i="21"/>
  <c r="V15" i="21" s="1"/>
  <c r="N18" i="21"/>
  <c r="W18" i="21" s="1"/>
  <c r="Q19" i="21"/>
  <c r="L20" i="21"/>
  <c r="R6" i="21"/>
  <c r="M13" i="21"/>
  <c r="V13" i="21" s="1"/>
  <c r="L18" i="21"/>
  <c r="L3" i="21"/>
  <c r="L7" i="21"/>
  <c r="P13" i="21"/>
  <c r="N15" i="21"/>
  <c r="W15" i="21" s="1"/>
  <c r="O18" i="21"/>
  <c r="X18" i="21" s="1"/>
  <c r="R19" i="21"/>
  <c r="O2" i="21"/>
  <c r="Q13" i="21"/>
  <c r="O15" i="21"/>
  <c r="X15" i="21" s="1"/>
  <c r="P18" i="21"/>
  <c r="Y18" i="21" s="1"/>
  <c r="Q2" i="21"/>
  <c r="R2" i="21"/>
  <c r="L13" i="21"/>
  <c r="O6" i="21"/>
  <c r="D7" i="20"/>
  <c r="K7" i="20" s="1"/>
  <c r="D8" i="20"/>
  <c r="K8" i="20" s="1"/>
  <c r="D9" i="20"/>
  <c r="K9" i="20" s="1"/>
  <c r="D10" i="20"/>
  <c r="K10" i="20" s="1"/>
  <c r="D11" i="20"/>
  <c r="K11" i="20" s="1"/>
  <c r="D12" i="20"/>
  <c r="K12" i="20" s="1"/>
  <c r="D6" i="20"/>
  <c r="K6" i="20" s="1"/>
  <c r="Y13" i="21" l="1"/>
  <c r="Y20" i="21"/>
  <c r="L9" i="21"/>
  <c r="Y17" i="21"/>
  <c r="N6" i="21"/>
  <c r="Q6" i="21"/>
  <c r="AW5" i="8"/>
  <c r="AX5" i="8"/>
  <c r="AY5" i="8"/>
  <c r="AW6" i="8"/>
  <c r="AX6" i="8"/>
  <c r="AY6" i="8"/>
  <c r="AW7" i="8"/>
  <c r="AX7" i="8"/>
  <c r="AY7" i="8"/>
  <c r="AW8" i="8"/>
  <c r="AX8" i="8"/>
  <c r="AY8" i="8"/>
  <c r="AW9" i="8"/>
  <c r="AX9" i="8"/>
  <c r="AY9" i="8"/>
  <c r="AW10" i="8"/>
  <c r="AX10" i="8"/>
  <c r="AY10" i="8"/>
  <c r="AW11" i="8"/>
  <c r="AX11" i="8"/>
  <c r="AY11" i="8"/>
  <c r="AW12" i="8"/>
  <c r="AX12" i="8"/>
  <c r="AY12" i="8"/>
  <c r="AW13" i="8"/>
  <c r="AX13" i="8"/>
  <c r="AY13" i="8"/>
  <c r="AW14" i="8"/>
  <c r="AX14" i="8"/>
  <c r="AY14" i="8"/>
  <c r="AW15" i="8"/>
  <c r="AX15" i="8"/>
  <c r="AY15" i="8"/>
  <c r="AW16" i="8"/>
  <c r="AX16" i="8"/>
  <c r="AY16" i="8"/>
  <c r="AW17" i="8"/>
  <c r="AX17" i="8"/>
  <c r="AY17" i="8"/>
  <c r="AW18" i="8"/>
  <c r="AX18" i="8"/>
  <c r="AY18" i="8"/>
  <c r="AW19" i="8"/>
  <c r="AX19" i="8"/>
  <c r="AY19" i="8"/>
  <c r="AW20" i="8"/>
  <c r="AX20" i="8"/>
  <c r="AY20" i="8"/>
  <c r="AW21" i="8"/>
  <c r="AX21" i="8"/>
  <c r="AY21" i="8"/>
  <c r="AW22" i="8"/>
  <c r="AX22" i="8"/>
  <c r="AY22" i="8"/>
  <c r="AW23" i="8"/>
  <c r="AX23" i="8"/>
  <c r="AY23" i="8"/>
  <c r="AW24" i="8"/>
  <c r="AX24" i="8"/>
  <c r="AY24" i="8"/>
  <c r="AW25" i="8"/>
  <c r="AX25" i="8"/>
  <c r="AY25" i="8"/>
  <c r="AW26" i="8"/>
  <c r="AX26" i="8"/>
  <c r="AY26" i="8"/>
  <c r="AW27" i="8"/>
  <c r="AX27" i="8"/>
  <c r="AY27" i="8"/>
  <c r="AW28" i="8"/>
  <c r="AX28" i="8"/>
  <c r="AY28" i="8"/>
  <c r="AW29" i="8"/>
  <c r="AX29" i="8"/>
  <c r="AY29" i="8"/>
  <c r="AW30" i="8"/>
  <c r="AX30" i="8"/>
  <c r="AY30" i="8"/>
  <c r="AW31" i="8"/>
  <c r="AX31" i="8"/>
  <c r="AY31" i="8"/>
  <c r="AW32" i="8"/>
  <c r="AX32" i="8"/>
  <c r="AY32" i="8"/>
  <c r="AW33" i="8"/>
  <c r="AX33" i="8"/>
  <c r="AY33" i="8"/>
  <c r="AW34" i="8"/>
  <c r="AX34" i="8"/>
  <c r="AY34" i="8"/>
  <c r="AY4" i="8"/>
  <c r="AX4" i="8"/>
  <c r="AW4" i="8"/>
  <c r="AV5" i="8"/>
  <c r="AV6" i="8" s="1"/>
  <c r="AV7" i="8" s="1"/>
  <c r="AV8" i="8" s="1"/>
  <c r="AV9" i="8" s="1"/>
  <c r="AV10" i="8" s="1"/>
  <c r="AV11" i="8" s="1"/>
  <c r="AV12" i="8" s="1"/>
  <c r="AV13" i="8" s="1"/>
  <c r="AV14" i="8" s="1"/>
  <c r="AV15" i="8" s="1"/>
  <c r="AV16" i="8" s="1"/>
  <c r="AV17" i="8" s="1"/>
  <c r="AV18" i="8" s="1"/>
  <c r="AV19" i="8" s="1"/>
  <c r="AV20" i="8" s="1"/>
  <c r="AV21" i="8" s="1"/>
  <c r="AV22" i="8" s="1"/>
  <c r="AV23" i="8" s="1"/>
  <c r="AV24" i="8" s="1"/>
  <c r="AV25" i="8" s="1"/>
  <c r="AV26" i="8" s="1"/>
  <c r="AV27" i="8" s="1"/>
  <c r="AV28" i="8" s="1"/>
  <c r="AV29" i="8" s="1"/>
  <c r="AV30" i="8" s="1"/>
  <c r="AV31" i="8" s="1"/>
  <c r="AV32" i="8" s="1"/>
  <c r="AV33" i="8" s="1"/>
  <c r="AS33" i="8"/>
  <c r="AQ33" i="8"/>
  <c r="AS32" i="8"/>
  <c r="AQ32" i="8"/>
  <c r="AS31" i="8"/>
  <c r="AQ31" i="8"/>
  <c r="AS30" i="8"/>
  <c r="AQ30" i="8"/>
  <c r="AS29" i="8"/>
  <c r="AQ29" i="8"/>
  <c r="AS28" i="8"/>
  <c r="AQ28" i="8"/>
  <c r="AS27" i="8"/>
  <c r="AQ27" i="8"/>
  <c r="AS26" i="8"/>
  <c r="AQ26" i="8"/>
  <c r="AS25" i="8"/>
  <c r="AQ25" i="8"/>
  <c r="AS24" i="8"/>
  <c r="AQ24" i="8"/>
  <c r="AS23" i="8"/>
  <c r="AQ23" i="8"/>
  <c r="AS22" i="8"/>
  <c r="AQ22" i="8"/>
  <c r="AS21" i="8"/>
  <c r="AQ21" i="8"/>
  <c r="AS20" i="8"/>
  <c r="AQ20" i="8"/>
  <c r="AS19" i="8"/>
  <c r="AQ19" i="8"/>
  <c r="AS18" i="8"/>
  <c r="AQ18" i="8"/>
  <c r="AS17" i="8"/>
  <c r="AQ17" i="8"/>
  <c r="AQ16" i="8"/>
  <c r="AS16" i="8" s="1"/>
  <c r="AS15" i="8"/>
  <c r="AS14" i="8"/>
  <c r="AS13" i="8"/>
  <c r="AS12" i="8"/>
  <c r="AS11" i="8"/>
  <c r="AS10" i="8"/>
  <c r="AS9" i="8"/>
  <c r="AS8" i="8"/>
  <c r="AS7" i="8"/>
  <c r="AS6" i="8"/>
  <c r="AS5" i="8"/>
  <c r="AK5" i="8"/>
  <c r="AK6" i="8" s="1"/>
  <c r="AK7" i="8" s="1"/>
  <c r="AK8" i="8" s="1"/>
  <c r="AK9" i="8" s="1"/>
  <c r="AK10" i="8" s="1"/>
  <c r="AK11" i="8" s="1"/>
  <c r="AK12" i="8" s="1"/>
  <c r="AK13" i="8" s="1"/>
  <c r="AK14" i="8" s="1"/>
  <c r="AK15" i="8" s="1"/>
  <c r="AK16" i="8" s="1"/>
  <c r="AK17" i="8" s="1"/>
  <c r="AK18" i="8" s="1"/>
  <c r="AK19" i="8" s="1"/>
  <c r="AK20" i="8" s="1"/>
  <c r="AK21" i="8" s="1"/>
  <c r="AK22" i="8" s="1"/>
  <c r="AK23" i="8" s="1"/>
  <c r="AK24" i="8" s="1"/>
  <c r="AK25" i="8" s="1"/>
  <c r="AK26" i="8" s="1"/>
  <c r="AK27" i="8" s="1"/>
  <c r="AK28" i="8" s="1"/>
  <c r="AK29" i="8" s="1"/>
  <c r="AK30" i="8" s="1"/>
  <c r="AK31" i="8" s="1"/>
  <c r="AK32" i="8" s="1"/>
  <c r="AK33" i="8" s="1"/>
  <c r="AS4" i="8"/>
  <c r="AG20" i="8"/>
  <c r="AG18" i="8"/>
  <c r="AG16" i="8"/>
  <c r="AG15" i="8"/>
  <c r="AF14" i="8"/>
  <c r="AG14" i="8"/>
  <c r="M40" i="18" l="1"/>
  <c r="L40" i="18"/>
  <c r="M39" i="18"/>
  <c r="L39" i="18"/>
  <c r="M38" i="18"/>
  <c r="L38" i="18"/>
  <c r="M37" i="18"/>
  <c r="L37" i="18"/>
  <c r="M36" i="18"/>
  <c r="L36" i="18"/>
  <c r="M35" i="18"/>
  <c r="L35" i="18"/>
  <c r="M34" i="18"/>
  <c r="L34" i="18"/>
  <c r="M33" i="18"/>
  <c r="L33" i="18"/>
  <c r="M32" i="18"/>
  <c r="L32" i="18"/>
  <c r="M31" i="18"/>
  <c r="L31" i="18"/>
  <c r="M30" i="18"/>
  <c r="L30" i="18"/>
  <c r="M29" i="18"/>
  <c r="L29" i="18"/>
  <c r="M28" i="18"/>
  <c r="L28" i="18"/>
  <c r="M27" i="18"/>
  <c r="L27" i="18"/>
  <c r="M26" i="18"/>
  <c r="L26" i="18"/>
  <c r="M25" i="18"/>
  <c r="L25" i="18"/>
  <c r="M24" i="18"/>
  <c r="L24" i="18"/>
  <c r="M23" i="18"/>
  <c r="L23" i="18"/>
  <c r="M22" i="18"/>
  <c r="L22" i="18"/>
  <c r="M21" i="18"/>
  <c r="L21" i="18"/>
  <c r="M20" i="18"/>
  <c r="L20" i="18"/>
  <c r="M19" i="18"/>
  <c r="L19" i="18"/>
  <c r="M18" i="18"/>
  <c r="L18" i="18"/>
  <c r="M17" i="18"/>
  <c r="L17" i="18"/>
  <c r="M16" i="18"/>
  <c r="L16" i="18"/>
  <c r="D16" i="18"/>
  <c r="D17" i="18" s="1"/>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M15" i="18"/>
  <c r="L15" i="18"/>
  <c r="M14" i="18"/>
  <c r="L14" i="18"/>
  <c r="M13" i="18"/>
  <c r="L13" i="18"/>
  <c r="M12" i="18"/>
  <c r="L12" i="18"/>
  <c r="M11" i="18"/>
  <c r="L11" i="18"/>
  <c r="M10" i="18"/>
  <c r="L10" i="18"/>
  <c r="M9" i="18"/>
  <c r="L9" i="18"/>
  <c r="M8" i="18"/>
  <c r="L8" i="18"/>
  <c r="M7" i="18"/>
  <c r="L7" i="18"/>
  <c r="M6" i="18"/>
  <c r="L6" i="18"/>
  <c r="K6" i="18"/>
  <c r="K7" i="18" s="1"/>
  <c r="K8" i="18" s="1"/>
  <c r="K9" i="18" s="1"/>
  <c r="K10" i="18" s="1"/>
  <c r="K11" i="18" s="1"/>
  <c r="K12" i="18" s="1"/>
  <c r="K13" i="18" s="1"/>
  <c r="K14" i="18" s="1"/>
  <c r="K15" i="18" s="1"/>
  <c r="K16" i="18" s="1"/>
  <c r="K17" i="18" s="1"/>
  <c r="K18" i="18" s="1"/>
  <c r="K19" i="18" s="1"/>
  <c r="K20" i="18" s="1"/>
  <c r="K21" i="18" s="1"/>
  <c r="K22" i="18" s="1"/>
  <c r="K23" i="18" s="1"/>
  <c r="K24" i="18" s="1"/>
  <c r="K25" i="18" s="1"/>
  <c r="K26" i="18" s="1"/>
  <c r="K27" i="18" s="1"/>
  <c r="K28" i="18" s="1"/>
  <c r="K29" i="18" s="1"/>
  <c r="K30" i="18" s="1"/>
  <c r="K31" i="18" s="1"/>
  <c r="K32" i="18" s="1"/>
  <c r="K33" i="18" s="1"/>
  <c r="K34" i="18" s="1"/>
  <c r="K35" i="18" s="1"/>
  <c r="K36" i="18" s="1"/>
  <c r="K37" i="18" s="1"/>
  <c r="K38" i="18" s="1"/>
  <c r="K39" i="18" s="1"/>
  <c r="K40" i="18" s="1"/>
  <c r="A6" i="18"/>
  <c r="A7" i="18" s="1"/>
  <c r="A8" i="18" s="1"/>
  <c r="A9" i="18" s="1"/>
  <c r="A10" i="18" s="1"/>
  <c r="A11" i="18" s="1"/>
  <c r="A12" i="18" s="1"/>
  <c r="A13" i="18" s="1"/>
  <c r="A14" i="18" s="1"/>
  <c r="A15" i="18" s="1"/>
  <c r="A16" i="18" s="1"/>
  <c r="A17" i="18" s="1"/>
  <c r="A18" i="18" s="1"/>
  <c r="A19" i="18" s="1"/>
  <c r="A20" i="18" s="1"/>
  <c r="A21" i="18" s="1"/>
  <c r="A22" i="18" s="1"/>
  <c r="A23" i="18" s="1"/>
  <c r="A24" i="18" s="1"/>
  <c r="A25" i="18" s="1"/>
  <c r="A26" i="18" s="1"/>
  <c r="A27" i="18" s="1"/>
  <c r="A28" i="18" s="1"/>
  <c r="A29" i="18" s="1"/>
  <c r="A30" i="18" s="1"/>
  <c r="A31" i="18" s="1"/>
  <c r="A32" i="18" s="1"/>
  <c r="A33" i="18" s="1"/>
  <c r="A34" i="18" s="1"/>
  <c r="A35" i="18" s="1"/>
  <c r="A36" i="18" s="1"/>
  <c r="A37" i="18" s="1"/>
  <c r="A38" i="18" s="1"/>
  <c r="A39" i="18" s="1"/>
  <c r="A40" i="18" s="1"/>
  <c r="M5" i="18"/>
  <c r="L5" i="18"/>
  <c r="F16" i="16" l="1"/>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15" i="16"/>
  <c r="E19" i="16"/>
  <c r="E20" i="16" s="1"/>
  <c r="E21" i="16" s="1"/>
  <c r="E22" i="16" s="1"/>
  <c r="E23" i="16" s="1"/>
  <c r="E24" i="16" s="1"/>
  <c r="E25" i="16" s="1"/>
  <c r="E26" i="16" s="1"/>
  <c r="E27" i="16" s="1"/>
  <c r="E28" i="16" s="1"/>
  <c r="E29" i="16" s="1"/>
  <c r="E30" i="16" s="1"/>
  <c r="E31" i="16" s="1"/>
  <c r="E32" i="16" s="1"/>
  <c r="E33" i="16" s="1"/>
  <c r="E34" i="16" s="1"/>
  <c r="E35" i="16" s="1"/>
  <c r="E36" i="16" s="1"/>
  <c r="E37" i="16" s="1"/>
  <c r="E38" i="16" s="1"/>
  <c r="E39" i="16" s="1"/>
  <c r="E40" i="16" s="1"/>
  <c r="E41" i="16" s="1"/>
  <c r="E42" i="16" s="1"/>
  <c r="E43" i="16" s="1"/>
  <c r="E44" i="16" s="1"/>
  <c r="E45" i="16" s="1"/>
  <c r="E46" i="16" s="1"/>
  <c r="E47" i="16" s="1"/>
  <c r="E48" i="16" s="1"/>
  <c r="E49" i="16" s="1"/>
  <c r="E50" i="16" s="1"/>
  <c r="E17" i="16"/>
  <c r="E16" i="16" s="1"/>
  <c r="E15" i="16" s="1"/>
  <c r="A19" i="16"/>
  <c r="A20" i="16" s="1"/>
  <c r="A21" i="16" s="1"/>
  <c r="A22" i="16" s="1"/>
  <c r="A23" i="16" s="1"/>
  <c r="A24" i="16" s="1"/>
  <c r="A25" i="16" s="1"/>
  <c r="A26" i="16" s="1"/>
  <c r="A27" i="16" s="1"/>
  <c r="A28" i="16" s="1"/>
  <c r="A29" i="16" s="1"/>
  <c r="A30" i="16" s="1"/>
  <c r="A31" i="16" s="1"/>
  <c r="A32" i="16" s="1"/>
  <c r="A33" i="16" s="1"/>
  <c r="A34" i="16" s="1"/>
  <c r="A35" i="16" s="1"/>
  <c r="A36" i="16" s="1"/>
  <c r="A37" i="16" s="1"/>
  <c r="A38" i="16" s="1"/>
  <c r="A39" i="16" s="1"/>
  <c r="A40" i="16" s="1"/>
  <c r="A41" i="16" s="1"/>
  <c r="A42" i="16" s="1"/>
  <c r="A43" i="16" s="1"/>
  <c r="A44" i="16" s="1"/>
  <c r="A45" i="16" s="1"/>
  <c r="A46" i="16" s="1"/>
  <c r="A47" i="16" s="1"/>
  <c r="A48" i="16" s="1"/>
  <c r="A49" i="16" s="1"/>
  <c r="A50" i="16" s="1"/>
  <c r="A17" i="16"/>
  <c r="A16" i="16" s="1"/>
  <c r="A15" i="16" s="1"/>
  <c r="B31" i="15"/>
  <c r="B30" i="15"/>
  <c r="B29" i="15"/>
  <c r="B28" i="15"/>
  <c r="B27" i="15"/>
  <c r="B26" i="15"/>
  <c r="B25" i="15"/>
  <c r="B24" i="15"/>
  <c r="B23" i="15"/>
  <c r="B22" i="15"/>
  <c r="B21" i="15"/>
  <c r="B20" i="15"/>
  <c r="B19" i="15"/>
  <c r="B18" i="15"/>
  <c r="B17" i="15"/>
  <c r="B16" i="15"/>
  <c r="B15" i="15"/>
  <c r="B14" i="15"/>
  <c r="B13" i="15"/>
  <c r="B12" i="15"/>
  <c r="B11" i="15"/>
  <c r="B10" i="15"/>
  <c r="B9" i="15"/>
  <c r="B8" i="15"/>
  <c r="B7" i="15"/>
  <c r="B6" i="15"/>
  <c r="B5" i="15"/>
  <c r="B4" i="15"/>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B3" i="15"/>
  <c r="S38" i="14"/>
  <c r="R38" i="14"/>
  <c r="Q38" i="14"/>
  <c r="S37" i="14"/>
  <c r="R37" i="14"/>
  <c r="Q37" i="14"/>
  <c r="S36" i="14"/>
  <c r="R36" i="14"/>
  <c r="Q36" i="14"/>
  <c r="S35" i="14"/>
  <c r="R35" i="14"/>
  <c r="Q35" i="14"/>
  <c r="S34" i="14"/>
  <c r="R34" i="14"/>
  <c r="Q34" i="14"/>
  <c r="S33" i="14"/>
  <c r="R33" i="14"/>
  <c r="Q33" i="14"/>
  <c r="S32" i="14"/>
  <c r="R32" i="14"/>
  <c r="Q32" i="14"/>
  <c r="S31" i="14"/>
  <c r="R31" i="14"/>
  <c r="Q31" i="14"/>
  <c r="S30" i="14"/>
  <c r="R30" i="14"/>
  <c r="Q30" i="14"/>
  <c r="S29" i="14"/>
  <c r="R29" i="14"/>
  <c r="Q29" i="14"/>
  <c r="S28" i="14"/>
  <c r="R28" i="14"/>
  <c r="Q28" i="14"/>
  <c r="S27" i="14"/>
  <c r="R27" i="14"/>
  <c r="Q27" i="14"/>
  <c r="S26" i="14"/>
  <c r="R26" i="14"/>
  <c r="Q26" i="14"/>
  <c r="S25" i="14"/>
  <c r="R25" i="14"/>
  <c r="Q25" i="14"/>
  <c r="S24" i="14"/>
  <c r="R24" i="14"/>
  <c r="Q24" i="14"/>
  <c r="S23" i="14"/>
  <c r="R23" i="14"/>
  <c r="Q23" i="14"/>
  <c r="S22" i="14"/>
  <c r="R22" i="14"/>
  <c r="Q22" i="14"/>
  <c r="S21" i="14"/>
  <c r="R21" i="14"/>
  <c r="Q21" i="14"/>
  <c r="S20" i="14"/>
  <c r="R20" i="14"/>
  <c r="Q20" i="14"/>
  <c r="S19" i="14"/>
  <c r="R19" i="14"/>
  <c r="Q19" i="14"/>
  <c r="S18" i="14"/>
  <c r="R18" i="14"/>
  <c r="Q18" i="14"/>
  <c r="S17" i="14"/>
  <c r="R17" i="14"/>
  <c r="Q17" i="14"/>
  <c r="S16" i="14"/>
  <c r="R16" i="14"/>
  <c r="Q16" i="14"/>
  <c r="S15" i="14"/>
  <c r="R15" i="14"/>
  <c r="Q15" i="14"/>
  <c r="S14" i="14"/>
  <c r="R14" i="14"/>
  <c r="Q14" i="14"/>
  <c r="S13" i="14"/>
  <c r="R13" i="14"/>
  <c r="Q13" i="14"/>
  <c r="S12" i="14"/>
  <c r="R12" i="14"/>
  <c r="Q12" i="14"/>
  <c r="S11" i="14"/>
  <c r="R11" i="14"/>
  <c r="Q11" i="14"/>
  <c r="S10" i="14"/>
  <c r="R10" i="14"/>
  <c r="Q10" i="14"/>
  <c r="S9" i="14"/>
  <c r="R9" i="14"/>
  <c r="Q9" i="14"/>
  <c r="S8" i="14"/>
  <c r="R8" i="14"/>
  <c r="Q8" i="14"/>
  <c r="S7" i="14"/>
  <c r="R7" i="14"/>
  <c r="Q7" i="14"/>
  <c r="S6" i="14"/>
  <c r="R6" i="14"/>
  <c r="Q6" i="14"/>
  <c r="S5" i="14"/>
  <c r="R5" i="14"/>
  <c r="Q5" i="14"/>
  <c r="S4" i="14"/>
  <c r="R4" i="14"/>
  <c r="Q4" i="14"/>
  <c r="P4" i="14"/>
  <c r="P5" i="14" s="1"/>
  <c r="P6" i="14" s="1"/>
  <c r="P7" i="14" s="1"/>
  <c r="P8" i="14" s="1"/>
  <c r="P9" i="14" s="1"/>
  <c r="P10" i="14" s="1"/>
  <c r="P11" i="14" s="1"/>
  <c r="P12" i="14" s="1"/>
  <c r="P13" i="14" s="1"/>
  <c r="P14" i="14" s="1"/>
  <c r="P15" i="14" s="1"/>
  <c r="P16" i="14" s="1"/>
  <c r="P17" i="14" s="1"/>
  <c r="P18" i="14" s="1"/>
  <c r="P19" i="14" s="1"/>
  <c r="P20" i="14" s="1"/>
  <c r="P21" i="14" s="1"/>
  <c r="P22" i="14" s="1"/>
  <c r="P23" i="14" s="1"/>
  <c r="P24" i="14" s="1"/>
  <c r="P25" i="14" s="1"/>
  <c r="P26" i="14" s="1"/>
  <c r="P27" i="14" s="1"/>
  <c r="P28" i="14" s="1"/>
  <c r="P29" i="14" s="1"/>
  <c r="P30" i="14" s="1"/>
  <c r="P31" i="14" s="1"/>
  <c r="P32" i="14" s="1"/>
  <c r="P33" i="14" s="1"/>
  <c r="P34" i="14" s="1"/>
  <c r="P35" i="14" s="1"/>
  <c r="P36" i="14" s="1"/>
  <c r="P37" i="14" s="1"/>
  <c r="P38" i="14" s="1"/>
  <c r="I4" i="14"/>
  <c r="I5" i="14" s="1"/>
  <c r="I6" i="14" s="1"/>
  <c r="I7" i="14" s="1"/>
  <c r="I8" i="14" s="1"/>
  <c r="I9" i="14" s="1"/>
  <c r="I10" i="14" s="1"/>
  <c r="I11" i="14" s="1"/>
  <c r="I12" i="14" s="1"/>
  <c r="I13" i="14" s="1"/>
  <c r="I14" i="14" s="1"/>
  <c r="I15" i="14" s="1"/>
  <c r="I16" i="14" s="1"/>
  <c r="I17" i="14" s="1"/>
  <c r="I18" i="14" s="1"/>
  <c r="I19" i="14" s="1"/>
  <c r="I20" i="14" s="1"/>
  <c r="I21" i="14" s="1"/>
  <c r="I22" i="14" s="1"/>
  <c r="I23" i="14" s="1"/>
  <c r="I24" i="14" s="1"/>
  <c r="I25" i="14" s="1"/>
  <c r="I26" i="14" s="1"/>
  <c r="I27" i="14" s="1"/>
  <c r="I28" i="14" s="1"/>
  <c r="I29" i="14" s="1"/>
  <c r="I30" i="14" s="1"/>
  <c r="I31" i="14" s="1"/>
  <c r="I32" i="14" s="1"/>
  <c r="I33" i="14" s="1"/>
  <c r="I34" i="14" s="1"/>
  <c r="I35" i="14" s="1"/>
  <c r="I36" i="14" s="1"/>
  <c r="I37" i="14" s="1"/>
  <c r="I38" i="14" s="1"/>
  <c r="A4" i="14"/>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S3" i="14"/>
  <c r="R3" i="14"/>
  <c r="Q3" i="14"/>
  <c r="O4" i="12"/>
  <c r="O5" i="12" s="1"/>
  <c r="O6" i="12" s="1"/>
  <c r="O7" i="12" s="1"/>
  <c r="O8" i="12" s="1"/>
  <c r="O9" i="12" s="1"/>
  <c r="O10" i="12" s="1"/>
  <c r="O11" i="12" s="1"/>
  <c r="O12" i="12" s="1"/>
  <c r="O13" i="12" s="1"/>
  <c r="O14" i="12" s="1"/>
  <c r="O15" i="12" s="1"/>
  <c r="O16" i="12" s="1"/>
  <c r="O17" i="12" s="1"/>
  <c r="O18" i="12" s="1"/>
  <c r="O19" i="12" s="1"/>
  <c r="O20" i="12" s="1"/>
  <c r="O21" i="12" s="1"/>
  <c r="O22" i="12" s="1"/>
  <c r="O23" i="12" s="1"/>
  <c r="O24" i="12" s="1"/>
  <c r="O25" i="12" s="1"/>
  <c r="O26" i="12" s="1"/>
  <c r="O27" i="12" s="1"/>
  <c r="O28" i="12" s="1"/>
  <c r="O29" i="12" s="1"/>
  <c r="O30" i="12" s="1"/>
  <c r="O31" i="12" s="1"/>
  <c r="O32" i="12" s="1"/>
  <c r="O33" i="12" s="1"/>
  <c r="O34" i="12" s="1"/>
  <c r="O35" i="12" s="1"/>
  <c r="O36" i="12" s="1"/>
  <c r="O37" i="12" s="1"/>
  <c r="O38" i="12" s="1"/>
  <c r="J19" i="11"/>
  <c r="J20" i="11" s="1"/>
  <c r="J21" i="11" s="1"/>
  <c r="J22" i="11" s="1"/>
  <c r="J23" i="11" s="1"/>
  <c r="J24" i="11" s="1"/>
  <c r="J25" i="11" s="1"/>
  <c r="J26" i="11" s="1"/>
  <c r="J27" i="11" s="1"/>
  <c r="J28" i="11" s="1"/>
  <c r="J29" i="11" s="1"/>
  <c r="J30" i="11" s="1"/>
  <c r="J31" i="11" s="1"/>
  <c r="J32" i="11" s="1"/>
  <c r="J33" i="11" s="1"/>
  <c r="J34" i="11" s="1"/>
  <c r="J35" i="11" s="1"/>
  <c r="J36" i="11" s="1"/>
  <c r="J37" i="11" s="1"/>
  <c r="J38" i="11" s="1"/>
  <c r="J17" i="11"/>
  <c r="J16" i="11"/>
  <c r="J15" i="11"/>
  <c r="J14" i="11" s="1"/>
  <c r="J13" i="11" s="1"/>
  <c r="J12" i="11" s="1"/>
  <c r="J11" i="11" s="1"/>
  <c r="J10" i="11" s="1"/>
  <c r="J9" i="11" s="1"/>
  <c r="J8" i="11" s="1"/>
  <c r="J7" i="11" s="1"/>
  <c r="J6" i="11" s="1"/>
  <c r="J5" i="11" s="1"/>
  <c r="J4" i="11" s="1"/>
  <c r="J3" i="11" s="1"/>
  <c r="M4" i="11"/>
  <c r="M5" i="11"/>
  <c r="M6" i="11"/>
  <c r="M7" i="11"/>
  <c r="M8" i="11"/>
  <c r="M9" i="11"/>
  <c r="M10" i="11"/>
  <c r="M11" i="11"/>
  <c r="M12" i="11"/>
  <c r="M13" i="11"/>
  <c r="M14" i="11"/>
  <c r="M15" i="11"/>
  <c r="M16" i="11"/>
  <c r="M17" i="11"/>
  <c r="M18" i="11"/>
  <c r="M19" i="11"/>
  <c r="M20" i="11"/>
  <c r="M21" i="11"/>
  <c r="M22" i="11"/>
  <c r="M23" i="11"/>
  <c r="M24" i="11"/>
  <c r="M25" i="11"/>
  <c r="M26" i="11"/>
  <c r="M27" i="11"/>
  <c r="M28" i="11"/>
  <c r="M29" i="11"/>
  <c r="M30" i="11"/>
  <c r="M31" i="11"/>
  <c r="M32" i="11"/>
  <c r="M33" i="11"/>
  <c r="M34" i="11"/>
  <c r="M35" i="11"/>
  <c r="M36" i="11"/>
  <c r="M37" i="11"/>
  <c r="M38" i="11"/>
  <c r="M3" i="11"/>
  <c r="A5" i="10"/>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G5" i="10"/>
  <c r="G6" i="10"/>
  <c r="G7" i="10" s="1"/>
  <c r="G8" i="10" s="1"/>
  <c r="G9" i="10" s="1"/>
  <c r="G10" i="10" s="1"/>
  <c r="G11" i="10" s="1"/>
  <c r="G12" i="10" s="1"/>
  <c r="G13" i="10" s="1"/>
  <c r="G14" i="10" s="1"/>
  <c r="G15" i="10" s="1"/>
  <c r="G16" i="10" s="1"/>
  <c r="G17" i="10" s="1"/>
  <c r="G18" i="10" s="1"/>
  <c r="G19" i="10" s="1"/>
  <c r="G20" i="10" s="1"/>
  <c r="G21" i="10" s="1"/>
  <c r="G22" i="10" s="1"/>
  <c r="G23" i="10" s="1"/>
  <c r="G24" i="10" s="1"/>
  <c r="G25" i="10" s="1"/>
  <c r="G26" i="10" s="1"/>
  <c r="G27" i="10" s="1"/>
  <c r="G28" i="10" s="1"/>
  <c r="G29" i="10" s="1"/>
  <c r="G30" i="10" s="1"/>
  <c r="G31" i="10" s="1"/>
  <c r="G32" i="10" s="1"/>
  <c r="G33" i="10" s="1"/>
  <c r="G34" i="10" s="1"/>
  <c r="G35" i="10" s="1"/>
  <c r="G36" i="10" s="1"/>
  <c r="G37" i="10" s="1"/>
  <c r="G38" i="10" s="1"/>
  <c r="G39" i="10" s="1"/>
  <c r="I5" i="9" l="1"/>
  <c r="I6" i="9" s="1"/>
  <c r="I7" i="9" s="1"/>
  <c r="I8" i="9" s="1"/>
  <c r="I9" i="9" s="1"/>
  <c r="I10" i="9" s="1"/>
  <c r="I11" i="9" s="1"/>
  <c r="I12" i="9" s="1"/>
  <c r="I13" i="9" s="1"/>
  <c r="I14" i="9" s="1"/>
  <c r="I15" i="9" s="1"/>
  <c r="I16" i="9" s="1"/>
  <c r="I17" i="9" s="1"/>
  <c r="I18" i="9" s="1"/>
  <c r="I19" i="9" s="1"/>
  <c r="I20" i="9" s="1"/>
  <c r="I21" i="9" s="1"/>
  <c r="I22" i="9" s="1"/>
  <c r="I23" i="9" s="1"/>
  <c r="I24" i="9" s="1"/>
  <c r="I25" i="9" s="1"/>
  <c r="I26" i="9" s="1"/>
  <c r="I27" i="9" s="1"/>
  <c r="I28" i="9" s="1"/>
  <c r="I29" i="9" s="1"/>
  <c r="I30" i="9" s="1"/>
  <c r="I31" i="9" s="1"/>
  <c r="I32" i="9" s="1"/>
  <c r="I33" i="9" s="1"/>
  <c r="I34" i="9" s="1"/>
  <c r="I35" i="9" s="1"/>
  <c r="I36" i="9" s="1"/>
  <c r="I37" i="9" s="1"/>
  <c r="I38" i="9" s="1"/>
  <c r="I39" i="9" s="1"/>
  <c r="H4" i="3"/>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6" i="3" s="1"/>
  <c r="H37" i="3" s="1"/>
  <c r="H38" i="3" s="1"/>
  <c r="I18" i="4"/>
  <c r="I19" i="4" s="1"/>
  <c r="I20" i="4" s="1"/>
  <c r="I21" i="4" s="1"/>
  <c r="I22" i="4" s="1"/>
  <c r="I23" i="4" s="1"/>
  <c r="I24" i="4" s="1"/>
  <c r="I25" i="4" s="1"/>
  <c r="I26" i="4" s="1"/>
  <c r="I27" i="4" s="1"/>
  <c r="I28" i="4" s="1"/>
  <c r="I29" i="4" s="1"/>
  <c r="I30" i="4" s="1"/>
  <c r="I31" i="4" s="1"/>
  <c r="I32" i="4" s="1"/>
  <c r="I33" i="4" s="1"/>
  <c r="I34" i="4" s="1"/>
  <c r="I35" i="4" s="1"/>
  <c r="I36" i="4" s="1"/>
  <c r="I37" i="4" s="1"/>
  <c r="I16" i="4"/>
  <c r="I15" i="4" s="1"/>
  <c r="I14" i="4" s="1"/>
  <c r="I13" i="4" s="1"/>
  <c r="I12" i="4" s="1"/>
  <c r="I11" i="4" s="1"/>
  <c r="I10" i="4" s="1"/>
  <c r="I9" i="4" s="1"/>
  <c r="I8" i="4" s="1"/>
  <c r="I7" i="4" s="1"/>
  <c r="I6" i="4" s="1"/>
  <c r="I5" i="4" s="1"/>
  <c r="I4" i="4" s="1"/>
  <c r="I3" i="4" s="1"/>
  <c r="I2" i="4" s="1"/>
  <c r="M37" i="4"/>
  <c r="L37" i="4"/>
  <c r="K37" i="4"/>
  <c r="J37" i="4"/>
  <c r="G37" i="4"/>
  <c r="N37" i="4" s="1"/>
  <c r="M36" i="4"/>
  <c r="L36" i="4"/>
  <c r="K36" i="4"/>
  <c r="J36" i="4"/>
  <c r="G36" i="4"/>
  <c r="N36" i="4" s="1"/>
  <c r="M35" i="4"/>
  <c r="L35" i="4"/>
  <c r="K35" i="4"/>
  <c r="J35" i="4"/>
  <c r="G35" i="4"/>
  <c r="N35" i="4" s="1"/>
  <c r="M34" i="4"/>
  <c r="L34" i="4"/>
  <c r="K34" i="4"/>
  <c r="J34" i="4"/>
  <c r="G34" i="4"/>
  <c r="N34" i="4" s="1"/>
  <c r="M33" i="4"/>
  <c r="L33" i="4"/>
  <c r="K33" i="4"/>
  <c r="J33" i="4"/>
  <c r="G33" i="4"/>
  <c r="N33" i="4" s="1"/>
  <c r="M32" i="4"/>
  <c r="L32" i="4"/>
  <c r="K32" i="4"/>
  <c r="J32" i="4"/>
  <c r="G32" i="4"/>
  <c r="N32" i="4" s="1"/>
  <c r="M31" i="4"/>
  <c r="L31" i="4"/>
  <c r="K31" i="4"/>
  <c r="J31" i="4"/>
  <c r="G31" i="4"/>
  <c r="N31" i="4" s="1"/>
  <c r="M30" i="4"/>
  <c r="L30" i="4"/>
  <c r="K30" i="4"/>
  <c r="J30" i="4"/>
  <c r="G30" i="4"/>
  <c r="N30" i="4" s="1"/>
  <c r="M29" i="4"/>
  <c r="L29" i="4"/>
  <c r="K29" i="4"/>
  <c r="J29" i="4"/>
  <c r="G29" i="4"/>
  <c r="N29" i="4" s="1"/>
  <c r="M28" i="4"/>
  <c r="L28" i="4"/>
  <c r="K28" i="4"/>
  <c r="J28" i="4"/>
  <c r="G28" i="4"/>
  <c r="N28" i="4" s="1"/>
  <c r="M27" i="4"/>
  <c r="L27" i="4"/>
  <c r="K27" i="4"/>
  <c r="J27" i="4"/>
  <c r="G27" i="4"/>
  <c r="N27" i="4" s="1"/>
  <c r="M26" i="4"/>
  <c r="L26" i="4"/>
  <c r="K26" i="4"/>
  <c r="J26" i="4"/>
  <c r="G26" i="4"/>
  <c r="N26" i="4" s="1"/>
  <c r="M25" i="4"/>
  <c r="L25" i="4"/>
  <c r="K25" i="4"/>
  <c r="J25" i="4"/>
  <c r="G25" i="4"/>
  <c r="N25" i="4" s="1"/>
  <c r="M24" i="4"/>
  <c r="L24" i="4"/>
  <c r="K24" i="4"/>
  <c r="J24" i="4"/>
  <c r="G24" i="4"/>
  <c r="N24" i="4" s="1"/>
  <c r="M23" i="4"/>
  <c r="L23" i="4"/>
  <c r="K23" i="4"/>
  <c r="J23" i="4"/>
  <c r="G23" i="4"/>
  <c r="N23" i="4" s="1"/>
  <c r="M22" i="4"/>
  <c r="L22" i="4"/>
  <c r="K22" i="4"/>
  <c r="J22" i="4"/>
  <c r="G22" i="4"/>
  <c r="N22" i="4" s="1"/>
  <c r="M21" i="4"/>
  <c r="L21" i="4"/>
  <c r="K21" i="4"/>
  <c r="J21" i="4"/>
  <c r="G21" i="4"/>
  <c r="N21" i="4" s="1"/>
  <c r="M20" i="4"/>
  <c r="L20" i="4"/>
  <c r="K20" i="4"/>
  <c r="J20" i="4"/>
  <c r="G20" i="4"/>
  <c r="N20" i="4" s="1"/>
  <c r="M19" i="4"/>
  <c r="L19" i="4"/>
  <c r="K19" i="4"/>
  <c r="J19" i="4"/>
  <c r="G19" i="4"/>
  <c r="N19" i="4" s="1"/>
  <c r="M18" i="4"/>
  <c r="L18" i="4"/>
  <c r="K18" i="4"/>
  <c r="J18" i="4"/>
  <c r="G18" i="4"/>
  <c r="N18" i="4" s="1"/>
  <c r="A18" i="4"/>
  <c r="A19" i="4" s="1"/>
  <c r="A20" i="4" s="1"/>
  <c r="A21" i="4" s="1"/>
  <c r="A22" i="4" s="1"/>
  <c r="A23" i="4" s="1"/>
  <c r="A24" i="4" s="1"/>
  <c r="A25" i="4" s="1"/>
  <c r="A26" i="4" s="1"/>
  <c r="A27" i="4" s="1"/>
  <c r="A28" i="4" s="1"/>
  <c r="A29" i="4" s="1"/>
  <c r="A30" i="4" s="1"/>
  <c r="A31" i="4" s="1"/>
  <c r="A32" i="4" s="1"/>
  <c r="A33" i="4" s="1"/>
  <c r="A34" i="4" s="1"/>
  <c r="A35" i="4" s="1"/>
  <c r="A36" i="4" s="1"/>
  <c r="A37" i="4" s="1"/>
  <c r="M17" i="4"/>
  <c r="L17" i="4"/>
  <c r="K17" i="4"/>
  <c r="J17" i="4"/>
  <c r="G17" i="4"/>
  <c r="N17" i="4" s="1"/>
  <c r="M16" i="4"/>
  <c r="L16" i="4"/>
  <c r="K16" i="4"/>
  <c r="J16" i="4"/>
  <c r="G16" i="4"/>
  <c r="N16" i="4" s="1"/>
  <c r="A16" i="4"/>
  <c r="A15" i="4" s="1"/>
  <c r="A14" i="4" s="1"/>
  <c r="A13" i="4" s="1"/>
  <c r="A12" i="4" s="1"/>
  <c r="A11" i="4" s="1"/>
  <c r="A10" i="4" s="1"/>
  <c r="A9" i="4" s="1"/>
  <c r="A8" i="4" s="1"/>
  <c r="A7" i="4" s="1"/>
  <c r="A6" i="4" s="1"/>
  <c r="A5" i="4" s="1"/>
  <c r="A4" i="4" s="1"/>
  <c r="A3" i="4" s="1"/>
  <c r="A2" i="4" s="1"/>
  <c r="M15" i="4"/>
  <c r="L15" i="4"/>
  <c r="K15" i="4"/>
  <c r="J15" i="4"/>
  <c r="G15" i="4"/>
  <c r="N15" i="4" s="1"/>
  <c r="M14" i="4"/>
  <c r="L14" i="4"/>
  <c r="K14" i="4"/>
  <c r="J14" i="4"/>
  <c r="G14" i="4"/>
  <c r="N14" i="4" s="1"/>
  <c r="M13" i="4"/>
  <c r="L13" i="4"/>
  <c r="K13" i="4"/>
  <c r="J13" i="4"/>
  <c r="G13" i="4"/>
  <c r="N13" i="4" s="1"/>
  <c r="M12" i="4"/>
  <c r="L12" i="4"/>
  <c r="K12" i="4"/>
  <c r="J12" i="4"/>
  <c r="G12" i="4"/>
  <c r="N12" i="4" s="1"/>
  <c r="M11" i="4"/>
  <c r="L11" i="4"/>
  <c r="K11" i="4"/>
  <c r="J11" i="4"/>
  <c r="G11" i="4"/>
  <c r="N11" i="4" s="1"/>
  <c r="M10" i="4"/>
  <c r="L10" i="4"/>
  <c r="K10" i="4"/>
  <c r="J10" i="4"/>
  <c r="G10" i="4"/>
  <c r="N10" i="4" s="1"/>
  <c r="M9" i="4"/>
  <c r="L9" i="4"/>
  <c r="K9" i="4"/>
  <c r="J9" i="4"/>
  <c r="G9" i="4"/>
  <c r="N9" i="4" s="1"/>
  <c r="M8" i="4"/>
  <c r="L8" i="4"/>
  <c r="K8" i="4"/>
  <c r="J8" i="4"/>
  <c r="G8" i="4"/>
  <c r="N8" i="4" s="1"/>
  <c r="M7" i="4"/>
  <c r="L7" i="4"/>
  <c r="K7" i="4"/>
  <c r="J7" i="4"/>
  <c r="G7" i="4"/>
  <c r="N7" i="4" s="1"/>
  <c r="M6" i="4"/>
  <c r="L6" i="4"/>
  <c r="K6" i="4"/>
  <c r="J6" i="4"/>
  <c r="G6" i="4"/>
  <c r="N6" i="4" s="1"/>
  <c r="M5" i="4"/>
  <c r="L5" i="4"/>
  <c r="K5" i="4"/>
  <c r="J5" i="4"/>
  <c r="G5" i="4"/>
  <c r="N5" i="4" s="1"/>
  <c r="M4" i="4"/>
  <c r="L4" i="4"/>
  <c r="K4" i="4"/>
  <c r="J4" i="4"/>
  <c r="G4" i="4"/>
  <c r="N4" i="4" s="1"/>
  <c r="M3" i="4"/>
  <c r="L3" i="4"/>
  <c r="K3" i="4"/>
  <c r="J3" i="4"/>
  <c r="G3" i="4"/>
  <c r="N3" i="4" s="1"/>
  <c r="M2" i="4"/>
  <c r="L2" i="4"/>
  <c r="K2" i="4"/>
  <c r="J2" i="4"/>
  <c r="G2" i="4"/>
  <c r="N2" i="4" s="1"/>
  <c r="B41" i="5" l="1"/>
  <c r="C41" i="5" s="1"/>
  <c r="C40" i="5"/>
  <c r="L12" i="5" s="1"/>
  <c r="C39" i="5"/>
  <c r="L11" i="5" s="1"/>
  <c r="C38" i="5"/>
  <c r="B36" i="5"/>
  <c r="C36" i="5" s="1"/>
  <c r="C35" i="5"/>
  <c r="M12" i="5" s="1"/>
  <c r="C34" i="5"/>
  <c r="M11" i="5" s="1"/>
  <c r="C33" i="5"/>
  <c r="B30" i="5"/>
  <c r="C30" i="5" s="1"/>
  <c r="O12" i="5" s="1"/>
  <c r="B29" i="5"/>
  <c r="C28" i="5"/>
  <c r="B25" i="5"/>
  <c r="C25" i="5" s="1"/>
  <c r="N12" i="5" s="1"/>
  <c r="B24" i="5"/>
  <c r="C23" i="5"/>
  <c r="B21" i="5"/>
  <c r="C21" i="5" s="1"/>
  <c r="C20" i="5"/>
  <c r="K12" i="5" s="1"/>
  <c r="C19" i="5"/>
  <c r="K11" i="5" s="1"/>
  <c r="C18" i="5"/>
  <c r="B16" i="5"/>
  <c r="C16" i="5" s="1"/>
  <c r="C15" i="5"/>
  <c r="J12" i="5" s="1"/>
  <c r="C14" i="5"/>
  <c r="J11" i="5" s="1"/>
  <c r="C13" i="5"/>
  <c r="B11" i="5"/>
  <c r="C11" i="5" s="1"/>
  <c r="C10" i="5"/>
  <c r="I12" i="5" s="1"/>
  <c r="C9" i="5"/>
  <c r="I11" i="5" s="1"/>
  <c r="C8" i="5"/>
  <c r="B6" i="5"/>
  <c r="C6" i="5" s="1"/>
  <c r="C5" i="5"/>
  <c r="H12" i="5" s="1"/>
  <c r="C4" i="5"/>
  <c r="H11" i="5" s="1"/>
  <c r="C3" i="5"/>
  <c r="B26" i="5" l="1"/>
  <c r="C26" i="5" s="1"/>
  <c r="B31" i="5"/>
  <c r="C31" i="5" s="1"/>
  <c r="C29" i="5"/>
  <c r="O11" i="5" s="1"/>
  <c r="C24" i="5"/>
  <c r="N11" i="5" s="1"/>
  <c r="AF33" i="8"/>
  <c r="AE33" i="8"/>
  <c r="AD33" i="8"/>
  <c r="AC33" i="8"/>
  <c r="AB33" i="8"/>
  <c r="AA33" i="8"/>
  <c r="Z33" i="8"/>
  <c r="Y33" i="8"/>
  <c r="X33" i="8"/>
  <c r="W33" i="8"/>
  <c r="V33" i="8"/>
  <c r="U33" i="8"/>
  <c r="T33" i="8"/>
  <c r="S33" i="8"/>
  <c r="R33" i="8"/>
  <c r="Q33" i="8"/>
  <c r="P33" i="8"/>
  <c r="O33" i="8"/>
  <c r="AF20" i="8"/>
  <c r="AE20" i="8"/>
  <c r="AD20" i="8"/>
  <c r="AC20" i="8"/>
  <c r="AB20" i="8"/>
  <c r="AA20" i="8"/>
  <c r="Z20" i="8"/>
  <c r="Y20" i="8"/>
  <c r="X20" i="8"/>
  <c r="W20" i="8"/>
  <c r="V20" i="8"/>
  <c r="U20" i="8"/>
  <c r="T20" i="8"/>
  <c r="S20" i="8"/>
  <c r="R20" i="8"/>
  <c r="Q20" i="8"/>
  <c r="P20" i="8"/>
  <c r="O20" i="8"/>
  <c r="N20" i="8"/>
  <c r="M20" i="8"/>
  <c r="L20" i="8"/>
  <c r="K20" i="8"/>
  <c r="J20" i="8"/>
  <c r="I20" i="8"/>
  <c r="H20" i="8"/>
  <c r="G20" i="8"/>
  <c r="F20" i="8"/>
  <c r="E20" i="8"/>
  <c r="D20" i="8"/>
  <c r="C20" i="8"/>
  <c r="AF18" i="8"/>
  <c r="AE18" i="8"/>
  <c r="AD18" i="8"/>
  <c r="AC18" i="8"/>
  <c r="AB18" i="8"/>
  <c r="AA18" i="8"/>
  <c r="Z18" i="8"/>
  <c r="Y18" i="8"/>
  <c r="X18" i="8"/>
  <c r="W18" i="8"/>
  <c r="V18" i="8"/>
  <c r="U18" i="8"/>
  <c r="T18" i="8"/>
  <c r="S18" i="8"/>
  <c r="R18" i="8"/>
  <c r="Q18" i="8"/>
  <c r="P18" i="8"/>
  <c r="O18" i="8"/>
  <c r="AF17" i="8"/>
  <c r="AE17" i="8"/>
  <c r="AD17" i="8"/>
  <c r="AC17" i="8"/>
  <c r="AB17" i="8"/>
  <c r="AA17" i="8"/>
  <c r="Z17" i="8"/>
  <c r="Y17" i="8"/>
  <c r="X17" i="8"/>
  <c r="W17" i="8"/>
  <c r="V17" i="8"/>
  <c r="U17" i="8"/>
  <c r="T17" i="8"/>
  <c r="S17" i="8"/>
  <c r="R17" i="8"/>
  <c r="Q17" i="8"/>
  <c r="P17" i="8"/>
  <c r="O17" i="8"/>
  <c r="AF16" i="8"/>
  <c r="AE16" i="8"/>
  <c r="AD16" i="8"/>
  <c r="AC16" i="8"/>
  <c r="AB16" i="8"/>
  <c r="AA16" i="8"/>
  <c r="Z16" i="8"/>
  <c r="Y16" i="8"/>
  <c r="X16" i="8"/>
  <c r="W16" i="8"/>
  <c r="V16" i="8"/>
  <c r="U16" i="8"/>
  <c r="T16" i="8"/>
  <c r="S16" i="8"/>
  <c r="R16" i="8"/>
  <c r="Q16" i="8"/>
  <c r="P16" i="8"/>
  <c r="O16" i="8"/>
  <c r="N16" i="8"/>
  <c r="M16" i="8"/>
  <c r="L16" i="8"/>
  <c r="K16" i="8"/>
  <c r="J16" i="8"/>
  <c r="I16" i="8"/>
  <c r="H16" i="8"/>
  <c r="G16" i="8"/>
  <c r="F16" i="8"/>
  <c r="E16" i="8"/>
  <c r="D16" i="8"/>
  <c r="C16" i="8"/>
  <c r="AF15" i="8"/>
  <c r="AE15" i="8"/>
  <c r="AD15" i="8"/>
  <c r="AC15" i="8"/>
  <c r="AB15" i="8"/>
  <c r="AA15" i="8"/>
  <c r="Z15" i="8"/>
  <c r="Y15" i="8"/>
  <c r="X15" i="8"/>
  <c r="W15" i="8"/>
  <c r="V15" i="8"/>
  <c r="U15" i="8"/>
  <c r="T15" i="8"/>
  <c r="S15" i="8"/>
  <c r="R15" i="8"/>
  <c r="Q15" i="8"/>
  <c r="P15" i="8"/>
  <c r="O15" i="8"/>
  <c r="N15" i="8"/>
  <c r="M15" i="8"/>
  <c r="L15" i="8"/>
  <c r="K15" i="8"/>
  <c r="J15" i="8"/>
  <c r="I15" i="8"/>
  <c r="H15" i="8"/>
  <c r="G15" i="8"/>
  <c r="F15" i="8"/>
  <c r="E15" i="8"/>
  <c r="D15" i="8"/>
  <c r="C15" i="8"/>
  <c r="AE14" i="8"/>
  <c r="AD14" i="8"/>
  <c r="AC14" i="8"/>
  <c r="AB14" i="8"/>
  <c r="AA14" i="8"/>
  <c r="Z14" i="8"/>
  <c r="Y14" i="8"/>
  <c r="X14" i="8"/>
  <c r="W14" i="8"/>
  <c r="V14" i="8"/>
  <c r="U14" i="8"/>
  <c r="T14" i="8"/>
  <c r="S14" i="8"/>
  <c r="R14" i="8"/>
  <c r="Q14" i="8"/>
  <c r="P14" i="8"/>
  <c r="O14" i="8"/>
  <c r="N14" i="8"/>
  <c r="M14" i="8"/>
  <c r="L14" i="8"/>
  <c r="K14" i="8"/>
  <c r="J14" i="8"/>
  <c r="I14" i="8"/>
  <c r="H14" i="8"/>
  <c r="G14" i="8"/>
  <c r="F14" i="8"/>
  <c r="E14" i="8"/>
  <c r="D14" i="8"/>
  <c r="C14" i="8"/>
  <c r="AF11" i="8"/>
  <c r="AF21" i="8" s="1"/>
  <c r="AE11" i="8"/>
  <c r="AE21" i="8" s="1"/>
  <c r="AD11" i="8"/>
  <c r="AD21" i="8" s="1"/>
  <c r="AC11" i="8"/>
  <c r="AC21" i="8" s="1"/>
  <c r="AB11" i="8"/>
  <c r="AB21" i="8" s="1"/>
  <c r="AA11" i="8"/>
  <c r="AA21" i="8" s="1"/>
  <c r="Z11" i="8"/>
  <c r="Z21" i="8" s="1"/>
  <c r="Y11" i="8"/>
  <c r="Y21" i="8" s="1"/>
  <c r="X11" i="8"/>
  <c r="X21" i="8" s="1"/>
  <c r="W11" i="8"/>
  <c r="W21" i="8" s="1"/>
  <c r="V11" i="8"/>
  <c r="V21" i="8" s="1"/>
  <c r="U11" i="8"/>
  <c r="U21" i="8" s="1"/>
  <c r="T11" i="8"/>
  <c r="T21" i="8" s="1"/>
  <c r="S11" i="8"/>
  <c r="S21" i="8" s="1"/>
  <c r="R11" i="8"/>
  <c r="R21" i="8" s="1"/>
  <c r="Q11" i="8"/>
  <c r="Q21" i="8" s="1"/>
  <c r="P11" i="8"/>
  <c r="P21" i="8" s="1"/>
  <c r="N11" i="8"/>
  <c r="N21" i="8" s="1"/>
  <c r="M11" i="8"/>
  <c r="M21" i="8" s="1"/>
  <c r="L11" i="8"/>
  <c r="L21" i="8" s="1"/>
  <c r="K11" i="8"/>
  <c r="K21" i="8" s="1"/>
  <c r="J11" i="8"/>
  <c r="J21" i="8" s="1"/>
  <c r="I11" i="8"/>
  <c r="I21" i="8" s="1"/>
  <c r="H11" i="8"/>
  <c r="H21" i="8" s="1"/>
  <c r="G11" i="8"/>
  <c r="G21" i="8" s="1"/>
  <c r="F11" i="8"/>
  <c r="F21" i="8" s="1"/>
  <c r="E11" i="8"/>
  <c r="E21" i="8" s="1"/>
  <c r="D11" i="8"/>
  <c r="D21" i="8" s="1"/>
  <c r="C11" i="8"/>
  <c r="C21" i="8" s="1"/>
  <c r="AF9" i="8"/>
  <c r="AF19" i="8" s="1"/>
  <c r="AE9" i="8"/>
  <c r="AE19" i="8" s="1"/>
  <c r="AD9" i="8"/>
  <c r="AD19" i="8" s="1"/>
  <c r="AC9" i="8"/>
  <c r="AC19" i="8" s="1"/>
  <c r="AB9" i="8"/>
  <c r="AB19" i="8" s="1"/>
  <c r="AA9" i="8"/>
  <c r="AA19" i="8" s="1"/>
  <c r="Z9" i="8"/>
  <c r="Z19" i="8" s="1"/>
  <c r="Y9" i="8"/>
  <c r="Y19" i="8" s="1"/>
  <c r="X9" i="8"/>
  <c r="X19" i="8" s="1"/>
  <c r="W9" i="8"/>
  <c r="W19" i="8" s="1"/>
  <c r="V9" i="8"/>
  <c r="V19" i="8" s="1"/>
  <c r="U9" i="8"/>
  <c r="U19" i="8" s="1"/>
  <c r="T9" i="8"/>
  <c r="T19" i="8" s="1"/>
  <c r="S9" i="8"/>
  <c r="S19" i="8" s="1"/>
  <c r="R9" i="8"/>
  <c r="R19" i="8" s="1"/>
  <c r="Q9" i="8"/>
  <c r="Q19" i="8" s="1"/>
  <c r="P9" i="8"/>
  <c r="P19" i="8" s="1"/>
  <c r="O9" i="8"/>
  <c r="O19" i="8" s="1"/>
  <c r="D3" i="8"/>
  <c r="E3" i="8" s="1"/>
  <c r="F3" i="8" s="1"/>
  <c r="G3" i="8" s="1"/>
  <c r="H3" i="8" s="1"/>
  <c r="I3" i="8" s="1"/>
  <c r="J3" i="8" s="1"/>
  <c r="K3" i="8" s="1"/>
  <c r="L3" i="8" s="1"/>
  <c r="M3" i="8" s="1"/>
  <c r="N3" i="8" s="1"/>
  <c r="O3" i="8" s="1"/>
  <c r="P3" i="8" s="1"/>
  <c r="Q3" i="8" s="1"/>
  <c r="R3" i="8" s="1"/>
  <c r="S3" i="8" s="1"/>
  <c r="T3" i="8" s="1"/>
  <c r="U3" i="8" s="1"/>
  <c r="V3" i="8" s="1"/>
  <c r="W3" i="8" s="1"/>
  <c r="X3" i="8" s="1"/>
  <c r="Y3" i="8" s="1"/>
  <c r="Z3" i="8" s="1"/>
  <c r="AA3" i="8" s="1"/>
  <c r="AB3" i="8" s="1"/>
  <c r="AC3" i="8" s="1"/>
  <c r="AD3" i="8" s="1"/>
  <c r="AE3" i="8" s="1"/>
  <c r="AF3" i="8" s="1"/>
  <c r="O11" i="8" l="1"/>
  <c r="O21" i="8" s="1"/>
  <c r="AR8" i="16" l="1"/>
  <c r="AQ8" i="16"/>
  <c r="AP8" i="16"/>
  <c r="AO8" i="16"/>
  <c r="AN8" i="16"/>
  <c r="AM8" i="16"/>
  <c r="AL8" i="16"/>
  <c r="AK8" i="16"/>
  <c r="AJ8" i="16"/>
  <c r="AI8" i="16"/>
  <c r="AH8" i="16"/>
  <c r="AG8" i="16"/>
  <c r="AF8" i="16"/>
  <c r="AE8" i="16"/>
  <c r="AD8" i="16"/>
  <c r="AC8" i="16"/>
  <c r="AB8" i="16"/>
  <c r="AA8" i="16"/>
  <c r="Z8" i="16"/>
  <c r="Y8" i="16"/>
  <c r="X8" i="16"/>
  <c r="W8" i="16"/>
  <c r="V8" i="16"/>
  <c r="U8" i="16"/>
  <c r="T8" i="16"/>
  <c r="S8" i="16"/>
  <c r="R8" i="16"/>
  <c r="Q8" i="16"/>
  <c r="P8" i="16"/>
  <c r="O8" i="16"/>
  <c r="N8" i="16"/>
  <c r="M8" i="16"/>
  <c r="L8" i="16"/>
  <c r="K8" i="16"/>
  <c r="J8" i="16"/>
  <c r="I8" i="16"/>
  <c r="H8" i="16"/>
  <c r="G8" i="16"/>
  <c r="F8" i="16"/>
  <c r="C8" i="16"/>
  <c r="B8" i="16"/>
  <c r="M5" i="16"/>
  <c r="N5" i="16" s="1"/>
  <c r="O5" i="16" s="1"/>
  <c r="P5" i="16" s="1"/>
  <c r="Q5" i="16" s="1"/>
  <c r="R5" i="16" s="1"/>
  <c r="S5" i="16" s="1"/>
  <c r="T5" i="16" s="1"/>
  <c r="U5" i="16" s="1"/>
  <c r="V5" i="16" s="1"/>
  <c r="W5" i="16" s="1"/>
  <c r="X5" i="16" s="1"/>
  <c r="Y5" i="16" s="1"/>
  <c r="Z5" i="16" s="1"/>
  <c r="AA5" i="16" s="1"/>
  <c r="AB5" i="16" s="1"/>
  <c r="AC5" i="16" s="1"/>
  <c r="AD5" i="16" s="1"/>
  <c r="AE5" i="16" s="1"/>
  <c r="AF5" i="16" s="1"/>
  <c r="AG5" i="16" s="1"/>
  <c r="AH5" i="16" s="1"/>
  <c r="AI5" i="16" s="1"/>
  <c r="AJ5" i="16" s="1"/>
  <c r="AK5" i="16" s="1"/>
  <c r="AL5" i="16" s="1"/>
  <c r="AM5" i="16" s="1"/>
  <c r="AN5" i="16" s="1"/>
  <c r="AO5" i="16" s="1"/>
  <c r="AP5" i="16" s="1"/>
  <c r="AQ5" i="16" s="1"/>
  <c r="AR5" i="16" s="1"/>
  <c r="K5" i="16"/>
  <c r="J5" i="16" s="1"/>
  <c r="I5" i="16" s="1"/>
  <c r="H5" i="16" s="1"/>
  <c r="G5" i="16" s="1"/>
  <c r="F5" i="16" s="1"/>
  <c r="C5" i="16" s="1"/>
  <c r="B5" i="16" s="1"/>
  <c r="D49" i="12"/>
  <c r="C49" i="12"/>
  <c r="B49" i="12"/>
  <c r="B45" i="12"/>
  <c r="D42" i="12"/>
  <c r="C42" i="12"/>
  <c r="D40" i="12"/>
  <c r="D41" i="12" s="1"/>
  <c r="C40" i="12"/>
  <c r="C41" i="12" s="1"/>
  <c r="K38" i="12"/>
  <c r="S38" i="12" s="1"/>
  <c r="H38" i="12"/>
  <c r="R38" i="12" s="1"/>
  <c r="E38" i="12"/>
  <c r="Q38" i="12" s="1"/>
  <c r="B38" i="12"/>
  <c r="B46" i="12" s="1"/>
  <c r="K37" i="12"/>
  <c r="S37" i="12" s="1"/>
  <c r="H37" i="12"/>
  <c r="R37" i="12" s="1"/>
  <c r="E37" i="12"/>
  <c r="Q37" i="12" s="1"/>
  <c r="B37" i="12"/>
  <c r="P37" i="12" s="1"/>
  <c r="R36" i="12"/>
  <c r="Q36" i="12"/>
  <c r="P36" i="12"/>
  <c r="K36" i="12"/>
  <c r="S36" i="12" s="1"/>
  <c r="R35" i="12"/>
  <c r="Q35" i="12"/>
  <c r="P35" i="12"/>
  <c r="K35" i="12"/>
  <c r="S35" i="12" s="1"/>
  <c r="R34" i="12"/>
  <c r="Q34" i="12"/>
  <c r="P34" i="12"/>
  <c r="K34" i="12"/>
  <c r="S34" i="12" s="1"/>
  <c r="R33" i="12"/>
  <c r="Q33" i="12"/>
  <c r="P33" i="12"/>
  <c r="K33" i="12"/>
  <c r="S33" i="12" s="1"/>
  <c r="R32" i="12"/>
  <c r="Q32" i="12"/>
  <c r="P32" i="12"/>
  <c r="K32" i="12"/>
  <c r="S32" i="12" s="1"/>
  <c r="R31" i="12"/>
  <c r="Q31" i="12"/>
  <c r="P31" i="12"/>
  <c r="K31" i="12"/>
  <c r="S31" i="12" s="1"/>
  <c r="R30" i="12"/>
  <c r="Q30" i="12"/>
  <c r="P30" i="12"/>
  <c r="K30" i="12"/>
  <c r="S30" i="12" s="1"/>
  <c r="R29" i="12"/>
  <c r="Q29" i="12"/>
  <c r="P29" i="12"/>
  <c r="K29" i="12"/>
  <c r="S29" i="12" s="1"/>
  <c r="R28" i="12"/>
  <c r="Q28" i="12"/>
  <c r="P28" i="12"/>
  <c r="K28" i="12"/>
  <c r="S28" i="12" s="1"/>
  <c r="R27" i="12"/>
  <c r="Q27" i="12"/>
  <c r="P27" i="12"/>
  <c r="K27" i="12"/>
  <c r="S27" i="12" s="1"/>
  <c r="R26" i="12"/>
  <c r="Q26" i="12"/>
  <c r="P26" i="12"/>
  <c r="K26" i="12"/>
  <c r="S26" i="12" s="1"/>
  <c r="R25" i="12"/>
  <c r="Q25" i="12"/>
  <c r="P25" i="12"/>
  <c r="K25" i="12"/>
  <c r="S25" i="12" s="1"/>
  <c r="R24" i="12"/>
  <c r="Q24" i="12"/>
  <c r="P24" i="12"/>
  <c r="K24" i="12"/>
  <c r="S24" i="12" s="1"/>
  <c r="R23" i="12"/>
  <c r="Q23" i="12"/>
  <c r="P23" i="12"/>
  <c r="K23" i="12"/>
  <c r="S23" i="12" s="1"/>
  <c r="R22" i="12"/>
  <c r="Q22" i="12"/>
  <c r="P22" i="12"/>
  <c r="K22" i="12"/>
  <c r="S22" i="12" s="1"/>
  <c r="R21" i="12"/>
  <c r="Q21" i="12"/>
  <c r="P21" i="12"/>
  <c r="K21" i="12"/>
  <c r="S21" i="12" s="1"/>
  <c r="R20" i="12"/>
  <c r="Q20" i="12"/>
  <c r="P20" i="12"/>
  <c r="K20" i="12"/>
  <c r="S20" i="12" s="1"/>
  <c r="R19" i="12"/>
  <c r="Q19" i="12"/>
  <c r="P19" i="12"/>
  <c r="K19" i="12"/>
  <c r="S19" i="12" s="1"/>
  <c r="R18" i="12"/>
  <c r="Q18" i="12"/>
  <c r="P18" i="12"/>
  <c r="K18" i="12"/>
  <c r="S18" i="12" s="1"/>
  <c r="R17" i="12"/>
  <c r="Q17" i="12"/>
  <c r="P17" i="12"/>
  <c r="K17" i="12"/>
  <c r="S17" i="12" s="1"/>
  <c r="R16" i="12"/>
  <c r="Q16" i="12"/>
  <c r="P16" i="12"/>
  <c r="K16" i="12"/>
  <c r="S16" i="12" s="1"/>
  <c r="R15" i="12"/>
  <c r="Q15" i="12"/>
  <c r="P15" i="12"/>
  <c r="K15" i="12"/>
  <c r="S15" i="12" s="1"/>
  <c r="R14" i="12"/>
  <c r="Q14" i="12"/>
  <c r="P14" i="12"/>
  <c r="K14" i="12"/>
  <c r="S14" i="12" s="1"/>
  <c r="R13" i="12"/>
  <c r="Q13" i="12"/>
  <c r="P13" i="12"/>
  <c r="K13" i="12"/>
  <c r="S13" i="12" s="1"/>
  <c r="R12" i="12"/>
  <c r="Q12" i="12"/>
  <c r="P12" i="12"/>
  <c r="K12" i="12"/>
  <c r="S12" i="12" s="1"/>
  <c r="R11" i="12"/>
  <c r="Q11" i="12"/>
  <c r="P11" i="12"/>
  <c r="K11" i="12"/>
  <c r="S11" i="12" s="1"/>
  <c r="R10" i="12"/>
  <c r="Q10" i="12"/>
  <c r="P10" i="12"/>
  <c r="K10" i="12"/>
  <c r="S10" i="12" s="1"/>
  <c r="R9" i="12"/>
  <c r="Q9" i="12"/>
  <c r="P9" i="12"/>
  <c r="R8" i="12"/>
  <c r="Q8" i="12"/>
  <c r="P8" i="12"/>
  <c r="R7" i="12"/>
  <c r="Q7" i="12"/>
  <c r="P7" i="12"/>
  <c r="R6" i="12"/>
  <c r="Q6" i="12"/>
  <c r="P6" i="12"/>
  <c r="R5" i="12"/>
  <c r="Q5" i="12"/>
  <c r="P5" i="12"/>
  <c r="R4" i="12"/>
  <c r="Q4" i="12"/>
  <c r="P4" i="12"/>
  <c r="A4" i="12"/>
  <c r="A5" i="12" s="1"/>
  <c r="A6" i="12" s="1"/>
  <c r="A7" i="12" s="1"/>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R3" i="12"/>
  <c r="Q3" i="12"/>
  <c r="P3" i="12"/>
  <c r="L38" i="11"/>
  <c r="K38" i="11"/>
  <c r="L37" i="11"/>
  <c r="K37" i="11"/>
  <c r="L36" i="11"/>
  <c r="K36" i="11"/>
  <c r="L35" i="11"/>
  <c r="K35" i="11"/>
  <c r="L34" i="11"/>
  <c r="K34" i="11"/>
  <c r="L33" i="11"/>
  <c r="K33" i="11"/>
  <c r="L32" i="11"/>
  <c r="K32" i="11"/>
  <c r="L31" i="11"/>
  <c r="K31" i="11"/>
  <c r="L30" i="11"/>
  <c r="K30" i="11"/>
  <c r="L29" i="11"/>
  <c r="K29" i="11"/>
  <c r="L28" i="11"/>
  <c r="K28" i="11"/>
  <c r="L27" i="11"/>
  <c r="K27" i="11"/>
  <c r="L26" i="11"/>
  <c r="K26" i="11"/>
  <c r="L25" i="11"/>
  <c r="K25" i="11"/>
  <c r="L24" i="11"/>
  <c r="K24" i="11"/>
  <c r="L23" i="11"/>
  <c r="K23" i="11"/>
  <c r="L22" i="11"/>
  <c r="K22" i="11"/>
  <c r="L21" i="11"/>
  <c r="K21" i="11"/>
  <c r="L20" i="11"/>
  <c r="K20" i="11"/>
  <c r="L19" i="11"/>
  <c r="K19" i="11"/>
  <c r="A19" i="11"/>
  <c r="A20" i="11" s="1"/>
  <c r="A21" i="11" s="1"/>
  <c r="A22" i="11" s="1"/>
  <c r="A23" i="11" s="1"/>
  <c r="A24" i="11" s="1"/>
  <c r="A25" i="11" s="1"/>
  <c r="A26" i="11" s="1"/>
  <c r="A27" i="11" s="1"/>
  <c r="A28" i="11" s="1"/>
  <c r="A29" i="11" s="1"/>
  <c r="A30" i="11" s="1"/>
  <c r="A31" i="11" s="1"/>
  <c r="A32" i="11" s="1"/>
  <c r="A33" i="11" s="1"/>
  <c r="A34" i="11" s="1"/>
  <c r="A35" i="11" s="1"/>
  <c r="A36" i="11" s="1"/>
  <c r="A37" i="11" s="1"/>
  <c r="A38" i="11" s="1"/>
  <c r="L18" i="11"/>
  <c r="K18" i="11"/>
  <c r="L17" i="11"/>
  <c r="K17" i="11"/>
  <c r="A17" i="11"/>
  <c r="A16" i="11" s="1"/>
  <c r="A15" i="11" s="1"/>
  <c r="A14" i="11" s="1"/>
  <c r="A13" i="11" s="1"/>
  <c r="A12" i="11" s="1"/>
  <c r="A11" i="11" s="1"/>
  <c r="A10" i="11" s="1"/>
  <c r="A9" i="11" s="1"/>
  <c r="A8" i="11" s="1"/>
  <c r="A7" i="11" s="1"/>
  <c r="A6" i="11" s="1"/>
  <c r="A5" i="11" s="1"/>
  <c r="A4" i="11" s="1"/>
  <c r="A3" i="11" s="1"/>
  <c r="L16" i="11"/>
  <c r="K16" i="11"/>
  <c r="L15" i="11"/>
  <c r="K15" i="11"/>
  <c r="L14" i="11"/>
  <c r="K14" i="11"/>
  <c r="L13" i="11"/>
  <c r="K13" i="11"/>
  <c r="L12" i="11"/>
  <c r="K12" i="11"/>
  <c r="L11" i="11"/>
  <c r="K11" i="11"/>
  <c r="L10" i="11"/>
  <c r="K10" i="11"/>
  <c r="L9" i="11"/>
  <c r="K9" i="11"/>
  <c r="L8" i="11"/>
  <c r="K8" i="11"/>
  <c r="L7" i="11"/>
  <c r="K7" i="11"/>
  <c r="L6" i="11"/>
  <c r="K6" i="11"/>
  <c r="L5" i="11"/>
  <c r="K5" i="11"/>
  <c r="L4" i="11"/>
  <c r="K4" i="11"/>
  <c r="L3" i="11"/>
  <c r="K3" i="11"/>
  <c r="I39" i="10"/>
  <c r="H39" i="10"/>
  <c r="I38" i="10"/>
  <c r="H38" i="10"/>
  <c r="I37" i="10"/>
  <c r="H37" i="10"/>
  <c r="I36" i="10"/>
  <c r="H36" i="10"/>
  <c r="I35" i="10"/>
  <c r="H35" i="10"/>
  <c r="I34" i="10"/>
  <c r="H34" i="10"/>
  <c r="I33" i="10"/>
  <c r="H33" i="10"/>
  <c r="I32" i="10"/>
  <c r="H32" i="10"/>
  <c r="I31" i="10"/>
  <c r="H31" i="10"/>
  <c r="I30" i="10"/>
  <c r="H30" i="10"/>
  <c r="I29" i="10"/>
  <c r="H29" i="10"/>
  <c r="I28" i="10"/>
  <c r="H28" i="10"/>
  <c r="I27" i="10"/>
  <c r="H27" i="10"/>
  <c r="I26" i="10"/>
  <c r="H26" i="10"/>
  <c r="I25" i="10"/>
  <c r="H25" i="10"/>
  <c r="I24" i="10"/>
  <c r="H24" i="10"/>
  <c r="I23" i="10"/>
  <c r="H23" i="10"/>
  <c r="I22" i="10"/>
  <c r="H22" i="10"/>
  <c r="I21" i="10"/>
  <c r="H21" i="10"/>
  <c r="I20" i="10"/>
  <c r="H20" i="10"/>
  <c r="I19" i="10"/>
  <c r="H19" i="10"/>
  <c r="I18" i="10"/>
  <c r="H18" i="10"/>
  <c r="I17" i="10"/>
  <c r="H17" i="10"/>
  <c r="I16" i="10"/>
  <c r="H16" i="10"/>
  <c r="I15" i="10"/>
  <c r="H15" i="10"/>
  <c r="I14" i="10"/>
  <c r="H14" i="10"/>
  <c r="I13" i="10"/>
  <c r="H13" i="10"/>
  <c r="I12" i="10"/>
  <c r="H12" i="10"/>
  <c r="I11" i="10"/>
  <c r="H11" i="10"/>
  <c r="I10" i="10"/>
  <c r="H10" i="10"/>
  <c r="I9" i="10"/>
  <c r="H9" i="10"/>
  <c r="I8" i="10"/>
  <c r="H8" i="10"/>
  <c r="I7" i="10"/>
  <c r="H7" i="10"/>
  <c r="I6" i="10"/>
  <c r="H6" i="10"/>
  <c r="I5" i="10"/>
  <c r="I4" i="10"/>
  <c r="L39" i="9"/>
  <c r="K39" i="9"/>
  <c r="J39" i="9"/>
  <c r="L38" i="9"/>
  <c r="K38" i="9"/>
  <c r="J38" i="9"/>
  <c r="L37" i="9"/>
  <c r="K37" i="9"/>
  <c r="J37" i="9"/>
  <c r="L36" i="9"/>
  <c r="K36" i="9"/>
  <c r="J36" i="9"/>
  <c r="L35" i="9"/>
  <c r="K35" i="9"/>
  <c r="J35" i="9"/>
  <c r="L34" i="9"/>
  <c r="K34" i="9"/>
  <c r="J34" i="9"/>
  <c r="L33" i="9"/>
  <c r="K33" i="9"/>
  <c r="J33" i="9"/>
  <c r="L32" i="9"/>
  <c r="K32" i="9"/>
  <c r="J32" i="9"/>
  <c r="L31" i="9"/>
  <c r="K31" i="9"/>
  <c r="J31" i="9"/>
  <c r="L30" i="9"/>
  <c r="K30" i="9"/>
  <c r="J30" i="9"/>
  <c r="L29" i="9"/>
  <c r="K29" i="9"/>
  <c r="J29" i="9"/>
  <c r="L28" i="9"/>
  <c r="K28" i="9"/>
  <c r="J28" i="9"/>
  <c r="L27" i="9"/>
  <c r="K27" i="9"/>
  <c r="J27" i="9"/>
  <c r="L26" i="9"/>
  <c r="K26" i="9"/>
  <c r="J26" i="9"/>
  <c r="L25" i="9"/>
  <c r="K25" i="9"/>
  <c r="J25" i="9"/>
  <c r="L24" i="9"/>
  <c r="K24" i="9"/>
  <c r="J24" i="9"/>
  <c r="L23" i="9"/>
  <c r="K23" i="9"/>
  <c r="J23" i="9"/>
  <c r="L22" i="9"/>
  <c r="K22" i="9"/>
  <c r="J22" i="9"/>
  <c r="L21" i="9"/>
  <c r="K21" i="9"/>
  <c r="J21" i="9"/>
  <c r="L20" i="9"/>
  <c r="K20" i="9"/>
  <c r="J20" i="9"/>
  <c r="L19" i="9"/>
  <c r="K19" i="9"/>
  <c r="J19" i="9"/>
  <c r="L18" i="9"/>
  <c r="K18" i="9"/>
  <c r="J18" i="9"/>
  <c r="L17" i="9"/>
  <c r="K17" i="9"/>
  <c r="J17" i="9"/>
  <c r="L16" i="9"/>
  <c r="K16" i="9"/>
  <c r="J16" i="9"/>
  <c r="L15" i="9"/>
  <c r="K15" i="9"/>
  <c r="J15" i="9"/>
  <c r="L14" i="9"/>
  <c r="K14" i="9"/>
  <c r="J14" i="9"/>
  <c r="L13" i="9"/>
  <c r="K13" i="9"/>
  <c r="J13" i="9"/>
  <c r="L12" i="9"/>
  <c r="K12" i="9"/>
  <c r="J12" i="9"/>
  <c r="L11" i="9"/>
  <c r="K11" i="9"/>
  <c r="J11" i="9"/>
  <c r="L10" i="9"/>
  <c r="K10" i="9"/>
  <c r="J10" i="9"/>
  <c r="L9" i="9"/>
  <c r="K9" i="9"/>
  <c r="J9" i="9"/>
  <c r="L8" i="9"/>
  <c r="K8" i="9"/>
  <c r="J8" i="9"/>
  <c r="L7" i="9"/>
  <c r="K7" i="9"/>
  <c r="J7" i="9"/>
  <c r="L6" i="9"/>
  <c r="K6" i="9"/>
  <c r="J6" i="9"/>
  <c r="L5" i="9"/>
  <c r="K5" i="9"/>
  <c r="J5" i="9"/>
  <c r="A5" i="9"/>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L4" i="9"/>
  <c r="K4" i="9"/>
  <c r="J4" i="9"/>
  <c r="P38" i="12" l="1"/>
  <c r="B40" i="12"/>
  <c r="I15" i="3" l="1"/>
  <c r="J15" i="3"/>
  <c r="K15" i="3"/>
  <c r="L15" i="3"/>
  <c r="I14" i="3"/>
  <c r="J14" i="3"/>
  <c r="K14" i="3"/>
  <c r="L14" i="3"/>
  <c r="I13" i="3"/>
  <c r="J13" i="3"/>
  <c r="K13" i="3"/>
  <c r="L13" i="3"/>
  <c r="I12" i="3"/>
  <c r="J12" i="3"/>
  <c r="K12" i="3"/>
  <c r="L12" i="3"/>
  <c r="I11" i="3"/>
  <c r="J11" i="3"/>
  <c r="K11" i="3"/>
  <c r="L11" i="3"/>
  <c r="I10" i="3"/>
  <c r="J10" i="3"/>
  <c r="K10" i="3"/>
  <c r="L10" i="3"/>
  <c r="I9" i="3"/>
  <c r="J9" i="3"/>
  <c r="K9" i="3"/>
  <c r="L9" i="3"/>
  <c r="I8" i="3"/>
  <c r="J8" i="3"/>
  <c r="K8" i="3"/>
  <c r="L8" i="3"/>
  <c r="I7" i="3"/>
  <c r="J7" i="3"/>
  <c r="K7" i="3"/>
  <c r="L7" i="3"/>
  <c r="I6" i="3"/>
  <c r="J6" i="3"/>
  <c r="K6" i="3"/>
  <c r="L6" i="3"/>
  <c r="I5" i="3"/>
  <c r="J5" i="3"/>
  <c r="K5" i="3"/>
  <c r="L5" i="3"/>
  <c r="I4" i="3"/>
  <c r="I3" i="3" s="1"/>
  <c r="J4" i="3"/>
  <c r="J3" i="3" s="1"/>
  <c r="K4" i="3"/>
  <c r="K3" i="3" s="1"/>
  <c r="L4" i="3"/>
  <c r="L3" i="3" s="1"/>
  <c r="I38" i="3" l="1"/>
  <c r="J38" i="3"/>
  <c r="K38" i="3"/>
  <c r="L38" i="3"/>
  <c r="I37" i="3"/>
  <c r="J37" i="3"/>
  <c r="K37" i="3"/>
  <c r="L37" i="3"/>
  <c r="I36" i="3"/>
  <c r="J36" i="3"/>
  <c r="K36" i="3"/>
  <c r="L36" i="3"/>
  <c r="I35" i="3"/>
  <c r="J35" i="3"/>
  <c r="K35" i="3"/>
  <c r="L35" i="3"/>
  <c r="I34" i="3"/>
  <c r="J34" i="3"/>
  <c r="K34" i="3"/>
  <c r="L34" i="3"/>
  <c r="I33" i="3"/>
  <c r="J33" i="3"/>
  <c r="K33" i="3"/>
  <c r="L33" i="3"/>
  <c r="I32" i="3"/>
  <c r="J32" i="3"/>
  <c r="K32" i="3"/>
  <c r="L32" i="3"/>
  <c r="I31" i="3"/>
  <c r="J31" i="3"/>
  <c r="K31" i="3"/>
  <c r="L31" i="3"/>
  <c r="I30" i="3"/>
  <c r="J30" i="3"/>
  <c r="K30" i="3"/>
  <c r="L30" i="3"/>
  <c r="I29" i="3"/>
  <c r="J29" i="3"/>
  <c r="K29" i="3"/>
  <c r="L29" i="3"/>
  <c r="I28" i="3"/>
  <c r="J28" i="3"/>
  <c r="K28" i="3"/>
  <c r="L28" i="3"/>
  <c r="I27" i="3"/>
  <c r="J27" i="3"/>
  <c r="K27" i="3"/>
  <c r="L27" i="3"/>
  <c r="I26" i="3"/>
  <c r="J26" i="3"/>
  <c r="K26" i="3"/>
  <c r="L26" i="3"/>
  <c r="I25" i="3"/>
  <c r="J25" i="3"/>
  <c r="K25" i="3"/>
  <c r="L25" i="3"/>
  <c r="I24" i="3"/>
  <c r="J24" i="3"/>
  <c r="K24" i="3"/>
  <c r="L24" i="3"/>
  <c r="I23" i="3"/>
  <c r="J23" i="3"/>
  <c r="K23" i="3"/>
  <c r="L23" i="3"/>
  <c r="I22" i="3"/>
  <c r="J22" i="3"/>
  <c r="K22" i="3"/>
  <c r="L22" i="3"/>
  <c r="I21" i="3"/>
  <c r="J21" i="3"/>
  <c r="K21" i="3"/>
  <c r="L21" i="3"/>
  <c r="I20" i="3"/>
  <c r="J20" i="3"/>
  <c r="K20" i="3"/>
  <c r="L20" i="3"/>
  <c r="I19" i="3"/>
  <c r="J19" i="3"/>
  <c r="K19" i="3"/>
  <c r="L19" i="3"/>
  <c r="I18" i="3"/>
  <c r="J18" i="3"/>
  <c r="K18" i="3"/>
  <c r="L18" i="3"/>
  <c r="I17" i="3"/>
  <c r="J17" i="3"/>
  <c r="K17" i="3"/>
  <c r="L17" i="3"/>
  <c r="I16" i="3"/>
  <c r="J16" i="3"/>
  <c r="K16" i="3"/>
  <c r="L16" i="3"/>
  <c r="A4" i="3" l="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alcChain>
</file>

<file path=xl/sharedStrings.xml><?xml version="1.0" encoding="utf-8"?>
<sst xmlns="http://schemas.openxmlformats.org/spreadsheetml/2006/main" count="350" uniqueCount="200">
  <si>
    <t>Figure 1: The Role of Multinational Firms in the U.S. Economy, 2017</t>
  </si>
  <si>
    <t>levels</t>
  </si>
  <si>
    <t>shares</t>
  </si>
  <si>
    <t>Have data</t>
  </si>
  <si>
    <r>
      <t>Employment</t>
    </r>
    <r>
      <rPr>
        <vertAlign val="superscript"/>
        <sz val="11"/>
        <color theme="1"/>
        <rFont val="Calibri"/>
        <family val="2"/>
        <scheme val="minor"/>
      </rPr>
      <t>1</t>
    </r>
    <r>
      <rPr>
        <sz val="11"/>
        <color theme="1"/>
        <rFont val="Calibri"/>
        <family val="2"/>
        <scheme val="minor"/>
      </rPr>
      <t xml:space="preserve"> (millions of employees)</t>
    </r>
  </si>
  <si>
    <t>Need notes</t>
  </si>
  <si>
    <t xml:space="preserve">  U.S. parents*</t>
  </si>
  <si>
    <t>Need layout</t>
  </si>
  <si>
    <t xml:space="preserve">  U.S. affiliates</t>
  </si>
  <si>
    <t xml:space="preserve">  All other U.S. private employment</t>
  </si>
  <si>
    <r>
      <t>Employee compensation</t>
    </r>
    <r>
      <rPr>
        <vertAlign val="superscript"/>
        <sz val="11"/>
        <color theme="1"/>
        <rFont val="Calibri"/>
        <family val="2"/>
        <scheme val="minor"/>
      </rPr>
      <t>2</t>
    </r>
    <r>
      <rPr>
        <sz val="11"/>
        <color theme="1"/>
        <rFont val="Calibri"/>
        <family val="2"/>
        <scheme val="minor"/>
      </rPr>
      <t xml:space="preserve"> (billions of dollars)</t>
    </r>
  </si>
  <si>
    <t>Chart Data</t>
  </si>
  <si>
    <t>Employment</t>
  </si>
  <si>
    <t>Employee Comensation</t>
  </si>
  <si>
    <t>Manufacturing Employment</t>
  </si>
  <si>
    <t>Manufacturing Employee Comensation</t>
  </si>
  <si>
    <t>Capital Expenditures</t>
  </si>
  <si>
    <t>Industrial R&amp;D</t>
  </si>
  <si>
    <t>U.S. Exports</t>
  </si>
  <si>
    <t>U.S. Imports</t>
  </si>
  <si>
    <t xml:space="preserve">  All other private U.S. employee compensation</t>
  </si>
  <si>
    <t>U.S. Parents</t>
  </si>
  <si>
    <t>U.S. Affiliates of Foreign MNCs</t>
  </si>
  <si>
    <r>
      <t>Manufacturing employment</t>
    </r>
    <r>
      <rPr>
        <vertAlign val="superscript"/>
        <sz val="11"/>
        <color theme="1"/>
        <rFont val="Calibri"/>
        <family val="2"/>
        <scheme val="minor"/>
      </rPr>
      <t>3</t>
    </r>
    <r>
      <rPr>
        <sz val="11"/>
        <color theme="1"/>
        <rFont val="Calibri"/>
        <family val="2"/>
        <scheme val="minor"/>
      </rPr>
      <t xml:space="preserve"> (millions of employees)</t>
    </r>
  </si>
  <si>
    <t xml:space="preserve">  All other U.S. manufacturing employment</t>
  </si>
  <si>
    <r>
      <t>Manufacturing employee compensation</t>
    </r>
    <r>
      <rPr>
        <vertAlign val="superscript"/>
        <sz val="11"/>
        <color theme="1"/>
        <rFont val="Calibri"/>
        <family val="2"/>
        <scheme val="minor"/>
      </rPr>
      <t>4</t>
    </r>
    <r>
      <rPr>
        <sz val="11"/>
        <color theme="1"/>
        <rFont val="Calibri"/>
        <family val="2"/>
        <scheme val="minor"/>
      </rPr>
      <t xml:space="preserve"> (billions of dollars)</t>
    </r>
  </si>
  <si>
    <t xml:space="preserve">  All other private U.S. manufacturing employee compensation</t>
  </si>
  <si>
    <r>
      <t>U.S. exports of goods and services</t>
    </r>
    <r>
      <rPr>
        <vertAlign val="superscript"/>
        <sz val="11"/>
        <color theme="1"/>
        <rFont val="Calibri"/>
        <family val="2"/>
        <scheme val="minor"/>
      </rPr>
      <t>5</t>
    </r>
    <r>
      <rPr>
        <sz val="11"/>
        <color theme="1"/>
        <rFont val="Calibri"/>
        <family val="2"/>
        <scheme val="minor"/>
      </rPr>
      <t xml:space="preserve"> (billions of dollars)</t>
    </r>
  </si>
  <si>
    <t xml:space="preserve">  All other U.S. exports of goods and services</t>
  </si>
  <si>
    <r>
      <t>U.S. imports of goods and services</t>
    </r>
    <r>
      <rPr>
        <vertAlign val="superscript"/>
        <sz val="11"/>
        <color theme="1"/>
        <rFont val="Calibri"/>
        <family val="2"/>
        <scheme val="minor"/>
      </rPr>
      <t>6</t>
    </r>
    <r>
      <rPr>
        <sz val="11"/>
        <color theme="1"/>
        <rFont val="Calibri"/>
        <family val="2"/>
        <scheme val="minor"/>
      </rPr>
      <t xml:space="preserve"> (billions of dollars)</t>
    </r>
  </si>
  <si>
    <t xml:space="preserve">  All other U.S. imports of goods and services</t>
  </si>
  <si>
    <r>
      <t>Industrial R&amp;D</t>
    </r>
    <r>
      <rPr>
        <vertAlign val="superscript"/>
        <sz val="11"/>
        <color theme="1"/>
        <rFont val="Calibri"/>
        <family val="2"/>
        <scheme val="minor"/>
      </rPr>
      <t>7</t>
    </r>
    <r>
      <rPr>
        <sz val="11"/>
        <color theme="1"/>
        <rFont val="Calibri"/>
        <family val="2"/>
        <scheme val="minor"/>
      </rPr>
      <t xml:space="preserve"> (billions of dollars)</t>
    </r>
  </si>
  <si>
    <t xml:space="preserve">  All other U.S. industrial R&amp;D</t>
  </si>
  <si>
    <r>
      <t>U.S. capital expenditures</t>
    </r>
    <r>
      <rPr>
        <vertAlign val="superscript"/>
        <sz val="11"/>
        <color theme="1"/>
        <rFont val="Calibri"/>
        <family val="2"/>
        <scheme val="minor"/>
      </rPr>
      <t>8</t>
    </r>
    <r>
      <rPr>
        <sz val="11"/>
        <color theme="1"/>
        <rFont val="Calibri"/>
        <family val="2"/>
        <scheme val="minor"/>
      </rPr>
      <t xml:space="preserve"> (billions of dollars)</t>
    </r>
  </si>
  <si>
    <t xml:space="preserve">This figure displays the share of U.S. economic activity accounted for by multinational firms. The clear section of each bar represents the share accounted for by the parent operations of U.S. multinationals.  The shaded section represents the share accounted for by the U.S. affiliates of foreign multinationals.  U.S parents that are majority foreign owned are accounted for as U.S. affiliates in the shaded sections. The all-U.S.-companies totals for manufacturing are not strictly comparable with the totals for U.S. parents and U.S. affiliates because the former is based on the industry of establishment, but the latter are based on the industry of enterprise.  Data are drawn from the BEA, the Census Bureau, and the National Science Foundation. </t>
  </si>
  <si>
    <t>* Excludes data for U.S. parents that are majority-foreign-owned</t>
  </si>
  <si>
    <t>1. BEA NIPA table 6.4 (line 3): Domestic private industries</t>
  </si>
  <si>
    <t>2. BEA NIPA table 6.2 (line 3): Domestic private industries</t>
  </si>
  <si>
    <t>3. BEA NIPA table 6.4 (line 13): Manufacturing (Note the all-U.S.-companies total is not strictly comparable with the totals for U.S. parents and U.S. affiliates because the former is based on the industry of establishment and the latter are based on the industry of enterprise.)</t>
  </si>
  <si>
    <t>4. BEA NIPA table 6.2 (line 13): Manufacturing (Note the all-U.S.-companies total is not strictly comparable with the totals for U.S. parents and U.S. affiliates because the former is based on the industry of establishment and the latter are based on the industry of enterprise.)</t>
  </si>
  <si>
    <t>5. BEA U.S. International Transactions Accounts table 1.2 (line 2)</t>
  </si>
  <si>
    <t>6. BEA U.S. International Transactions Accounts table 1.2 (line 32)</t>
  </si>
  <si>
    <t xml:space="preserve">7. National Science Foundation, Science and Engineering Indicators, Table 4.9 "Funds spent for business R&amp;D performed in the United States, by source of funds and selected industry: 2017" </t>
  </si>
  <si>
    <t>8. Census Bureau Annual Capital Expenditure Survey</t>
  </si>
  <si>
    <t>Someoverlap</t>
  </si>
  <si>
    <t>All u.s. affilates</t>
  </si>
  <si>
    <t>Census is not enterprise based but establishment based</t>
  </si>
  <si>
    <t>Goods and services</t>
  </si>
  <si>
    <t>Just physical capital investment</t>
  </si>
  <si>
    <t>Levels (thousands of employees)</t>
  </si>
  <si>
    <t>Share of MOFA worldwide employment</t>
  </si>
  <si>
    <t>All countries</t>
  </si>
  <si>
    <t>High income</t>
  </si>
  <si>
    <t>Upper middle income</t>
  </si>
  <si>
    <t>Lower middle income</t>
  </si>
  <si>
    <t>Low income</t>
  </si>
  <si>
    <t>This figure displays the share of U.S. multinational firm foreign affiliate employment accounted for by affiliates located in countries with different income classifications.  The income classifications are the ones issued by the World Bank as of October 2006. The income levels of countries are classified in the following four tiers on the basis of their annual per capita gross national income in 2005 dollars: High-income countries, in which income is $10,726 or more; upper middle-income countries, in which income ranges from $3,466 to $10,725; lower middle-income countries, in which income ranges from $876 to $3,465; and low-income countries, in which income is $875 or less.  Data are drawn from the BEA.  TO DO: UPDATE 1982 DATA</t>
  </si>
  <si>
    <t>world bank groupings as of mid sample</t>
  </si>
  <si>
    <t>1982?</t>
  </si>
  <si>
    <t>get cty list</t>
  </si>
  <si>
    <t>1982 published data to get 1982</t>
  </si>
  <si>
    <t>Total</t>
  </si>
  <si>
    <t>Europe</t>
  </si>
  <si>
    <t>Latin Am</t>
  </si>
  <si>
    <t>Asia</t>
  </si>
  <si>
    <t>Canada</t>
  </si>
  <si>
    <t>Other</t>
  </si>
  <si>
    <t>Latin America</t>
  </si>
  <si>
    <t>This figure displays the share of U.S. multinational firm foreign affiliate sales accounted for by affiliates located in different regions.  The data cover majority-owned foreign affiliates.  Data are drawn from the BEA.</t>
  </si>
  <si>
    <t>Japanese Overseas Affiliated Companies Sales by Area</t>
  </si>
  <si>
    <t>(trillion yen)</t>
  </si>
  <si>
    <t>Worldwide</t>
  </si>
  <si>
    <t xml:space="preserve">  North America</t>
  </si>
  <si>
    <t xml:space="preserve">  Asia </t>
  </si>
  <si>
    <t xml:space="preserve">     ASEAN4</t>
  </si>
  <si>
    <t xml:space="preserve">     China</t>
  </si>
  <si>
    <t xml:space="preserve">     Other</t>
  </si>
  <si>
    <t xml:space="preserve">  Europe</t>
  </si>
  <si>
    <t xml:space="preserve">  Other</t>
  </si>
  <si>
    <t>North America</t>
  </si>
  <si>
    <t>(percent of worldwide total)</t>
  </si>
  <si>
    <t>Number of employees at overseas affiliates</t>
  </si>
  <si>
    <t>(10,000s employees)</t>
  </si>
  <si>
    <t>This figure provides information about the sales of overseas affiliates of Japanese multinational firms.  The dark solid line illustrates the share of total overseas affiliate sales accounted for by affiliates based in North America.  The dark dashed line illustrates the share for affiliates based in Asia, and the grey line illustrates the share for affiliates based in Europe.  Data are drawn from the Ministry of Economy, Trade and Industry Survey on Overseas Business Activity.</t>
  </si>
  <si>
    <t>Source: METI, Annual Survey of Overseas Business Activities</t>
  </si>
  <si>
    <t>http://www.meti.go.jp/english/statistics/tyo/kaigaizi/index.html</t>
  </si>
  <si>
    <t>Africa</t>
  </si>
  <si>
    <t>America</t>
  </si>
  <si>
    <t>Rest of world</t>
  </si>
  <si>
    <t>China ex HK</t>
  </si>
  <si>
    <t>US</t>
  </si>
  <si>
    <t>Share</t>
  </si>
  <si>
    <t>Sum up individual countries to fill in missing (not exact because missing (ie confidential) are excluded for those years)</t>
  </si>
  <si>
    <t>Raw data from Eurostat, EU27 2007-2012, EU28 2013-2017, Turnover - Million ECU/EUR</t>
  </si>
  <si>
    <t>This figure is based on data on the sales of the foreign affilates of European multinational firms.  Each line illustrates the share of aggregated sales that are generated by foreign affiliates located in a particular region.  Data are drawn from the Eurostat data on foreign affiliates.</t>
  </si>
  <si>
    <t>Thousands of employees</t>
  </si>
  <si>
    <t>Millions of dollars</t>
  </si>
  <si>
    <r>
      <t>All U.S. private employment</t>
    </r>
    <r>
      <rPr>
        <vertAlign val="superscript"/>
        <sz val="11"/>
        <color theme="1"/>
        <rFont val="Calibri"/>
        <family val="2"/>
        <scheme val="minor"/>
      </rPr>
      <t>1</t>
    </r>
  </si>
  <si>
    <r>
      <t>U.S. parent employment</t>
    </r>
    <r>
      <rPr>
        <vertAlign val="superscript"/>
        <sz val="11"/>
        <color theme="1"/>
        <rFont val="Calibri"/>
        <family val="2"/>
        <scheme val="minor"/>
      </rPr>
      <t>2</t>
    </r>
  </si>
  <si>
    <r>
      <t>All U.S. private employee compensation</t>
    </r>
    <r>
      <rPr>
        <vertAlign val="superscript"/>
        <sz val="11"/>
        <color theme="1"/>
        <rFont val="Calibri"/>
        <family val="2"/>
        <scheme val="minor"/>
      </rPr>
      <t>3</t>
    </r>
  </si>
  <si>
    <r>
      <t>U.S. parent employee compensation</t>
    </r>
    <r>
      <rPr>
        <vertAlign val="superscript"/>
        <sz val="11"/>
        <color theme="1"/>
        <rFont val="Calibri"/>
        <family val="2"/>
        <scheme val="minor"/>
      </rPr>
      <t>2</t>
    </r>
  </si>
  <si>
    <r>
      <t>All U.S. capital expenditures</t>
    </r>
    <r>
      <rPr>
        <vertAlign val="superscript"/>
        <sz val="11"/>
        <color theme="1"/>
        <rFont val="Calibri"/>
        <family val="2"/>
        <scheme val="minor"/>
      </rPr>
      <t>4</t>
    </r>
  </si>
  <si>
    <t>U.S parent capital expenditures</t>
  </si>
  <si>
    <t>Private Sector Employment</t>
  </si>
  <si>
    <t>US MNC Parent Share of US Employment Compensation</t>
  </si>
  <si>
    <t>This figure shows the U.S. MNC parent share of U.S. private sector employment and capital expenditures.   Data are drawn from the BEA.</t>
  </si>
  <si>
    <t>2. BEA Annual Activities of Multinational Enterprises statistics</t>
  </si>
  <si>
    <t>3. BEA NIPA table 6.2 (line 3): Domestic private industries</t>
  </si>
  <si>
    <t>4. Census Bureau ACES survey</t>
  </si>
  <si>
    <t>Employee compensation</t>
  </si>
  <si>
    <t>Capex</t>
  </si>
  <si>
    <t>R&amp;D</t>
  </si>
  <si>
    <t>MNC</t>
  </si>
  <si>
    <t>Parent</t>
  </si>
  <si>
    <t>MOFA</t>
  </si>
  <si>
    <t>Share of U.S. Multinational Employment Accounted for by Foreign Affiliates</t>
  </si>
  <si>
    <t>MOFA share of MNC employee compensation</t>
  </si>
  <si>
    <t>MOFA share of MNC capex</t>
  </si>
  <si>
    <t>MOFA share of MNC R&amp;D</t>
  </si>
  <si>
    <t>This figure illustrates the extent to which U.S. multinational firms employment is located outside of the U.S.  Data are drawn from BEA.</t>
  </si>
  <si>
    <t>1982-2017</t>
  </si>
  <si>
    <t xml:space="preserve">change </t>
  </si>
  <si>
    <t>% change</t>
  </si>
  <si>
    <t>share of total employment outside the U.S.</t>
  </si>
  <si>
    <t>just fyi: 1982 - 2013</t>
  </si>
  <si>
    <t>Foreign MNC U.S. employment2</t>
  </si>
  <si>
    <t>Foreign MNC U.S. employee compensation2</t>
  </si>
  <si>
    <t xml:space="preserve"> Share of US Employment Accounted for by U.S. Affiliates of Foreign MNCs</t>
  </si>
  <si>
    <t>Foreign MNC Share of US Employment Compensation</t>
  </si>
  <si>
    <t>This figure shows the share of U.S. private sector employment accounted for by U.S. affiliates of foreign MNCs.  Data are drawn from the BEA.</t>
  </si>
  <si>
    <t>2. BEA Annual Activities of Multinational Enterprises statistics (all U.S. affiliates)</t>
  </si>
  <si>
    <t>add 2017</t>
  </si>
  <si>
    <t>U.S. Parent</t>
  </si>
  <si>
    <t>U.S. Affiliates of Foreign MNC</t>
  </si>
  <si>
    <t>U.S. Private Sector</t>
  </si>
  <si>
    <t>This figure displays the average compensation per employee for the U.S. private sector, the U.S. parents of U.S. multinationals, and the U.S. affiliates of foreign multinationals.  Data are drawn from the BEA.</t>
  </si>
  <si>
    <t>Figure 10: Changes in the Domestic and Foreign Employment of U.S. Multinationals, 2004-2014</t>
  </si>
  <si>
    <t>Decrease in foreign employment</t>
  </si>
  <si>
    <t>Increase in foreign employment</t>
  </si>
  <si>
    <t>Increase in U.S. employment</t>
  </si>
  <si>
    <t>Decrease in U.S. employment</t>
  </si>
  <si>
    <t>This figure presents number counts of firms that experiences different changes in U.S. and foreign affiliate employment over the 2004-2014 period.  These counts were produced using BEA data.</t>
  </si>
  <si>
    <t>U.S. parents</t>
  </si>
  <si>
    <t>MOFAs</t>
  </si>
  <si>
    <t>Services Share</t>
  </si>
  <si>
    <t>services</t>
  </si>
  <si>
    <t>Gross domestic product</t>
  </si>
  <si>
    <t>Services2</t>
  </si>
  <si>
    <t>Foreign Affiliates</t>
  </si>
  <si>
    <t>U.S. GDP</t>
  </si>
  <si>
    <t>This figure displays the importance of services in the sales of U.S. multinationals and the U.S. economy.  The dark line depicts the share of U.S. GDP accounted for by services, including government services.  The dashed line illustrates the share of U.S. parent sales that are sales of services, and the lighter line illustrates the share of U.S. foreign affiliate sales that are sales of services.  Data are drawn from the BEA.</t>
  </si>
  <si>
    <t>GDP by industry, enterprise</t>
  </si>
  <si>
    <t>servication of manufacturing</t>
  </si>
  <si>
    <t>R&amp;D performed by</t>
  </si>
  <si>
    <t>U.S. Parent Share of U.S. Business R&amp;D</t>
  </si>
  <si>
    <r>
      <t>US parents</t>
    </r>
    <r>
      <rPr>
        <vertAlign val="superscript"/>
        <sz val="11"/>
        <color theme="1"/>
        <rFont val="Calibri"/>
        <family val="2"/>
        <scheme val="minor"/>
      </rPr>
      <t>1</t>
    </r>
  </si>
  <si>
    <r>
      <t>All US business</t>
    </r>
    <r>
      <rPr>
        <vertAlign val="superscript"/>
        <sz val="11"/>
        <color theme="1"/>
        <rFont val="Calibri"/>
        <family val="2"/>
        <scheme val="minor"/>
      </rPr>
      <t>2</t>
    </r>
  </si>
  <si>
    <t>This figure shows the extent to which business R&amp;D in the U.S. is performed by the parents of U.S. multinational firms.  Data are drawn from BEA.</t>
  </si>
  <si>
    <t>Sources:</t>
  </si>
  <si>
    <t>1. BEA AMNE surveys</t>
  </si>
  <si>
    <t>2. National Science Foundation</t>
  </si>
  <si>
    <t>add</t>
  </si>
  <si>
    <t>Related party trade in goods</t>
  </si>
  <si>
    <t>(Billions of dollars)</t>
  </si>
  <si>
    <t>Exports</t>
  </si>
  <si>
    <t>Imports</t>
  </si>
  <si>
    <r>
      <t>All U.S. trade in goods</t>
    </r>
    <r>
      <rPr>
        <vertAlign val="superscript"/>
        <sz val="11"/>
        <color theme="1"/>
        <rFont val="Calibri"/>
        <family val="2"/>
        <scheme val="minor"/>
      </rPr>
      <t>3</t>
    </r>
  </si>
  <si>
    <t>Related party share</t>
  </si>
  <si>
    <r>
      <t>BEA</t>
    </r>
    <r>
      <rPr>
        <vertAlign val="superscript"/>
        <sz val="11"/>
        <color theme="1"/>
        <rFont val="Calibri"/>
        <family val="2"/>
        <scheme val="minor"/>
      </rPr>
      <t>1</t>
    </r>
  </si>
  <si>
    <r>
      <t>Census</t>
    </r>
    <r>
      <rPr>
        <vertAlign val="superscript"/>
        <sz val="11"/>
        <color theme="1"/>
        <rFont val="Calibri"/>
        <family val="2"/>
        <scheme val="minor"/>
      </rPr>
      <t>2</t>
    </r>
  </si>
  <si>
    <t xml:space="preserve">This figure illustrates the extent to which U.S. trade occurs between related parties.  Related party trade includes trade between a U.S. parent and its foreign affiliates as well as trade between a U.S. affiliate of a foreign multinational and its foreign parent group.  Data are drawn from BEA. </t>
  </si>
  <si>
    <t>1. BEA ownership-based framework of the U.S. current account (https://apps.bea.gov/international/xls/1982-2017-ownership-based-framework.xls)</t>
  </si>
  <si>
    <t>2. Census Bureau related party trade in goods (https://relatedparty.ftd.census.gov/)</t>
  </si>
  <si>
    <t>3. BEA, balance of payments basis</t>
  </si>
  <si>
    <t>BEA data from the U.S. economic accounts ($ billion or percent)</t>
  </si>
  <si>
    <t xml:space="preserve">  U.S. worldwide corporate profits (NIPA table 6.16)</t>
  </si>
  <si>
    <t xml:space="preserve">  Equity income on U.S. direct investment abroad (ITA table 4.2)</t>
  </si>
  <si>
    <t>Mean foreign share of global income (percent)</t>
  </si>
  <si>
    <t>definitions</t>
  </si>
  <si>
    <t>7 is component of 6</t>
  </si>
  <si>
    <t>U.S. Direct Investment Abroad Equity Income Share of U.S. Worldwide Corporate Profits</t>
  </si>
  <si>
    <t>This figure presents a measure of the extent to which U.S. firms earn profits outside of the U.S.  This measure is a ratio.  The numerator is direct investment income on equity, and it represents parents’ share in the net income of their affiliates, after provision for income taxes.  The denominator captures the portion of total income earned, before deducting income taxes, from current production by U.S. corporations.</t>
  </si>
  <si>
    <t>Pretax Income Foreign/Pretax Income</t>
  </si>
  <si>
    <t>Share of firms reporting pretax foreign income</t>
  </si>
  <si>
    <t xml:space="preserve">Foreign Pretax Income as a Share of Total Pretax Income </t>
  </si>
  <si>
    <t xml:space="preserve">This figure presents an alternative measure of the extent to which U.S. firms earn profits outside the U.S.  It is created using Compustat data on firms incorporated in the U.S. and publicly traded on U.S. exchanges.  The line plots the ratio of aggregate foreign pretax income to aggregate pretax income.  </t>
  </si>
  <si>
    <r>
      <t>Number of U.S. Parent Companies: Total and With Affiliates in Tax Haven Countries</t>
    </r>
    <r>
      <rPr>
        <vertAlign val="superscript"/>
        <sz val="11"/>
        <color theme="1"/>
        <rFont val="Calibri"/>
        <family val="2"/>
        <scheme val="minor"/>
      </rPr>
      <t xml:space="preserve">1 </t>
    </r>
  </si>
  <si>
    <t>Year</t>
  </si>
  <si>
    <t xml:space="preserve">With affil- iates in tax havens </t>
  </si>
  <si>
    <t>Col. (2) as a % of Col. (1)</t>
  </si>
  <si>
    <t>(1)</t>
  </si>
  <si>
    <t>(2)</t>
  </si>
  <si>
    <t>(3)</t>
  </si>
  <si>
    <t>Share of U.S. Multinational Parent Firms with Affiliates in Tax Havens</t>
  </si>
  <si>
    <r>
      <t>2014 (excluding private equity)</t>
    </r>
    <r>
      <rPr>
        <vertAlign val="superscript"/>
        <sz val="11"/>
        <color theme="1"/>
        <rFont val="Calibri"/>
        <family val="2"/>
        <scheme val="minor"/>
      </rPr>
      <t>2</t>
    </r>
  </si>
  <si>
    <t>1. Tax Haven countries are those identified in Hines Jr, James R. "Treasure islands." Journal of Economic Perspectives 24.4 (2010): 103-26, with</t>
  </si>
  <si>
    <t>the exception of the Cook Islands, the UK Channel Islands, and Niue, which cannot be separately identified in the BEA data.</t>
  </si>
  <si>
    <t>2. The 2014 parents are restricted to those that match to 2013 because in 2014, BEA made a concerted effort to improve our coverage of FDI by US private equity firms, which</t>
  </si>
  <si>
    <t>added thousands of new private equity U.S. parents that cannot be separately identified.</t>
  </si>
  <si>
    <t>This figure illustrates the share of U.S. multinational parent firms that have at least one affiliate in a tax haven country.  Data are drawn from the BEA.  Tax Haven countries are those identified in Hines Jr, James R. "Treasure islands." Journal of Economic Perspectives 24.4 (2010): 103-26, with the exception of the Cook Islands, the UK Channel Islands, and Niue, which cannot be separately identified in the BEA data.  The 2014 parents are restricted to those that match to 2013 because in 2014, BEA made a concerted effort to improve its coverage of FDI by U.S. private equity firms, which added thousands of new private equity U.S. parents that cannot be separately identified.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</si>
</sst>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5" formatCode="&quot;$&quot;#,##0_);\(&quot;$&quot;#,##0\)"/>
    <numFmt numFmtId="43" formatCode="_(* #,##0.00_);_(* \(#,##0.00\);_(* &quot;-&quot;??_);_(@_)"/>
    <numFmt numFmtId="164" formatCode="#,##0.0"/>
    <numFmt numFmtId="165" formatCode="_(* #,##0_);_(* \(#,##0\);_(* &quot;-&quot;??_);_(@_)"/>
    <numFmt numFmtId="166" formatCode="0.0%"/>
    <numFmt numFmtId="167" formatCode="0.0"/>
    <numFmt numFmtId="168" formatCode="#,##0.0_);\(#,##0.0\)"/>
  </numFmts>
  <fonts count="16">
    <font>
      <sz val="11"/>
      <color theme="1"/>
      <name val="Calibri"/>
      <family val="2"/>
      <scheme val="minor"/>
    </font>
    <font>
      <sz val="11"/>
      <color theme="1"/>
      <name val="Calibri"/>
      <family val="2"/>
      <scheme val="minor"/>
    </font>
    <font>
      <sz val="10"/>
      <name val="MS Sans Serif"/>
      <family val="2"/>
    </font>
    <font>
      <sz val="10"/>
      <name val="Arial"/>
      <family val="2"/>
    </font>
    <font>
      <sz val="12"/>
      <name val="Arial"/>
      <family val="2"/>
    </font>
    <font>
      <b/>
      <sz val="14"/>
      <name val="Arial"/>
      <family val="2"/>
    </font>
    <font>
      <sz val="14"/>
      <name val="Arial"/>
      <family val="2"/>
    </font>
    <font>
      <b/>
      <sz val="11"/>
      <color theme="1"/>
      <name val="Calibri"/>
      <family val="2"/>
      <scheme val="minor"/>
    </font>
    <font>
      <vertAlign val="superscript"/>
      <sz val="11"/>
      <color theme="1"/>
      <name val="Calibri"/>
      <family val="2"/>
      <scheme val="minor"/>
    </font>
    <font>
      <sz val="11"/>
      <name val="Calibri"/>
      <family val="2"/>
      <scheme val="minor"/>
    </font>
    <font>
      <sz val="11"/>
      <color rgb="FF333333"/>
      <name val="Lato"/>
      <family val="2"/>
    </font>
    <font>
      <u/>
      <sz val="11"/>
      <color theme="10"/>
      <name val="Calibri"/>
      <family val="2"/>
      <scheme val="minor"/>
    </font>
    <font>
      <b/>
      <sz val="10"/>
      <name val="Arial"/>
    </font>
    <font>
      <sz val="11"/>
      <color theme="1"/>
      <name val="Times New Roman"/>
      <family val="1"/>
    </font>
    <font>
      <sz val="12"/>
      <color theme="1"/>
      <name val="Times New Roman"/>
      <family val="1"/>
    </font>
    <font>
      <sz val="10"/>
      <color theme="1"/>
      <name val="Times New Roman"/>
      <family val="1"/>
    </font>
  </fonts>
  <fills count="2">
    <fill>
      <patternFill patternType="none"/>
    </fill>
    <fill>
      <patternFill patternType="gray125"/>
    </fill>
  </fills>
  <borders count="4">
    <border>
      <left/>
      <right/>
      <top/>
      <bottom/>
      <diagonal/>
    </border>
    <border>
      <left/>
      <right/>
      <top style="double">
        <color indexed="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6">
    <xf numFmtId="0" fontId="0" fillId="0" borderId="0"/>
    <xf numFmtId="0" fontId="2" fillId="0" borderId="0"/>
    <xf numFmtId="43" fontId="3" fillId="0" borderId="0" applyFont="0" applyFill="0" applyBorder="0" applyAlignment="0" applyProtection="0"/>
    <xf numFmtId="0" fontId="4" fillId="0" borderId="0">
      <alignment vertical="top"/>
    </xf>
    <xf numFmtId="2" fontId="4" fillId="0" borderId="0" applyFont="0" applyFill="0" applyBorder="0" applyAlignment="0" applyProtection="0"/>
    <xf numFmtId="0" fontId="4" fillId="0" borderId="0" applyFont="0" applyFill="0" applyBorder="0" applyAlignment="0" applyProtection="0"/>
    <xf numFmtId="0" fontId="5" fillId="0" borderId="0" applyNumberFormat="0" applyFont="0" applyBorder="0" applyAlignment="0" applyProtection="0"/>
    <xf numFmtId="0" fontId="6" fillId="0" borderId="0" applyNumberFormat="0" applyFont="0" applyBorder="0" applyAlignment="0" applyProtection="0"/>
    <xf numFmtId="0" fontId="4" fillId="0" borderId="1" applyNumberFormat="0" applyFont="0" applyFill="0" applyBorder="0" applyProtection="0"/>
    <xf numFmtId="3" fontId="4" fillId="0" borderId="0" applyFont="0" applyFill="0" applyBorder="0" applyAlignment="0" applyProtection="0"/>
    <xf numFmtId="5" fontId="4" fillId="0" borderId="0" applyFont="0" applyFill="0" applyBorder="0" applyAlignment="0" applyProtection="0"/>
    <xf numFmtId="0" fontId="3" fillId="0" borderId="0"/>
    <xf numFmtId="0" fontId="3" fillId="0" borderId="0"/>
    <xf numFmtId="9" fontId="1" fillId="0" borderId="0" applyFont="0" applyFill="0" applyBorder="0" applyAlignment="0" applyProtection="0"/>
    <xf numFmtId="43" fontId="1" fillId="0" borderId="0" applyFont="0" applyFill="0" applyBorder="0" applyAlignment="0" applyProtection="0"/>
    <xf numFmtId="0" fontId="11" fillId="0" borderId="0" applyNumberFormat="0" applyFill="0" applyBorder="0" applyAlignment="0" applyProtection="0"/>
  </cellStyleXfs>
  <cellXfs count="47">
    <xf numFmtId="0" fontId="0" fillId="0" borderId="0" xfId="0"/>
    <xf numFmtId="0" fontId="0" fillId="0" borderId="0" xfId="0" applyFill="1"/>
    <xf numFmtId="0" fontId="0" fillId="0" borderId="0" xfId="0" applyFill="1" applyAlignment="1">
      <alignment wrapText="1"/>
    </xf>
    <xf numFmtId="9" fontId="0" fillId="0" borderId="0" xfId="13" applyFont="1" applyFill="1"/>
    <xf numFmtId="0" fontId="7" fillId="0" borderId="0" xfId="0" applyFont="1"/>
    <xf numFmtId="4" fontId="10" fillId="0" borderId="0" xfId="0" applyNumberFormat="1" applyFont="1" applyAlignment="1">
      <alignment horizontal="left" vertical="center" wrapText="1" indent="2"/>
    </xf>
    <xf numFmtId="4" fontId="0" fillId="0" borderId="0" xfId="0" applyNumberFormat="1"/>
    <xf numFmtId="0" fontId="7" fillId="0" borderId="0" xfId="0" quotePrefix="1" applyFont="1"/>
    <xf numFmtId="164" fontId="0" fillId="0" borderId="0" xfId="0" applyNumberFormat="1"/>
    <xf numFmtId="0" fontId="11" fillId="0" borderId="0" xfId="15"/>
    <xf numFmtId="165" fontId="0" fillId="0" borderId="0" xfId="14" applyNumberFormat="1" applyFont="1"/>
    <xf numFmtId="9" fontId="0" fillId="0" borderId="0" xfId="13" applyFont="1"/>
    <xf numFmtId="165" fontId="0" fillId="0" borderId="0" xfId="0" applyNumberFormat="1"/>
    <xf numFmtId="9" fontId="0" fillId="0" borderId="0" xfId="0" applyNumberFormat="1" applyFill="1"/>
    <xf numFmtId="0" fontId="12" fillId="0" borderId="0" xfId="0" applyFont="1" applyAlignment="1">
      <alignment horizontal="left" vertical="top"/>
    </xf>
    <xf numFmtId="0" fontId="12" fillId="0" borderId="0" xfId="0" applyFont="1"/>
    <xf numFmtId="0" fontId="0" fillId="0" borderId="0" xfId="0"/>
    <xf numFmtId="0" fontId="0" fillId="0" borderId="0" xfId="0" applyAlignment="1">
      <alignment wrapText="1"/>
    </xf>
    <xf numFmtId="9" fontId="0" fillId="0" borderId="0" xfId="0" applyNumberFormat="1"/>
    <xf numFmtId="0" fontId="0" fillId="0" borderId="2" xfId="0" applyBorder="1"/>
    <xf numFmtId="0" fontId="0" fillId="0" borderId="3" xfId="0" applyBorder="1"/>
    <xf numFmtId="0" fontId="0" fillId="0" borderId="0" xfId="0" applyBorder="1"/>
    <xf numFmtId="164" fontId="9" fillId="0" borderId="0" xfId="14" applyNumberFormat="1" applyFont="1" applyAlignment="1">
      <alignment horizontal="right"/>
    </xf>
    <xf numFmtId="165" fontId="0" fillId="0" borderId="0" xfId="14" applyNumberFormat="1" applyFont="1" applyAlignment="1">
      <alignment horizontal="right"/>
    </xf>
    <xf numFmtId="164" fontId="0" fillId="0" borderId="0" xfId="14" applyNumberFormat="1" applyFont="1" applyAlignment="1">
      <alignment horizontal="right"/>
    </xf>
    <xf numFmtId="3" fontId="10" fillId="0" borderId="0" xfId="0" applyNumberFormat="1" applyFont="1" applyAlignment="1">
      <alignment horizontal="left" vertical="center" wrapText="1" indent="2"/>
    </xf>
    <xf numFmtId="1" fontId="0" fillId="0" borderId="0" xfId="0" applyNumberFormat="1"/>
    <xf numFmtId="166" fontId="0" fillId="0" borderId="0" xfId="13" applyNumberFormat="1" applyFont="1"/>
    <xf numFmtId="164" fontId="3" fillId="0" borderId="0" xfId="0" applyNumberFormat="1" applyFont="1"/>
    <xf numFmtId="9" fontId="3" fillId="0" borderId="0" xfId="0" applyNumberFormat="1" applyFont="1"/>
    <xf numFmtId="167" fontId="0" fillId="0" borderId="0" xfId="0" applyNumberFormat="1"/>
    <xf numFmtId="168" fontId="0" fillId="0" borderId="0" xfId="0" applyNumberFormat="1"/>
    <xf numFmtId="164" fontId="3" fillId="0" borderId="0" xfId="14" applyNumberFormat="1" applyFont="1" applyAlignment="1">
      <alignment horizontal="right"/>
    </xf>
    <xf numFmtId="164" fontId="3" fillId="0" borderId="0" xfId="0" applyNumberFormat="1" applyFont="1" applyAlignment="1">
      <alignment horizontal="right"/>
    </xf>
    <xf numFmtId="0" fontId="14" fillId="0" borderId="0" xfId="0" applyFont="1"/>
    <xf numFmtId="0" fontId="14" fillId="0" borderId="0" xfId="0" applyFont="1" applyAlignment="1">
      <alignment horizontal="center" vertical="center"/>
    </xf>
    <xf numFmtId="0" fontId="0" fillId="0" borderId="0" xfId="0"/>
    <xf numFmtId="0" fontId="0" fillId="0" borderId="0" xfId="0" quotePrefix="1"/>
    <xf numFmtId="0" fontId="0" fillId="0" borderId="0" xfId="0" applyAlignment="1">
      <alignment horizontal="center"/>
    </xf>
    <xf numFmtId="0" fontId="0" fillId="0" borderId="0" xfId="0" applyAlignment="1">
      <alignment horizontal="center" wrapText="1"/>
    </xf>
    <xf numFmtId="166" fontId="0" fillId="0" borderId="0" xfId="0" applyNumberFormat="1"/>
    <xf numFmtId="0" fontId="0" fillId="0" borderId="0" xfId="0" quotePrefix="1" applyAlignment="1">
      <alignment horizontal="left" indent="1"/>
    </xf>
    <xf numFmtId="3" fontId="0" fillId="0" borderId="0" xfId="0" applyNumberFormat="1"/>
    <xf numFmtId="0" fontId="0" fillId="0" borderId="0" xfId="0" applyNumberFormat="1"/>
    <xf numFmtId="10" fontId="0" fillId="0" borderId="0" xfId="0" applyNumberFormat="1"/>
    <xf numFmtId="0" fontId="13" fillId="0" borderId="0" xfId="0" applyFont="1" applyAlignment="1">
      <alignment horizontal="left" vertical="top" wrapText="1"/>
    </xf>
    <xf numFmtId="0" fontId="15" fillId="0" borderId="0" xfId="0" applyFont="1" applyAlignment="1">
      <alignment horizontal="left" vertical="top" wrapText="1"/>
    </xf>
  </cellXfs>
  <cellStyles count="16">
    <cellStyle name="Comma" xfId="14" builtinId="3"/>
    <cellStyle name="Comma 2" xfId="2" xr:uid="{00000000-0005-0000-0000-000001000000}"/>
    <cellStyle name="Comma0" xfId="9" xr:uid="{00000000-0005-0000-0000-000002000000}"/>
    <cellStyle name="Currency0" xfId="10" xr:uid="{00000000-0005-0000-0000-000003000000}"/>
    <cellStyle name="Date" xfId="5" xr:uid="{00000000-0005-0000-0000-000004000000}"/>
    <cellStyle name="Fixed" xfId="4" xr:uid="{00000000-0005-0000-0000-000005000000}"/>
    <cellStyle name="Heading 1 2" xfId="6" xr:uid="{00000000-0005-0000-0000-000006000000}"/>
    <cellStyle name="Heading 2 2" xfId="7" xr:uid="{00000000-0005-0000-0000-000007000000}"/>
    <cellStyle name="Hyperlink" xfId="15" builtinId="8"/>
    <cellStyle name="Normal" xfId="0" builtinId="0"/>
    <cellStyle name="Normal 2" xfId="3" xr:uid="{00000000-0005-0000-0000-00000A000000}"/>
    <cellStyle name="Normal 2 2" xfId="1" xr:uid="{00000000-0005-0000-0000-00000B000000}"/>
    <cellStyle name="Normal 2 3" xfId="12" xr:uid="{00000000-0005-0000-0000-00000C000000}"/>
    <cellStyle name="Normal 3" xfId="11" xr:uid="{00000000-0005-0000-0000-00000D000000}"/>
    <cellStyle name="Percent" xfId="13" builtinId="5"/>
    <cellStyle name="Total 2" xfId="8" xr:uid="{00000000-0005-0000-0000-00000F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baseline="0">
                <a:latin typeface="Times New Roman" panose="02020603050405020304" pitchFamily="18" charset="0"/>
              </a:rPr>
              <a:t>Figure 1: Multinationals' Share of U.S. Economic Activity in 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barChart>
        <c:barDir val="col"/>
        <c:grouping val="stacked"/>
        <c:varyColors val="0"/>
        <c:ser>
          <c:idx val="0"/>
          <c:order val="0"/>
          <c:tx>
            <c:strRef>
              <c:f>'Fig1'!$G$11</c:f>
              <c:strCache>
                <c:ptCount val="1"/>
                <c:pt idx="0">
                  <c:v>U.S. Parents</c:v>
                </c:pt>
              </c:strCache>
            </c:strRef>
          </c:tx>
          <c:spPr>
            <a:solidFill>
              <a:schemeClr val="bg1"/>
            </a:solidFill>
            <a:ln>
              <a:solidFill>
                <a:schemeClr val="tx1"/>
              </a:solid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BF4-4475-9358-6AC91C8B0298}"/>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BF4-4475-9358-6AC91C8B0298}"/>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BF4-4475-9358-6AC91C8B0298}"/>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BF4-4475-9358-6AC91C8B0298}"/>
                </c:ext>
              </c:extLst>
            </c:dLbl>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BF4-4475-9358-6AC91C8B0298}"/>
                </c:ext>
              </c:extLst>
            </c:dLbl>
            <c:dLbl>
              <c:idx val="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BF4-4475-9358-6AC91C8B0298}"/>
                </c:ext>
              </c:extLst>
            </c:dLbl>
            <c:dLbl>
              <c:idx val="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BF4-4475-9358-6AC91C8B0298}"/>
                </c:ext>
              </c:extLst>
            </c:dLbl>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BF4-4475-9358-6AC91C8B029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'Fig1'!$H$10:$O$10</c:f>
              <c:strCache>
                <c:ptCount val="8"/>
                <c:pt idx="0">
                  <c:v>Employment</c:v>
                </c:pt>
                <c:pt idx="1">
                  <c:v>Employee Comensation</c:v>
                </c:pt>
                <c:pt idx="2">
                  <c:v>Manufacturing Employment</c:v>
                </c:pt>
                <c:pt idx="3">
                  <c:v>Manufacturing Employee Comensation</c:v>
                </c:pt>
                <c:pt idx="4">
                  <c:v>Capital Expenditures</c:v>
                </c:pt>
                <c:pt idx="5">
                  <c:v>Industrial R&amp;D</c:v>
                </c:pt>
                <c:pt idx="6">
                  <c:v>U.S. Exports</c:v>
                </c:pt>
                <c:pt idx="7">
                  <c:v>U.S. Imports</c:v>
                </c:pt>
              </c:strCache>
            </c:strRef>
          </c:cat>
          <c:val>
            <c:numRef>
              <c:f>'Fig1'!$H$11:$O$11</c:f>
              <c:numCache>
                <c:formatCode>0.0%</c:formatCode>
                <c:ptCount val="8"/>
                <c:pt idx="0">
                  <c:v>0.20094191522762953</c:v>
                </c:pt>
                <c:pt idx="1">
                  <c:v>0.23808962681027068</c:v>
                </c:pt>
                <c:pt idx="2">
                  <c:v>0.5161290322580645</c:v>
                </c:pt>
                <c:pt idx="3">
                  <c:v>0.59852426449720941</c:v>
                </c:pt>
                <c:pt idx="4">
                  <c:v>0.35668226071564046</c:v>
                </c:pt>
                <c:pt idx="5">
                  <c:v>0.66508372906773305</c:v>
                </c:pt>
                <c:pt idx="6">
                  <c:v>0.39379383634431453</c:v>
                </c:pt>
                <c:pt idx="7">
                  <c:v>0.2530747235332621</c:v>
                </c:pt>
              </c:numCache>
            </c:numRef>
          </c:val>
          <c:extLst>
            <c:ext xmlns:c16="http://schemas.microsoft.com/office/drawing/2014/chart" uri="{C3380CC4-5D6E-409C-BE32-E72D297353CC}">
              <c16:uniqueId val="{00000000-BBF4-4475-9358-6AC91C8B0298}"/>
            </c:ext>
          </c:extLst>
        </c:ser>
        <c:ser>
          <c:idx val="1"/>
          <c:order val="1"/>
          <c:tx>
            <c:strRef>
              <c:f>'Fig1'!$G$12</c:f>
              <c:strCache>
                <c:ptCount val="1"/>
                <c:pt idx="0">
                  <c:v>U.S. Affiliates of Foreign MNCs</c:v>
                </c:pt>
              </c:strCache>
            </c:strRef>
          </c:tx>
          <c:spPr>
            <a:solidFill>
              <a:schemeClr val="bg1">
                <a:lumMod val="75000"/>
              </a:schemeClr>
            </a:solidFill>
            <a:ln>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'Fig1'!$H$10:$O$10</c:f>
              <c:strCache>
                <c:ptCount val="8"/>
                <c:pt idx="0">
                  <c:v>Employment</c:v>
                </c:pt>
                <c:pt idx="1">
                  <c:v>Employee Comensation</c:v>
                </c:pt>
                <c:pt idx="2">
                  <c:v>Manufacturing Employment</c:v>
                </c:pt>
                <c:pt idx="3">
                  <c:v>Manufacturing Employee Comensation</c:v>
                </c:pt>
                <c:pt idx="4">
                  <c:v>Capital Expenditures</c:v>
                </c:pt>
                <c:pt idx="5">
                  <c:v>Industrial R&amp;D</c:v>
                </c:pt>
                <c:pt idx="6">
                  <c:v>U.S. Exports</c:v>
                </c:pt>
                <c:pt idx="7">
                  <c:v>U.S. Imports</c:v>
                </c:pt>
              </c:strCache>
            </c:strRef>
          </c:cat>
          <c:val>
            <c:numRef>
              <c:f>'Fig1'!$H$12:$O$12</c:f>
              <c:numCache>
                <c:formatCode>0.0%</c:formatCode>
                <c:ptCount val="8"/>
                <c:pt idx="0">
                  <c:v>6.3579277864992151E-2</c:v>
                </c:pt>
                <c:pt idx="1">
                  <c:v>7.9775638381862538E-2</c:v>
                </c:pt>
                <c:pt idx="2">
                  <c:v>0.20967741935483872</c:v>
                </c:pt>
                <c:pt idx="3">
                  <c:v>0.23782045218049383</c:v>
                </c:pt>
                <c:pt idx="4">
                  <c:v>0.17581236565937541</c:v>
                </c:pt>
                <c:pt idx="5">
                  <c:v>0.17020744813796548</c:v>
                </c:pt>
                <c:pt idx="6">
                  <c:v>0.20395324123273112</c:v>
                </c:pt>
                <c:pt idx="7">
                  <c:v>0.27388293657629104</c:v>
                </c:pt>
              </c:numCache>
            </c:numRef>
          </c:val>
          <c:extLst>
            <c:ext xmlns:c16="http://schemas.microsoft.com/office/drawing/2014/chart" uri="{C3380CC4-5D6E-409C-BE32-E72D297353CC}">
              <c16:uniqueId val="{00000001-BBF4-4475-9358-6AC91C8B0298}"/>
            </c:ext>
          </c:extLst>
        </c:ser>
        <c:dLbls>
          <c:showLegendKey val="0"/>
          <c:showVal val="0"/>
          <c:showCatName val="0"/>
          <c:showSerName val="0"/>
          <c:showPercent val="0"/>
          <c:showBubbleSize val="0"/>
        </c:dLbls>
        <c:gapWidth val="150"/>
        <c:overlap val="100"/>
        <c:axId val="486660512"/>
        <c:axId val="486659200"/>
      </c:barChart>
      <c:catAx>
        <c:axId val="48666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486659200"/>
        <c:crosses val="autoZero"/>
        <c:auto val="1"/>
        <c:lblAlgn val="ctr"/>
        <c:lblOffset val="100"/>
        <c:noMultiLvlLbl val="0"/>
      </c:catAx>
      <c:valAx>
        <c:axId val="48665920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486660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a:t>
            </a:r>
            <a:r>
              <a:rPr lang="en-US" baseline="0"/>
              <a:t> 3a: MOFA share of U.S. MNC Employment and Employee Compensation, 1982-2017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MOFA share of US MNC employment</c:v>
          </c:tx>
          <c:spPr>
            <a:ln w="28575" cap="rnd">
              <a:solidFill>
                <a:schemeClr val="accent1"/>
              </a:solidFill>
              <a:round/>
            </a:ln>
            <a:effectLst/>
          </c:spPr>
          <c:marker>
            <c:symbol val="none"/>
          </c:marker>
          <c:cat>
            <c:numRef>
              <c:f>'Fig7'!$A$3:$A$38</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'Fig7'!$P$3:$P$38</c:f>
              <c:numCache>
                <c:formatCode>0%</c:formatCode>
                <c:ptCount val="36"/>
                <c:pt idx="0">
                  <c:v>0.21167446369115353</c:v>
                </c:pt>
                <c:pt idx="1">
                  <c:v>0.20872915869281949</c:v>
                </c:pt>
                <c:pt idx="2">
                  <c:v>0.21075977468810667</c:v>
                </c:pt>
                <c:pt idx="3">
                  <c:v>0.20985036862539805</c:v>
                </c:pt>
                <c:pt idx="4">
                  <c:v>0.20899077766589336</c:v>
                </c:pt>
                <c:pt idx="5">
                  <c:v>0.20592494481236201</c:v>
                </c:pt>
                <c:pt idx="6">
                  <c:v>0.21159564585453886</c:v>
                </c:pt>
                <c:pt idx="7">
                  <c:v>0.21415948474417279</c:v>
                </c:pt>
                <c:pt idx="8">
                  <c:v>0.22517731241880626</c:v>
                </c:pt>
                <c:pt idx="9">
                  <c:v>0.23073067927728802</c:v>
                </c:pt>
                <c:pt idx="10">
                  <c:v>0.23156233561283535</c:v>
                </c:pt>
                <c:pt idx="11">
                  <c:v>0.22949271096036064</c:v>
                </c:pt>
                <c:pt idx="12">
                  <c:v>0.23512617159336699</c:v>
                </c:pt>
                <c:pt idx="13">
                  <c:v>0.24177847075678477</c:v>
                </c:pt>
                <c:pt idx="14">
                  <c:v>0.24437402480415657</c:v>
                </c:pt>
                <c:pt idx="15">
                  <c:v>0.24584273925827563</c:v>
                </c:pt>
                <c:pt idx="16">
                  <c:v>0.25469580226301003</c:v>
                </c:pt>
                <c:pt idx="17">
                  <c:v>0.25236086648511991</c:v>
                </c:pt>
                <c:pt idx="18">
                  <c:v>0.25490538609833857</c:v>
                </c:pt>
                <c:pt idx="19">
                  <c:v>0.2649308743840772</c:v>
                </c:pt>
                <c:pt idx="20">
                  <c:v>0.2718054073986278</c:v>
                </c:pt>
                <c:pt idx="21">
                  <c:v>0.28085323883190788</c:v>
                </c:pt>
                <c:pt idx="22">
                  <c:v>0.29040786510829941</c:v>
                </c:pt>
                <c:pt idx="23">
                  <c:v>0.29768785181841673</c:v>
                </c:pt>
                <c:pt idx="24">
                  <c:v>0.30792233904947303</c:v>
                </c:pt>
                <c:pt idx="25">
                  <c:v>0.31723012578815629</c:v>
                </c:pt>
                <c:pt idx="26">
                  <c:v>0.32417838250320108</c:v>
                </c:pt>
                <c:pt idx="27">
                  <c:v>0.32004115445968462</c:v>
                </c:pt>
                <c:pt idx="28">
                  <c:v>0.33172748464278906</c:v>
                </c:pt>
                <c:pt idx="29">
                  <c:v>0.34008908174627772</c:v>
                </c:pt>
                <c:pt idx="30">
                  <c:v>0.34434519415325554</c:v>
                </c:pt>
                <c:pt idx="31">
                  <c:v>0.34721173793188281</c:v>
                </c:pt>
                <c:pt idx="32">
                  <c:v>0.33747682494548459</c:v>
                </c:pt>
                <c:pt idx="33">
                  <c:v>0.33425436659972563</c:v>
                </c:pt>
                <c:pt idx="34">
                  <c:v>0.3373391978811956</c:v>
                </c:pt>
                <c:pt idx="35">
                  <c:v>0.33905173164810898</c:v>
                </c:pt>
              </c:numCache>
            </c:numRef>
          </c:val>
          <c:smooth val="0"/>
          <c:extLst>
            <c:ext xmlns:c16="http://schemas.microsoft.com/office/drawing/2014/chart" uri="{C3380CC4-5D6E-409C-BE32-E72D297353CC}">
              <c16:uniqueId val="{00000000-B761-4F54-808B-26C96BD80988}"/>
            </c:ext>
          </c:extLst>
        </c:ser>
        <c:ser>
          <c:idx val="1"/>
          <c:order val="1"/>
          <c:tx>
            <c:v>MOFA share of US MNC employee compensation</c:v>
          </c:tx>
          <c:spPr>
            <a:ln w="28575" cap="rnd">
              <a:solidFill>
                <a:schemeClr val="accent2"/>
              </a:solidFill>
              <a:round/>
            </a:ln>
            <a:effectLst/>
          </c:spPr>
          <c:marker>
            <c:symbol val="none"/>
          </c:marker>
          <c:cat>
            <c:numRef>
              <c:f>'Fig7'!$A$3:$A$38</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'Fig7'!$Q$3:$Q$38</c:f>
              <c:numCache>
                <c:formatCode>0%</c:formatCode>
                <c:ptCount val="36"/>
                <c:pt idx="0">
                  <c:v>0.14667250437828372</c:v>
                </c:pt>
                <c:pt idx="1">
                  <c:v>0.13568681018829359</c:v>
                </c:pt>
                <c:pt idx="2">
                  <c:v>0.129923127715597</c:v>
                </c:pt>
                <c:pt idx="3">
                  <c:v>0.12667777432743219</c:v>
                </c:pt>
                <c:pt idx="4">
                  <c:v>0.14035646959057549</c:v>
                </c:pt>
                <c:pt idx="5">
                  <c:v>0.15390700369398994</c:v>
                </c:pt>
                <c:pt idx="6">
                  <c:v>0.16564529690259744</c:v>
                </c:pt>
                <c:pt idx="7">
                  <c:v>0.16596328563863283</c:v>
                </c:pt>
                <c:pt idx="8">
                  <c:v>0.17990914678011805</c:v>
                </c:pt>
                <c:pt idx="9">
                  <c:v>0.18465155068222636</c:v>
                </c:pt>
                <c:pt idx="10">
                  <c:v>0.18957391006879776</c:v>
                </c:pt>
                <c:pt idx="11">
                  <c:v>0.18078850586198433</c:v>
                </c:pt>
                <c:pt idx="12">
                  <c:v>0.18563990766085284</c:v>
                </c:pt>
                <c:pt idx="13">
                  <c:v>0.19634815883965406</c:v>
                </c:pt>
                <c:pt idx="14">
                  <c:v>0.19926795897468871</c:v>
                </c:pt>
                <c:pt idx="15">
                  <c:v>0.19589863168510877</c:v>
                </c:pt>
                <c:pt idx="16">
                  <c:v>0.19627511170469406</c:v>
                </c:pt>
                <c:pt idx="17">
                  <c:v>0.18760312089264242</c:v>
                </c:pt>
                <c:pt idx="18">
                  <c:v>0.18342821482344823</c:v>
                </c:pt>
                <c:pt idx="19">
                  <c:v>0.18692201878915585</c:v>
                </c:pt>
                <c:pt idx="20">
                  <c:v>0.19074339272275645</c:v>
                </c:pt>
                <c:pt idx="21">
                  <c:v>0.20180305751378205</c:v>
                </c:pt>
                <c:pt idx="22">
                  <c:v>0.21105570817177088</c:v>
                </c:pt>
                <c:pt idx="23">
                  <c:v>0.21973674996117928</c:v>
                </c:pt>
                <c:pt idx="24">
                  <c:v>0.22282476434840245</c:v>
                </c:pt>
                <c:pt idx="25">
                  <c:v>0.23545244596985165</c:v>
                </c:pt>
                <c:pt idx="26">
                  <c:v>0.24399077082366383</c:v>
                </c:pt>
                <c:pt idx="27">
                  <c:v>0.23257455503394239</c:v>
                </c:pt>
                <c:pt idx="28">
                  <c:v>0.23368801074825951</c:v>
                </c:pt>
                <c:pt idx="29">
                  <c:v>0.24141307406750162</c:v>
                </c:pt>
                <c:pt idx="30">
                  <c:v>0.23873347079663576</c:v>
                </c:pt>
                <c:pt idx="31">
                  <c:v>0.23713007729822302</c:v>
                </c:pt>
                <c:pt idx="32">
                  <c:v>0.23005487455374418</c:v>
                </c:pt>
                <c:pt idx="33">
                  <c:v>0.21817385298583286</c:v>
                </c:pt>
                <c:pt idx="34">
                  <c:v>0.21433382426257047</c:v>
                </c:pt>
                <c:pt idx="35">
                  <c:v>0.21451967046526821</c:v>
                </c:pt>
              </c:numCache>
            </c:numRef>
          </c:val>
          <c:smooth val="0"/>
          <c:extLst>
            <c:ext xmlns:c16="http://schemas.microsoft.com/office/drawing/2014/chart" uri="{C3380CC4-5D6E-409C-BE32-E72D297353CC}">
              <c16:uniqueId val="{00000001-B761-4F54-808B-26C96BD80988}"/>
            </c:ext>
          </c:extLst>
        </c:ser>
        <c:dLbls>
          <c:showLegendKey val="0"/>
          <c:showVal val="0"/>
          <c:showCatName val="0"/>
          <c:showSerName val="0"/>
          <c:showPercent val="0"/>
          <c:showBubbleSize val="0"/>
        </c:dLbls>
        <c:smooth val="0"/>
        <c:axId val="782285528"/>
        <c:axId val="782263880"/>
      </c:lineChart>
      <c:catAx>
        <c:axId val="782285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263880"/>
        <c:crosses val="autoZero"/>
        <c:auto val="1"/>
        <c:lblAlgn val="ctr"/>
        <c:lblOffset val="100"/>
        <c:noMultiLvlLbl val="0"/>
      </c:catAx>
      <c:valAx>
        <c:axId val="782263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285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a:t>
            </a:r>
            <a:r>
              <a:rPr lang="en-US" baseline="0"/>
              <a:t> 3b: MOFA share of U.S. MNC Capital Expenditures, 1982-2017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'Fig7'!$A$3:$A$38</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'Fig7'!$R$3:$R$38</c:f>
              <c:numCache>
                <c:formatCode>0%</c:formatCode>
                <c:ptCount val="36"/>
                <c:pt idx="0">
                  <c:v>0.18274500848231762</c:v>
                </c:pt>
                <c:pt idx="1">
                  <c:v>0.18669191126590864</c:v>
                </c:pt>
                <c:pt idx="2">
                  <c:v>0.17223037327458032</c:v>
                </c:pt>
                <c:pt idx="3">
                  <c:v>0.16469759693737049</c:v>
                </c:pt>
                <c:pt idx="4">
                  <c:v>0.17014950272068458</c:v>
                </c:pt>
                <c:pt idx="5">
                  <c:v>0.18593068267970739</c:v>
                </c:pt>
                <c:pt idx="6">
                  <c:v>0.20825774973862224</c:v>
                </c:pt>
                <c:pt idx="7">
                  <c:v>0.22027061487222682</c:v>
                </c:pt>
                <c:pt idx="8">
                  <c:v>0.22407816061817679</c:v>
                </c:pt>
                <c:pt idx="9">
                  <c:v>0.23375219615111748</c:v>
                </c:pt>
                <c:pt idx="10">
                  <c:v>0.23236622814272428</c:v>
                </c:pt>
                <c:pt idx="11">
                  <c:v>0.23641229326255886</c:v>
                </c:pt>
                <c:pt idx="12">
                  <c:v>0.23551575005603828</c:v>
                </c:pt>
                <c:pt idx="13">
                  <c:v>0.23360711460496392</c:v>
                </c:pt>
                <c:pt idx="14">
                  <c:v>0.23629849343631612</c:v>
                </c:pt>
                <c:pt idx="15">
                  <c:v>0.22306971462451983</c:v>
                </c:pt>
                <c:pt idx="16">
                  <c:v>0.22855370845544867</c:v>
                </c:pt>
                <c:pt idx="17">
                  <c:v>0.21822846346006058</c:v>
                </c:pt>
                <c:pt idx="18">
                  <c:v>0.20181426163600943</c:v>
                </c:pt>
                <c:pt idx="19">
                  <c:v>0.19750739596168901</c:v>
                </c:pt>
                <c:pt idx="20">
                  <c:v>0.23084136995534937</c:v>
                </c:pt>
                <c:pt idx="21">
                  <c:v>0.24663151332653671</c:v>
                </c:pt>
                <c:pt idx="22">
                  <c:v>0.26675207065055367</c:v>
                </c:pt>
                <c:pt idx="23">
                  <c:v>0.25652347030091344</c:v>
                </c:pt>
                <c:pt idx="24">
                  <c:v>0.25830275512056672</c:v>
                </c:pt>
                <c:pt idx="25">
                  <c:v>0.25610860408016156</c:v>
                </c:pt>
                <c:pt idx="26">
                  <c:v>0.26976565897145699</c:v>
                </c:pt>
                <c:pt idx="27">
                  <c:v>0.2789724510822193</c:v>
                </c:pt>
                <c:pt idx="28">
                  <c:v>0.27391153321249778</c:v>
                </c:pt>
                <c:pt idx="29">
                  <c:v>0.26347560235373901</c:v>
                </c:pt>
                <c:pt idx="30">
                  <c:v>0.27163064881976123</c:v>
                </c:pt>
                <c:pt idx="31">
                  <c:v>0.27309685172539544</c:v>
                </c:pt>
                <c:pt idx="32">
                  <c:v>0.25346090763368484</c:v>
                </c:pt>
                <c:pt idx="33">
                  <c:v>0.23163568881465371</c:v>
                </c:pt>
                <c:pt idx="34">
                  <c:v>0.23320255906358928</c:v>
                </c:pt>
                <c:pt idx="35">
                  <c:v>0.23392368033360408</c:v>
                </c:pt>
              </c:numCache>
            </c:numRef>
          </c:val>
          <c:smooth val="0"/>
          <c:extLst>
            <c:ext xmlns:c16="http://schemas.microsoft.com/office/drawing/2014/chart" uri="{C3380CC4-5D6E-409C-BE32-E72D297353CC}">
              <c16:uniqueId val="{00000000-F014-479C-960B-92A05AC5696A}"/>
            </c:ext>
          </c:extLst>
        </c:ser>
        <c:dLbls>
          <c:showLegendKey val="0"/>
          <c:showVal val="0"/>
          <c:showCatName val="0"/>
          <c:showSerName val="0"/>
          <c:showPercent val="0"/>
          <c:showBubbleSize val="0"/>
        </c:dLbls>
        <c:smooth val="0"/>
        <c:axId val="782285528"/>
        <c:axId val="782263880"/>
      </c:lineChart>
      <c:catAx>
        <c:axId val="782285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263880"/>
        <c:crosses val="autoZero"/>
        <c:auto val="1"/>
        <c:lblAlgn val="ctr"/>
        <c:lblOffset val="100"/>
        <c:noMultiLvlLbl val="0"/>
      </c:catAx>
      <c:valAx>
        <c:axId val="782263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285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a:t>Figure 7: Share of U.S. Multinational Employment Accounted for by Foreign Affiliates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lineChart>
        <c:grouping val="standard"/>
        <c:varyColors val="0"/>
        <c:ser>
          <c:idx val="0"/>
          <c:order val="0"/>
          <c:tx>
            <c:strRef>
              <c:f>'Fig7'!$P$2</c:f>
              <c:strCache>
                <c:ptCount val="1"/>
                <c:pt idx="0">
                  <c:v>Share of U.S. Multinational Employment Accounted for by Foreign Affiliates</c:v>
                </c:pt>
              </c:strCache>
            </c:strRef>
          </c:tx>
          <c:spPr>
            <a:ln w="28575" cap="rnd">
              <a:solidFill>
                <a:schemeClr val="tx1"/>
              </a:solidFill>
              <a:round/>
            </a:ln>
            <a:effectLst/>
          </c:spPr>
          <c:marker>
            <c:symbol val="none"/>
          </c:marker>
          <c:cat>
            <c:numRef>
              <c:f>'Fig7'!$O$3:$O$38</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'Fig7'!$P$3:$P$38</c:f>
              <c:numCache>
                <c:formatCode>0%</c:formatCode>
                <c:ptCount val="36"/>
                <c:pt idx="0">
                  <c:v>0.21167446369115353</c:v>
                </c:pt>
                <c:pt idx="1">
                  <c:v>0.20872915869281949</c:v>
                </c:pt>
                <c:pt idx="2">
                  <c:v>0.21075977468810667</c:v>
                </c:pt>
                <c:pt idx="3">
                  <c:v>0.20985036862539805</c:v>
                </c:pt>
                <c:pt idx="4">
                  <c:v>0.20899077766589336</c:v>
                </c:pt>
                <c:pt idx="5">
                  <c:v>0.20592494481236201</c:v>
                </c:pt>
                <c:pt idx="6">
                  <c:v>0.21159564585453886</c:v>
                </c:pt>
                <c:pt idx="7">
                  <c:v>0.21415948474417279</c:v>
                </c:pt>
                <c:pt idx="8">
                  <c:v>0.22517731241880626</c:v>
                </c:pt>
                <c:pt idx="9">
                  <c:v>0.23073067927728802</c:v>
                </c:pt>
                <c:pt idx="10">
                  <c:v>0.23156233561283535</c:v>
                </c:pt>
                <c:pt idx="11">
                  <c:v>0.22949271096036064</c:v>
                </c:pt>
                <c:pt idx="12">
                  <c:v>0.23512617159336699</c:v>
                </c:pt>
                <c:pt idx="13">
                  <c:v>0.24177847075678477</c:v>
                </c:pt>
                <c:pt idx="14">
                  <c:v>0.24437402480415657</c:v>
                </c:pt>
                <c:pt idx="15">
                  <c:v>0.24584273925827563</c:v>
                </c:pt>
                <c:pt idx="16">
                  <c:v>0.25469580226301003</c:v>
                </c:pt>
                <c:pt idx="17">
                  <c:v>0.25236086648511991</c:v>
                </c:pt>
                <c:pt idx="18">
                  <c:v>0.25490538609833857</c:v>
                </c:pt>
                <c:pt idx="19">
                  <c:v>0.2649308743840772</c:v>
                </c:pt>
                <c:pt idx="20">
                  <c:v>0.2718054073986278</c:v>
                </c:pt>
                <c:pt idx="21">
                  <c:v>0.28085323883190788</c:v>
                </c:pt>
                <c:pt idx="22">
                  <c:v>0.29040786510829941</c:v>
                </c:pt>
                <c:pt idx="23">
                  <c:v>0.29768785181841673</c:v>
                </c:pt>
                <c:pt idx="24">
                  <c:v>0.30792233904947303</c:v>
                </c:pt>
                <c:pt idx="25">
                  <c:v>0.31723012578815629</c:v>
                </c:pt>
                <c:pt idx="26">
                  <c:v>0.32417838250320108</c:v>
                </c:pt>
                <c:pt idx="27">
                  <c:v>0.32004115445968462</c:v>
                </c:pt>
                <c:pt idx="28">
                  <c:v>0.33172748464278906</c:v>
                </c:pt>
                <c:pt idx="29">
                  <c:v>0.34008908174627772</c:v>
                </c:pt>
                <c:pt idx="30">
                  <c:v>0.34434519415325554</c:v>
                </c:pt>
                <c:pt idx="31">
                  <c:v>0.34721173793188281</c:v>
                </c:pt>
                <c:pt idx="32">
                  <c:v>0.33747682494548459</c:v>
                </c:pt>
                <c:pt idx="33">
                  <c:v>0.33425436659972563</c:v>
                </c:pt>
                <c:pt idx="34">
                  <c:v>0.3373391978811956</c:v>
                </c:pt>
                <c:pt idx="35">
                  <c:v>0.33905173164810898</c:v>
                </c:pt>
              </c:numCache>
            </c:numRef>
          </c:val>
          <c:smooth val="0"/>
          <c:extLst>
            <c:ext xmlns:c16="http://schemas.microsoft.com/office/drawing/2014/chart" uri="{C3380CC4-5D6E-409C-BE32-E72D297353CC}">
              <c16:uniqueId val="{00000000-6F35-4A4D-B768-1B889CB2DD25}"/>
            </c:ext>
          </c:extLst>
        </c:ser>
        <c:dLbls>
          <c:showLegendKey val="0"/>
          <c:showVal val="0"/>
          <c:showCatName val="0"/>
          <c:showSerName val="0"/>
          <c:showPercent val="0"/>
          <c:showBubbleSize val="0"/>
        </c:dLbls>
        <c:smooth val="0"/>
        <c:axId val="707107064"/>
        <c:axId val="707103784"/>
      </c:lineChart>
      <c:catAx>
        <c:axId val="707107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707103784"/>
        <c:crosses val="autoZero"/>
        <c:auto val="1"/>
        <c:lblAlgn val="ctr"/>
        <c:lblOffset val="100"/>
        <c:tickLblSkip val="5"/>
        <c:noMultiLvlLbl val="0"/>
      </c:catAx>
      <c:valAx>
        <c:axId val="7071037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707107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 2.</a:t>
            </a:r>
            <a:r>
              <a:rPr lang="en-US" baseline="0"/>
              <a:t> Foreign MNC Share of US Private Employment and Employee Compensation, </a:t>
            </a:r>
          </a:p>
          <a:p>
            <a:pPr>
              <a:defRPr/>
            </a:pPr>
            <a:r>
              <a:rPr lang="en-US" baseline="0"/>
              <a:t>1982-2016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Foreign MNE share of US private employee compensation</c:v>
          </c:tx>
          <c:spPr>
            <a:ln w="28575" cap="rnd">
              <a:solidFill>
                <a:schemeClr val="accent1"/>
              </a:solidFill>
              <a:round/>
            </a:ln>
            <a:effectLst/>
          </c:spPr>
          <c:marker>
            <c:symbol val="none"/>
          </c:marker>
          <c:cat>
            <c:numRef>
              <c:f>'Fig8'!$A$4:$A$38</c:f>
              <c:numCache>
                <c:formatCode>General</c:formatCode>
                <c:ptCount val="35"/>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numCache>
            </c:numRef>
          </c:cat>
          <c:val>
            <c:numRef>
              <c:f>'Fig8'!$I$4:$I$38</c:f>
              <c:numCache>
                <c:formatCode>0.0%</c:formatCode>
                <c:ptCount val="35"/>
                <c:pt idx="0">
                  <c:v>4.0838678353647399E-2</c:v>
                </c:pt>
                <c:pt idx="1">
                  <c:v>4.1744434606509326E-2</c:v>
                </c:pt>
                <c:pt idx="2">
                  <c:v>4.1257503671469464E-2</c:v>
                </c:pt>
                <c:pt idx="3">
                  <c:v>4.1886405272049669E-2</c:v>
                </c:pt>
                <c:pt idx="4">
                  <c:v>4.2477059038751007E-2</c:v>
                </c:pt>
                <c:pt idx="5">
                  <c:v>4.3916590086667671E-2</c:v>
                </c:pt>
                <c:pt idx="6">
                  <c:v>5.0434152576933504E-2</c:v>
                </c:pt>
                <c:pt idx="7">
                  <c:v>5.7232741107581656E-2</c:v>
                </c:pt>
                <c:pt idx="8">
                  <c:v>6.1303589395759125E-2</c:v>
                </c:pt>
                <c:pt idx="9">
                  <c:v>6.4343835048922729E-2</c:v>
                </c:pt>
                <c:pt idx="10">
                  <c:v>6.258963277888771E-2</c:v>
                </c:pt>
                <c:pt idx="11">
                  <c:v>6.3578110155499537E-2</c:v>
                </c:pt>
                <c:pt idx="12">
                  <c:v>6.2738515972888736E-2</c:v>
                </c:pt>
                <c:pt idx="13">
                  <c:v>6.1294244393400726E-2</c:v>
                </c:pt>
                <c:pt idx="14">
                  <c:v>6.1928916627792159E-2</c:v>
                </c:pt>
                <c:pt idx="15">
                  <c:v>6.1065088633590114E-2</c:v>
                </c:pt>
                <c:pt idx="16">
                  <c:v>6.3206412661345607E-2</c:v>
                </c:pt>
                <c:pt idx="17">
                  <c:v>6.6091697101716279E-2</c:v>
                </c:pt>
                <c:pt idx="18">
                  <c:v>6.9039023122889065E-2</c:v>
                </c:pt>
                <c:pt idx="19">
                  <c:v>6.9864112244651874E-2</c:v>
                </c:pt>
                <c:pt idx="20">
                  <c:v>6.8966442254534147E-2</c:v>
                </c:pt>
                <c:pt idx="21">
                  <c:v>6.7111240703472422E-2</c:v>
                </c:pt>
                <c:pt idx="22">
                  <c:v>6.5091760691387127E-2</c:v>
                </c:pt>
                <c:pt idx="23">
                  <c:v>6.4185966465063679E-2</c:v>
                </c:pt>
                <c:pt idx="24">
                  <c:v>6.5465822424347356E-2</c:v>
                </c:pt>
                <c:pt idx="25">
                  <c:v>6.8694170856117384E-2</c:v>
                </c:pt>
                <c:pt idx="26">
                  <c:v>7.0597559135651911E-2</c:v>
                </c:pt>
                <c:pt idx="27">
                  <c:v>7.3552251961820497E-2</c:v>
                </c:pt>
                <c:pt idx="28">
                  <c:v>7.1931958905270654E-2</c:v>
                </c:pt>
                <c:pt idx="29">
                  <c:v>7.3722130800321556E-2</c:v>
                </c:pt>
                <c:pt idx="30">
                  <c:v>7.5495320207259922E-2</c:v>
                </c:pt>
                <c:pt idx="31">
                  <c:v>7.5308655895186663E-2</c:v>
                </c:pt>
                <c:pt idx="32">
                  <c:v>7.4772698120771183E-2</c:v>
                </c:pt>
                <c:pt idx="33">
                  <c:v>7.5678074745768875E-2</c:v>
                </c:pt>
                <c:pt idx="34">
                  <c:v>7.7853170762905238E-2</c:v>
                </c:pt>
              </c:numCache>
            </c:numRef>
          </c:val>
          <c:smooth val="0"/>
          <c:extLst>
            <c:ext xmlns:c16="http://schemas.microsoft.com/office/drawing/2014/chart" uri="{C3380CC4-5D6E-409C-BE32-E72D297353CC}">
              <c16:uniqueId val="{00000000-826A-4FF9-B11C-1E1AB4FB1BF2}"/>
            </c:ext>
          </c:extLst>
        </c:ser>
        <c:ser>
          <c:idx val="1"/>
          <c:order val="1"/>
          <c:tx>
            <c:v>Foreign MNE share of US private employment</c:v>
          </c:tx>
          <c:spPr>
            <a:ln w="28575" cap="rnd">
              <a:solidFill>
                <a:schemeClr val="accent2"/>
              </a:solidFill>
              <a:round/>
            </a:ln>
            <a:effectLst/>
          </c:spPr>
          <c:marker>
            <c:symbol val="none"/>
          </c:marker>
          <c:cat>
            <c:numRef>
              <c:f>'Fig8'!$A$4:$A$38</c:f>
              <c:numCache>
                <c:formatCode>General</c:formatCode>
                <c:ptCount val="35"/>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numCache>
            </c:numRef>
          </c:cat>
          <c:val>
            <c:numRef>
              <c:f>'Fig8'!$H$4:$H$38</c:f>
              <c:numCache>
                <c:formatCode>0.0%</c:formatCode>
                <c:ptCount val="35"/>
                <c:pt idx="0">
                  <c:v>3.1296421768533547E-2</c:v>
                </c:pt>
                <c:pt idx="1">
                  <c:v>3.2259903467322042E-2</c:v>
                </c:pt>
                <c:pt idx="2">
                  <c:v>3.2660698385194815E-2</c:v>
                </c:pt>
                <c:pt idx="3">
                  <c:v>3.3568680803152562E-2</c:v>
                </c:pt>
                <c:pt idx="4">
                  <c:v>3.3858086226965234E-2</c:v>
                </c:pt>
                <c:pt idx="5">
                  <c:v>3.6118516858967178E-2</c:v>
                </c:pt>
                <c:pt idx="6">
                  <c:v>4.1769346111219761E-2</c:v>
                </c:pt>
                <c:pt idx="7">
                  <c:v>4.7840978982418188E-2</c:v>
                </c:pt>
                <c:pt idx="8">
                  <c:v>4.9715953838560971E-2</c:v>
                </c:pt>
                <c:pt idx="9">
                  <c:v>5.1961944986614612E-2</c:v>
                </c:pt>
                <c:pt idx="10">
                  <c:v>5.0083908656399362E-2</c:v>
                </c:pt>
                <c:pt idx="11">
                  <c:v>4.9588978377140956E-2</c:v>
                </c:pt>
                <c:pt idx="12">
                  <c:v>4.896714279933638E-2</c:v>
                </c:pt>
                <c:pt idx="13">
                  <c:v>4.8623492138457604E-2</c:v>
                </c:pt>
                <c:pt idx="14">
                  <c:v>4.9168328084217013E-2</c:v>
                </c:pt>
                <c:pt idx="15">
                  <c:v>4.8752120411242626E-2</c:v>
                </c:pt>
                <c:pt idx="16">
                  <c:v>5.1466673959016995E-2</c:v>
                </c:pt>
                <c:pt idx="17">
                  <c:v>5.3697995545657018E-2</c:v>
                </c:pt>
                <c:pt idx="18">
                  <c:v>5.6934179181319211E-2</c:v>
                </c:pt>
                <c:pt idx="19">
                  <c:v>5.4947973737037269E-2</c:v>
                </c:pt>
                <c:pt idx="20">
                  <c:v>5.2616575939756154E-2</c:v>
                </c:pt>
                <c:pt idx="21">
                  <c:v>5.0931588425125247E-2</c:v>
                </c:pt>
                <c:pt idx="22">
                  <c:v>4.946110631703151E-2</c:v>
                </c:pt>
                <c:pt idx="23">
                  <c:v>4.9095304944626425E-2</c:v>
                </c:pt>
                <c:pt idx="24">
                  <c:v>4.9312542488103336E-2</c:v>
                </c:pt>
                <c:pt idx="25">
                  <c:v>5.1189635458703253E-2</c:v>
                </c:pt>
                <c:pt idx="26">
                  <c:v>5.3597789886697791E-2</c:v>
                </c:pt>
                <c:pt idx="27">
                  <c:v>5.3600179291797403E-2</c:v>
                </c:pt>
                <c:pt idx="28">
                  <c:v>5.397823239850065E-2</c:v>
                </c:pt>
                <c:pt idx="29">
                  <c:v>5.5124073334221153E-2</c:v>
                </c:pt>
                <c:pt idx="30">
                  <c:v>5.5905089206104625E-2</c:v>
                </c:pt>
                <c:pt idx="31">
                  <c:v>5.5990838140481843E-2</c:v>
                </c:pt>
                <c:pt idx="32">
                  <c:v>5.7287764776079823E-2</c:v>
                </c:pt>
                <c:pt idx="33">
                  <c:v>5.9735201230868895E-2</c:v>
                </c:pt>
                <c:pt idx="34">
                  <c:v>6.1466626329533147E-2</c:v>
                </c:pt>
              </c:numCache>
            </c:numRef>
          </c:val>
          <c:smooth val="0"/>
          <c:extLst>
            <c:ext xmlns:c16="http://schemas.microsoft.com/office/drawing/2014/chart" uri="{C3380CC4-5D6E-409C-BE32-E72D297353CC}">
              <c16:uniqueId val="{00000001-826A-4FF9-B11C-1E1AB4FB1BF2}"/>
            </c:ext>
          </c:extLst>
        </c:ser>
        <c:dLbls>
          <c:showLegendKey val="0"/>
          <c:showVal val="0"/>
          <c:showCatName val="0"/>
          <c:showSerName val="0"/>
          <c:showPercent val="0"/>
          <c:showBubbleSize val="0"/>
        </c:dLbls>
        <c:smooth val="0"/>
        <c:axId val="776325944"/>
        <c:axId val="776325288"/>
      </c:lineChart>
      <c:catAx>
        <c:axId val="776325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325288"/>
        <c:crosses val="autoZero"/>
        <c:auto val="1"/>
        <c:lblAlgn val="ctr"/>
        <c:lblOffset val="100"/>
        <c:noMultiLvlLbl val="0"/>
      </c:catAx>
      <c:valAx>
        <c:axId val="7763252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325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a:t> Figure 8: Share of US Employment Accounted for by U.S. Affiliates of Foreign MNCs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lineChart>
        <c:grouping val="standard"/>
        <c:varyColors val="0"/>
        <c:ser>
          <c:idx val="0"/>
          <c:order val="0"/>
          <c:tx>
            <c:strRef>
              <c:f>'Fig8'!$H$3</c:f>
              <c:strCache>
                <c:ptCount val="1"/>
                <c:pt idx="0">
                  <c:v> Share of US Employment Accounted for by U.S. Affiliates of Foreign MNCs</c:v>
                </c:pt>
              </c:strCache>
            </c:strRef>
          </c:tx>
          <c:spPr>
            <a:ln w="28575" cap="rnd">
              <a:solidFill>
                <a:schemeClr val="tx1"/>
              </a:solidFill>
              <a:round/>
            </a:ln>
            <a:effectLst/>
          </c:spPr>
          <c:marker>
            <c:symbol val="none"/>
          </c:marker>
          <c:cat>
            <c:numRef>
              <c:f>'Fig8'!$G$4:$G$39</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'Fig8'!$H$4:$H$39</c:f>
              <c:numCache>
                <c:formatCode>0.0%</c:formatCode>
                <c:ptCount val="36"/>
                <c:pt idx="0">
                  <c:v>3.1296421768533547E-2</c:v>
                </c:pt>
                <c:pt idx="1">
                  <c:v>3.2259903467322042E-2</c:v>
                </c:pt>
                <c:pt idx="2">
                  <c:v>3.2660698385194815E-2</c:v>
                </c:pt>
                <c:pt idx="3">
                  <c:v>3.3568680803152562E-2</c:v>
                </c:pt>
                <c:pt idx="4">
                  <c:v>3.3858086226965234E-2</c:v>
                </c:pt>
                <c:pt idx="5">
                  <c:v>3.6118516858967178E-2</c:v>
                </c:pt>
                <c:pt idx="6">
                  <c:v>4.1769346111219761E-2</c:v>
                </c:pt>
                <c:pt idx="7">
                  <c:v>4.7840978982418188E-2</c:v>
                </c:pt>
                <c:pt idx="8">
                  <c:v>4.9715953838560971E-2</c:v>
                </c:pt>
                <c:pt idx="9">
                  <c:v>5.1961944986614612E-2</c:v>
                </c:pt>
                <c:pt idx="10">
                  <c:v>5.0083908656399362E-2</c:v>
                </c:pt>
                <c:pt idx="11">
                  <c:v>4.9588978377140956E-2</c:v>
                </c:pt>
                <c:pt idx="12">
                  <c:v>4.896714279933638E-2</c:v>
                </c:pt>
                <c:pt idx="13">
                  <c:v>4.8623492138457604E-2</c:v>
                </c:pt>
                <c:pt idx="14">
                  <c:v>4.9168328084217013E-2</c:v>
                </c:pt>
                <c:pt idx="15">
                  <c:v>4.8752120411242626E-2</c:v>
                </c:pt>
                <c:pt idx="16">
                  <c:v>5.1466673959016995E-2</c:v>
                </c:pt>
                <c:pt idx="17">
                  <c:v>5.3697995545657018E-2</c:v>
                </c:pt>
                <c:pt idx="18">
                  <c:v>5.6934179181319211E-2</c:v>
                </c:pt>
                <c:pt idx="19">
                  <c:v>5.4947973737037269E-2</c:v>
                </c:pt>
                <c:pt idx="20">
                  <c:v>5.2616575939756154E-2</c:v>
                </c:pt>
                <c:pt idx="21">
                  <c:v>5.0931588425125247E-2</c:v>
                </c:pt>
                <c:pt idx="22">
                  <c:v>4.946110631703151E-2</c:v>
                </c:pt>
                <c:pt idx="23">
                  <c:v>4.9095304944626425E-2</c:v>
                </c:pt>
                <c:pt idx="24">
                  <c:v>4.9312542488103336E-2</c:v>
                </c:pt>
                <c:pt idx="25">
                  <c:v>5.1189635458703253E-2</c:v>
                </c:pt>
                <c:pt idx="26">
                  <c:v>5.3597789886697791E-2</c:v>
                </c:pt>
                <c:pt idx="27">
                  <c:v>5.3600179291797403E-2</c:v>
                </c:pt>
                <c:pt idx="28">
                  <c:v>5.397823239850065E-2</c:v>
                </c:pt>
                <c:pt idx="29">
                  <c:v>5.5124073334221153E-2</c:v>
                </c:pt>
                <c:pt idx="30">
                  <c:v>5.5905089206104625E-2</c:v>
                </c:pt>
                <c:pt idx="31">
                  <c:v>5.5990838140481843E-2</c:v>
                </c:pt>
                <c:pt idx="32">
                  <c:v>5.7287764776079823E-2</c:v>
                </c:pt>
                <c:pt idx="33">
                  <c:v>5.9735201230868895E-2</c:v>
                </c:pt>
                <c:pt idx="34">
                  <c:v>6.1466626329533147E-2</c:v>
                </c:pt>
                <c:pt idx="35">
                  <c:v>6.3894098352937481E-2</c:v>
                </c:pt>
              </c:numCache>
            </c:numRef>
          </c:val>
          <c:smooth val="0"/>
          <c:extLst>
            <c:ext xmlns:c16="http://schemas.microsoft.com/office/drawing/2014/chart" uri="{C3380CC4-5D6E-409C-BE32-E72D297353CC}">
              <c16:uniqueId val="{00000000-4879-4EC5-A7FB-09D8482455D1}"/>
            </c:ext>
          </c:extLst>
        </c:ser>
        <c:dLbls>
          <c:showLegendKey val="0"/>
          <c:showVal val="0"/>
          <c:showCatName val="0"/>
          <c:showSerName val="0"/>
          <c:showPercent val="0"/>
          <c:showBubbleSize val="0"/>
        </c:dLbls>
        <c:smooth val="0"/>
        <c:axId val="675943016"/>
        <c:axId val="675947280"/>
      </c:lineChart>
      <c:catAx>
        <c:axId val="675943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675947280"/>
        <c:crosses val="autoZero"/>
        <c:auto val="1"/>
        <c:lblAlgn val="ctr"/>
        <c:lblOffset val="100"/>
        <c:tickLblSkip val="5"/>
        <c:noMultiLvlLbl val="0"/>
      </c:catAx>
      <c:valAx>
        <c:axId val="6759472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675943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baseline="0">
                <a:latin typeface="Times New Roman" panose="02020603050405020304" pitchFamily="18" charset="0"/>
              </a:rPr>
              <a:t>Figure 9: Compensation per Employee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lineChart>
        <c:grouping val="standard"/>
        <c:varyColors val="0"/>
        <c:ser>
          <c:idx val="0"/>
          <c:order val="0"/>
          <c:tx>
            <c:strRef>
              <c:f>'Fig9'!$Q$2</c:f>
              <c:strCache>
                <c:ptCount val="1"/>
                <c:pt idx="0">
                  <c:v>U.S. Parent</c:v>
                </c:pt>
              </c:strCache>
            </c:strRef>
          </c:tx>
          <c:spPr>
            <a:ln w="28575" cap="rnd">
              <a:solidFill>
                <a:schemeClr val="tx1"/>
              </a:solidFill>
              <a:prstDash val="dash"/>
              <a:round/>
            </a:ln>
            <a:effectLst/>
          </c:spPr>
          <c:marker>
            <c:symbol val="none"/>
          </c:marker>
          <c:cat>
            <c:numRef>
              <c:f>'Fig9'!$P$3:$P$38</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'Fig9'!$Q$3:$Q$38</c:f>
              <c:numCache>
                <c:formatCode>_(* #,##0_);_(* \(#,##0\);_(* "-"??_);_(@_)</c:formatCode>
                <c:ptCount val="36"/>
                <c:pt idx="0">
                  <c:v>27821.12421543364</c:v>
                </c:pt>
                <c:pt idx="1">
                  <c:v>28405.391450854644</c:v>
                </c:pt>
                <c:pt idx="2">
                  <c:v>29434.060085268793</c:v>
                </c:pt>
                <c:pt idx="3">
                  <c:v>30588.264523039215</c:v>
                </c:pt>
                <c:pt idx="4">
                  <c:v>31607.970031068093</c:v>
                </c:pt>
                <c:pt idx="5">
                  <c:v>32231.816210566118</c:v>
                </c:pt>
                <c:pt idx="6">
                  <c:v>33343.518852606889</c:v>
                </c:pt>
                <c:pt idx="7">
                  <c:v>35501.294936425547</c:v>
                </c:pt>
                <c:pt idx="8">
                  <c:v>37360.619000851882</c:v>
                </c:pt>
                <c:pt idx="9">
                  <c:v>39359.816024366744</c:v>
                </c:pt>
                <c:pt idx="10">
                  <c:v>41354.680083972256</c:v>
                </c:pt>
                <c:pt idx="11">
                  <c:v>43008.1713415712</c:v>
                </c:pt>
                <c:pt idx="12">
                  <c:v>43380.266517284836</c:v>
                </c:pt>
                <c:pt idx="13">
                  <c:v>44001.195077572374</c:v>
                </c:pt>
                <c:pt idx="14">
                  <c:v>45069.026077700903</c:v>
                </c:pt>
                <c:pt idx="15">
                  <c:v>45244.268703119575</c:v>
                </c:pt>
                <c:pt idx="16">
                  <c:v>46394.615485524577</c:v>
                </c:pt>
                <c:pt idx="17">
                  <c:v>47982.292191873712</c:v>
                </c:pt>
                <c:pt idx="18">
                  <c:v>49249.242208564297</c:v>
                </c:pt>
                <c:pt idx="19">
                  <c:v>50645.433712629376</c:v>
                </c:pt>
                <c:pt idx="20">
                  <c:v>51584.620392809346</c:v>
                </c:pt>
                <c:pt idx="21">
                  <c:v>55028.003108297642</c:v>
                </c:pt>
                <c:pt idx="22">
                  <c:v>58532.949259792695</c:v>
                </c:pt>
                <c:pt idx="23">
                  <c:v>59674.040611028315</c:v>
                </c:pt>
                <c:pt idx="24">
                  <c:v>63085.058151907404</c:v>
                </c:pt>
                <c:pt idx="25">
                  <c:v>64339.94310614463</c:v>
                </c:pt>
                <c:pt idx="26">
                  <c:v>64839.194296923597</c:v>
                </c:pt>
                <c:pt idx="27">
                  <c:v>69358.993925704344</c:v>
                </c:pt>
                <c:pt idx="28">
                  <c:v>71023.908455493598</c:v>
                </c:pt>
                <c:pt idx="29">
                  <c:v>73619.043063033285</c:v>
                </c:pt>
                <c:pt idx="30">
                  <c:v>76759.253244644235</c:v>
                </c:pt>
                <c:pt idx="31">
                  <c:v>77647.15959706709</c:v>
                </c:pt>
                <c:pt idx="32">
                  <c:v>76738.414917062983</c:v>
                </c:pt>
                <c:pt idx="33">
                  <c:v>78142.025843626107</c:v>
                </c:pt>
                <c:pt idx="34">
                  <c:v>78506.955100526015</c:v>
                </c:pt>
                <c:pt idx="35">
                  <c:v>80184.851377924701</c:v>
                </c:pt>
              </c:numCache>
            </c:numRef>
          </c:val>
          <c:smooth val="0"/>
          <c:extLst>
            <c:ext xmlns:c16="http://schemas.microsoft.com/office/drawing/2014/chart" uri="{C3380CC4-5D6E-409C-BE32-E72D297353CC}">
              <c16:uniqueId val="{00000000-380B-41C4-BB03-EAC749681FD6}"/>
            </c:ext>
          </c:extLst>
        </c:ser>
        <c:ser>
          <c:idx val="1"/>
          <c:order val="1"/>
          <c:tx>
            <c:strRef>
              <c:f>'Fig9'!$R$2</c:f>
              <c:strCache>
                <c:ptCount val="1"/>
                <c:pt idx="0">
                  <c:v>U.S. Affiliates of Foreign MNC</c:v>
                </c:pt>
              </c:strCache>
            </c:strRef>
          </c:tx>
          <c:spPr>
            <a:ln w="28575" cap="rnd">
              <a:solidFill>
                <a:schemeClr val="bg2">
                  <a:lumMod val="75000"/>
                </a:schemeClr>
              </a:solidFill>
              <a:round/>
            </a:ln>
            <a:effectLst/>
          </c:spPr>
          <c:marker>
            <c:symbol val="none"/>
          </c:marker>
          <c:cat>
            <c:numRef>
              <c:f>'Fig9'!$P$3:$P$38</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'Fig9'!$R$3:$R$38</c:f>
              <c:numCache>
                <c:formatCode>_(* #,##0_);_(* \(#,##0\);_(* "-"??_);_(@_)</c:formatCode>
                <c:ptCount val="36"/>
                <c:pt idx="0">
                  <c:v>25116.212573015808</c:v>
                </c:pt>
                <c:pt idx="1">
                  <c:v>26234.832122521108</c:v>
                </c:pt>
                <c:pt idx="2">
                  <c:v>26951.700254209187</c:v>
                </c:pt>
                <c:pt idx="3">
                  <c:v>27927.118999371112</c:v>
                </c:pt>
                <c:pt idx="4">
                  <c:v>29440.076244936859</c:v>
                </c:pt>
                <c:pt idx="5">
                  <c:v>29776.695716899791</c:v>
                </c:pt>
                <c:pt idx="6">
                  <c:v>31108.683211071228</c:v>
                </c:pt>
                <c:pt idx="7">
                  <c:v>31953.45228859581</c:v>
                </c:pt>
                <c:pt idx="8">
                  <c:v>34553.173513570597</c:v>
                </c:pt>
                <c:pt idx="9">
                  <c:v>36119.173217841097</c:v>
                </c:pt>
                <c:pt idx="10">
                  <c:v>38613.691309326889</c:v>
                </c:pt>
                <c:pt idx="11">
                  <c:v>40498.573107268756</c:v>
                </c:pt>
                <c:pt idx="12">
                  <c:v>41445.098646834005</c:v>
                </c:pt>
                <c:pt idx="13">
                  <c:v>41756.849730867296</c:v>
                </c:pt>
                <c:pt idx="14">
                  <c:v>43219.784524975519</c:v>
                </c:pt>
                <c:pt idx="15">
                  <c:v>44883.984697898843</c:v>
                </c:pt>
                <c:pt idx="16">
                  <c:v>46423.548998423692</c:v>
                </c:pt>
                <c:pt idx="17">
                  <c:v>48564.436923485293</c:v>
                </c:pt>
                <c:pt idx="18">
                  <c:v>50909.481040983352</c:v>
                </c:pt>
                <c:pt idx="19">
                  <c:v>54995.77237847582</c:v>
                </c:pt>
                <c:pt idx="20">
                  <c:v>57709.574521948991</c:v>
                </c:pt>
                <c:pt idx="21">
                  <c:v>59985.82230623818</c:v>
                </c:pt>
                <c:pt idx="22">
                  <c:v>62648.87575439283</c:v>
                </c:pt>
                <c:pt idx="23">
                  <c:v>64512.929132468445</c:v>
                </c:pt>
                <c:pt idx="24">
                  <c:v>68218.193724044046</c:v>
                </c:pt>
                <c:pt idx="25">
                  <c:v>71865.258593788501</c:v>
                </c:pt>
                <c:pt idx="26">
                  <c:v>72280.740588486413</c:v>
                </c:pt>
                <c:pt idx="27">
                  <c:v>75363.348999013222</c:v>
                </c:pt>
                <c:pt idx="28">
                  <c:v>75122.653190990924</c:v>
                </c:pt>
                <c:pt idx="29">
                  <c:v>77558.343667960507</c:v>
                </c:pt>
                <c:pt idx="30">
                  <c:v>80328.734457502971</c:v>
                </c:pt>
                <c:pt idx="31">
                  <c:v>80957.546741007842</c:v>
                </c:pt>
                <c:pt idx="32">
                  <c:v>80785.644022682565</c:v>
                </c:pt>
                <c:pt idx="33">
                  <c:v>80648.121788875782</c:v>
                </c:pt>
                <c:pt idx="34">
                  <c:v>81513.722848964477</c:v>
                </c:pt>
                <c:pt idx="35">
                  <c:v>83147.029204431004</c:v>
                </c:pt>
              </c:numCache>
            </c:numRef>
          </c:val>
          <c:smooth val="0"/>
          <c:extLst>
            <c:ext xmlns:c16="http://schemas.microsoft.com/office/drawing/2014/chart" uri="{C3380CC4-5D6E-409C-BE32-E72D297353CC}">
              <c16:uniqueId val="{00000001-380B-41C4-BB03-EAC749681FD6}"/>
            </c:ext>
          </c:extLst>
        </c:ser>
        <c:ser>
          <c:idx val="2"/>
          <c:order val="2"/>
          <c:tx>
            <c:strRef>
              <c:f>'Fig9'!$S$2</c:f>
              <c:strCache>
                <c:ptCount val="1"/>
                <c:pt idx="0">
                  <c:v>U.S. Private Sector</c:v>
                </c:pt>
              </c:strCache>
            </c:strRef>
          </c:tx>
          <c:spPr>
            <a:ln w="28575" cap="rnd">
              <a:solidFill>
                <a:schemeClr val="tx1"/>
              </a:solidFill>
              <a:round/>
            </a:ln>
            <a:effectLst/>
          </c:spPr>
          <c:marker>
            <c:symbol val="none"/>
          </c:marker>
          <c:cat>
            <c:numRef>
              <c:f>'Fig9'!$P$3:$P$38</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'Fig9'!$S$3:$S$38</c:f>
              <c:numCache>
                <c:formatCode>_(* #,##0_);_(* \(#,##0\);_(* "-"??_);_(@_)</c:formatCode>
                <c:ptCount val="36"/>
                <c:pt idx="0">
                  <c:v>19247.625378724926</c:v>
                </c:pt>
                <c:pt idx="1">
                  <c:v>20274.155339067864</c:v>
                </c:pt>
                <c:pt idx="2">
                  <c:v>21335.788029745145</c:v>
                </c:pt>
                <c:pt idx="3">
                  <c:v>22381.403640457873</c:v>
                </c:pt>
                <c:pt idx="4">
                  <c:v>23466.423113713106</c:v>
                </c:pt>
                <c:pt idx="5">
                  <c:v>24489.380530973453</c:v>
                </c:pt>
                <c:pt idx="6">
                  <c:v>25764.076319621006</c:v>
                </c:pt>
                <c:pt idx="7">
                  <c:v>26709.963733536933</c:v>
                </c:pt>
                <c:pt idx="8">
                  <c:v>28021.915132677386</c:v>
                </c:pt>
                <c:pt idx="9">
                  <c:v>29168.645143399564</c:v>
                </c:pt>
                <c:pt idx="10">
                  <c:v>30898.481147105682</c:v>
                </c:pt>
                <c:pt idx="11">
                  <c:v>31587.646458970677</c:v>
                </c:pt>
                <c:pt idx="12">
                  <c:v>32347.72184680128</c:v>
                </c:pt>
                <c:pt idx="13">
                  <c:v>33124.869630241847</c:v>
                </c:pt>
                <c:pt idx="14">
                  <c:v>34314.253517871075</c:v>
                </c:pt>
                <c:pt idx="15">
                  <c:v>35833.722270644139</c:v>
                </c:pt>
                <c:pt idx="16">
                  <c:v>37801.000875082042</c:v>
                </c:pt>
                <c:pt idx="17">
                  <c:v>39457.496659242766</c:v>
                </c:pt>
                <c:pt idx="18">
                  <c:v>41983.350640057943</c:v>
                </c:pt>
                <c:pt idx="19">
                  <c:v>43254.056470629483</c:v>
                </c:pt>
                <c:pt idx="20">
                  <c:v>44028.372510190122</c:v>
                </c:pt>
                <c:pt idx="21">
                  <c:v>45524.01626045251</c:v>
                </c:pt>
                <c:pt idx="22">
                  <c:v>47604.837715513444</c:v>
                </c:pt>
                <c:pt idx="23">
                  <c:v>49345.395934071646</c:v>
                </c:pt>
                <c:pt idx="24">
                  <c:v>51385.783480625425</c:v>
                </c:pt>
                <c:pt idx="25">
                  <c:v>53552.67184557439</c:v>
                </c:pt>
                <c:pt idx="26">
                  <c:v>54875.664178029372</c:v>
                </c:pt>
                <c:pt idx="27">
                  <c:v>54919.99103541013</c:v>
                </c:pt>
                <c:pt idx="28">
                  <c:v>56372.551144831326</c:v>
                </c:pt>
                <c:pt idx="29">
                  <c:v>57992.515647889202</c:v>
                </c:pt>
                <c:pt idx="30">
                  <c:v>59484.283970602242</c:v>
                </c:pt>
                <c:pt idx="31">
                  <c:v>60190.702409229722</c:v>
                </c:pt>
                <c:pt idx="32">
                  <c:v>61894.636523353336</c:v>
                </c:pt>
                <c:pt idx="33">
                  <c:v>63658.2233379221</c:v>
                </c:pt>
                <c:pt idx="34">
                  <c:v>64356.704986943514</c:v>
                </c:pt>
                <c:pt idx="35">
                  <c:v>66591.349586861164</c:v>
                </c:pt>
              </c:numCache>
            </c:numRef>
          </c:val>
          <c:smooth val="0"/>
          <c:extLst>
            <c:ext xmlns:c16="http://schemas.microsoft.com/office/drawing/2014/chart" uri="{C3380CC4-5D6E-409C-BE32-E72D297353CC}">
              <c16:uniqueId val="{00000002-380B-41C4-BB03-EAC749681FD6}"/>
            </c:ext>
          </c:extLst>
        </c:ser>
        <c:dLbls>
          <c:showLegendKey val="0"/>
          <c:showVal val="0"/>
          <c:showCatName val="0"/>
          <c:showSerName val="0"/>
          <c:showPercent val="0"/>
          <c:showBubbleSize val="0"/>
        </c:dLbls>
        <c:smooth val="0"/>
        <c:axId val="727242056"/>
        <c:axId val="727236480"/>
      </c:lineChart>
      <c:catAx>
        <c:axId val="727242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727236480"/>
        <c:crosses val="autoZero"/>
        <c:auto val="1"/>
        <c:lblAlgn val="ctr"/>
        <c:lblOffset val="100"/>
        <c:tickLblSkip val="5"/>
        <c:noMultiLvlLbl val="0"/>
      </c:catAx>
      <c:valAx>
        <c:axId val="72723648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727242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 4. Services</a:t>
            </a:r>
            <a:r>
              <a:rPr lang="en-US" baseline="0"/>
              <a:t> Share of Total Sales for U.S. MNC Parents and MOFAs, 1982-2017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U.S. MNC parent</c:v>
          </c:tx>
          <c:spPr>
            <a:ln w="28575" cap="rnd">
              <a:solidFill>
                <a:schemeClr val="accent1"/>
              </a:solidFill>
              <a:round/>
            </a:ln>
            <a:effectLst/>
          </c:spPr>
          <c:marker>
            <c:symbol val="none"/>
          </c:marker>
          <c:cat>
            <c:numRef>
              <c:f>'Fig11'!$A$3:$A$38</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'Fig11'!$K$3:$K$38</c:f>
              <c:numCache>
                <c:formatCode>0%</c:formatCode>
                <c:ptCount val="36"/>
                <c:pt idx="0">
                  <c:v>0.22714517362548267</c:v>
                </c:pt>
                <c:pt idx="1">
                  <c:v>0.22986992994286407</c:v>
                </c:pt>
                <c:pt idx="2">
                  <c:v>0.21732524068481121</c:v>
                </c:pt>
                <c:pt idx="3">
                  <c:v>0.24121359495417899</c:v>
                </c:pt>
                <c:pt idx="4">
                  <c:v>0.27801452500924567</c:v>
                </c:pt>
                <c:pt idx="5">
                  <c:v>0.27801452500924567</c:v>
                </c:pt>
                <c:pt idx="6">
                  <c:v>0.28364768016980346</c:v>
                </c:pt>
                <c:pt idx="7">
                  <c:v>0.25072740470735327</c:v>
                </c:pt>
                <c:pt idx="8">
                  <c:v>0.25487303007872747</c:v>
                </c:pt>
                <c:pt idx="9">
                  <c:v>0.26743978694765375</c:v>
                </c:pt>
                <c:pt idx="10">
                  <c:v>0.26983181051528032</c:v>
                </c:pt>
                <c:pt idx="11">
                  <c:v>0.26729857520358952</c:v>
                </c:pt>
                <c:pt idx="12">
                  <c:v>0.26914624087690942</c:v>
                </c:pt>
                <c:pt idx="13">
                  <c:v>0.2596297364846073</c:v>
                </c:pt>
                <c:pt idx="14">
                  <c:v>0.26472135334686325</c:v>
                </c:pt>
                <c:pt idx="15">
                  <c:v>0.27840853974250612</c:v>
                </c:pt>
                <c:pt idx="16">
                  <c:v>0.28310964403805289</c:v>
                </c:pt>
                <c:pt idx="17">
                  <c:v>0.31032479744716657</c:v>
                </c:pt>
                <c:pt idx="18">
                  <c:v>0.31242287345825331</c:v>
                </c:pt>
                <c:pt idx="19">
                  <c:v>0.33510788546661652</c:v>
                </c:pt>
                <c:pt idx="20">
                  <c:v>0.31226002042671414</c:v>
                </c:pt>
                <c:pt idx="21">
                  <c:v>0.30394577453908861</c:v>
                </c:pt>
                <c:pt idx="22">
                  <c:v>0.29677642178582475</c:v>
                </c:pt>
                <c:pt idx="23">
                  <c:v>0.28926686973198601</c:v>
                </c:pt>
                <c:pt idx="24">
                  <c:v>0.29021188184498148</c:v>
                </c:pt>
                <c:pt idx="25">
                  <c:v>0.30494660039049781</c:v>
                </c:pt>
                <c:pt idx="26">
                  <c:v>0.2840759870031313</c:v>
                </c:pt>
                <c:pt idx="27">
                  <c:v>0.35980953864006343</c:v>
                </c:pt>
                <c:pt idx="28">
                  <c:v>0.35739641471334577</c:v>
                </c:pt>
                <c:pt idx="29">
                  <c:v>0.33565878717868186</c:v>
                </c:pt>
                <c:pt idx="30">
                  <c:v>0.34677496711968037</c:v>
                </c:pt>
                <c:pt idx="31">
                  <c:v>0.34864775587201513</c:v>
                </c:pt>
                <c:pt idx="32">
                  <c:v>0.36012083030489644</c:v>
                </c:pt>
                <c:pt idx="33">
                  <c:v>0.37821366277363599</c:v>
                </c:pt>
                <c:pt idx="34">
                  <c:v>0.38693426670115089</c:v>
                </c:pt>
                <c:pt idx="35">
                  <c:v>0.38054204457383412</c:v>
                </c:pt>
              </c:numCache>
            </c:numRef>
          </c:val>
          <c:smooth val="0"/>
          <c:extLst>
            <c:ext xmlns:c16="http://schemas.microsoft.com/office/drawing/2014/chart" uri="{C3380CC4-5D6E-409C-BE32-E72D297353CC}">
              <c16:uniqueId val="{00000000-2191-44E5-8FE2-EBDA82723954}"/>
            </c:ext>
          </c:extLst>
        </c:ser>
        <c:ser>
          <c:idx val="1"/>
          <c:order val="1"/>
          <c:tx>
            <c:v>U.S. MNC MOFA</c:v>
          </c:tx>
          <c:spPr>
            <a:ln w="28575" cap="rnd">
              <a:solidFill>
                <a:schemeClr val="accent2"/>
              </a:solidFill>
              <a:round/>
            </a:ln>
            <a:effectLst/>
          </c:spPr>
          <c:marker>
            <c:symbol val="none"/>
          </c:marker>
          <c:cat>
            <c:numRef>
              <c:f>'Fig11'!$A$3:$A$38</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'Fig11'!$L$3:$L$38</c:f>
              <c:numCache>
                <c:formatCode>0%</c:formatCode>
                <c:ptCount val="36"/>
                <c:pt idx="0">
                  <c:v>9.0815970201373525E-2</c:v>
                </c:pt>
                <c:pt idx="1">
                  <c:v>9.3199170882856744E-2</c:v>
                </c:pt>
                <c:pt idx="2">
                  <c:v>9.3974157037119643E-2</c:v>
                </c:pt>
                <c:pt idx="3">
                  <c:v>9.8648762088507008E-2</c:v>
                </c:pt>
                <c:pt idx="4">
                  <c:v>0.11474178169036578</c:v>
                </c:pt>
                <c:pt idx="5">
                  <c:v>0.11474178169036578</c:v>
                </c:pt>
                <c:pt idx="6">
                  <c:v>0.11949736432625704</c:v>
                </c:pt>
                <c:pt idx="7">
                  <c:v>0.10748495538086564</c:v>
                </c:pt>
                <c:pt idx="8">
                  <c:v>0.11034808652136097</c:v>
                </c:pt>
                <c:pt idx="9">
                  <c:v>0.11587473393232929</c:v>
                </c:pt>
                <c:pt idx="10">
                  <c:v>0.11813890615794229</c:v>
                </c:pt>
                <c:pt idx="11">
                  <c:v>0.12248789951206129</c:v>
                </c:pt>
                <c:pt idx="12">
                  <c:v>0.11921016838904631</c:v>
                </c:pt>
                <c:pt idx="13">
                  <c:v>0.11981679454209263</c:v>
                </c:pt>
                <c:pt idx="14">
                  <c:v>0.12742990964300316</c:v>
                </c:pt>
                <c:pt idx="15">
                  <c:v>0.13668032942715264</c:v>
                </c:pt>
                <c:pt idx="16">
                  <c:v>0.15374999556267557</c:v>
                </c:pt>
                <c:pt idx="17">
                  <c:v>0.16803165468274336</c:v>
                </c:pt>
                <c:pt idx="18">
                  <c:v>0.17259444220443776</c:v>
                </c:pt>
                <c:pt idx="19">
                  <c:v>0.17569308909354439</c:v>
                </c:pt>
                <c:pt idx="20">
                  <c:v>0.17814624582760419</c:v>
                </c:pt>
                <c:pt idx="21">
                  <c:v>0.16781294041028527</c:v>
                </c:pt>
                <c:pt idx="22">
                  <c:v>0.15776939144116689</c:v>
                </c:pt>
                <c:pt idx="23">
                  <c:v>0.16165738062625384</c:v>
                </c:pt>
                <c:pt idx="24">
                  <c:v>0.16397185705355863</c:v>
                </c:pt>
                <c:pt idx="25">
                  <c:v>0.16098427023151857</c:v>
                </c:pt>
                <c:pt idx="26">
                  <c:v>0.15814285185761831</c:v>
                </c:pt>
                <c:pt idx="27">
                  <c:v>0.24074727922022673</c:v>
                </c:pt>
                <c:pt idx="28">
                  <c:v>0.23861270915822069</c:v>
                </c:pt>
                <c:pt idx="29">
                  <c:v>0.22782545103744448</c:v>
                </c:pt>
                <c:pt idx="30">
                  <c:v>0.23563843597837336</c:v>
                </c:pt>
                <c:pt idx="31">
                  <c:v>0.24045913131797486</c:v>
                </c:pt>
                <c:pt idx="32">
                  <c:v>0.26651502734319571</c:v>
                </c:pt>
                <c:pt idx="33">
                  <c:v>0.2791658201627405</c:v>
                </c:pt>
                <c:pt idx="34">
                  <c:v>0.2901145627975002</c:v>
                </c:pt>
                <c:pt idx="35">
                  <c:v>0.28378410308299024</c:v>
                </c:pt>
              </c:numCache>
            </c:numRef>
          </c:val>
          <c:smooth val="0"/>
          <c:extLst>
            <c:ext xmlns:c16="http://schemas.microsoft.com/office/drawing/2014/chart" uri="{C3380CC4-5D6E-409C-BE32-E72D297353CC}">
              <c16:uniqueId val="{00000001-2191-44E5-8FE2-EBDA82723954}"/>
            </c:ext>
          </c:extLst>
        </c:ser>
        <c:dLbls>
          <c:showLegendKey val="0"/>
          <c:showVal val="0"/>
          <c:showCatName val="0"/>
          <c:showSerName val="0"/>
          <c:showPercent val="0"/>
          <c:showBubbleSize val="0"/>
        </c:dLbls>
        <c:smooth val="0"/>
        <c:axId val="668840024"/>
        <c:axId val="668841992"/>
      </c:lineChart>
      <c:catAx>
        <c:axId val="668840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841992"/>
        <c:crosses val="autoZero"/>
        <c:auto val="1"/>
        <c:lblAlgn val="ctr"/>
        <c:lblOffset val="100"/>
        <c:noMultiLvlLbl val="0"/>
      </c:catAx>
      <c:valAx>
        <c:axId val="6688419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840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sz="1200" baseline="0">
                <a:latin typeface="Times New Roman" panose="02020603050405020304" pitchFamily="18" charset="0"/>
              </a:rPr>
              <a:t>Figure 11: The Share of Services in U.S. Parent Sales, U.S. Foreign Affiliates Sales, and U.S. GDP</a:t>
            </a:r>
            <a:endParaRPr lang="en-US" sz="1200" b="0" i="0" u="none" strike="noStrike" baseline="0">
              <a:effectLst/>
              <a:latin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lineChart>
        <c:grouping val="standard"/>
        <c:varyColors val="0"/>
        <c:ser>
          <c:idx val="0"/>
          <c:order val="0"/>
          <c:tx>
            <c:strRef>
              <c:f>'Fig11'!$K$2</c:f>
              <c:strCache>
                <c:ptCount val="1"/>
                <c:pt idx="0">
                  <c:v>U.S. Parents</c:v>
                </c:pt>
              </c:strCache>
            </c:strRef>
          </c:tx>
          <c:spPr>
            <a:ln w="28575" cap="rnd">
              <a:solidFill>
                <a:schemeClr val="tx1"/>
              </a:solidFill>
              <a:prstDash val="dash"/>
              <a:round/>
            </a:ln>
            <a:effectLst/>
          </c:spPr>
          <c:marker>
            <c:symbol val="none"/>
          </c:marker>
          <c:cat>
            <c:numRef>
              <c:f>'Fig11'!$J$3:$J$38</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'Fig11'!$K$3:$K$38</c:f>
              <c:numCache>
                <c:formatCode>0%</c:formatCode>
                <c:ptCount val="36"/>
                <c:pt idx="0">
                  <c:v>0.22714517362548267</c:v>
                </c:pt>
                <c:pt idx="1">
                  <c:v>0.22986992994286407</c:v>
                </c:pt>
                <c:pt idx="2">
                  <c:v>0.21732524068481121</c:v>
                </c:pt>
                <c:pt idx="3">
                  <c:v>0.24121359495417899</c:v>
                </c:pt>
                <c:pt idx="4">
                  <c:v>0.27801452500924567</c:v>
                </c:pt>
                <c:pt idx="5">
                  <c:v>0.27801452500924567</c:v>
                </c:pt>
                <c:pt idx="6">
                  <c:v>0.28364768016980346</c:v>
                </c:pt>
                <c:pt idx="7">
                  <c:v>0.25072740470735327</c:v>
                </c:pt>
                <c:pt idx="8">
                  <c:v>0.25487303007872747</c:v>
                </c:pt>
                <c:pt idx="9">
                  <c:v>0.26743978694765375</c:v>
                </c:pt>
                <c:pt idx="10">
                  <c:v>0.26983181051528032</c:v>
                </c:pt>
                <c:pt idx="11">
                  <c:v>0.26729857520358952</c:v>
                </c:pt>
                <c:pt idx="12">
                  <c:v>0.26914624087690942</c:v>
                </c:pt>
                <c:pt idx="13">
                  <c:v>0.2596297364846073</c:v>
                </c:pt>
                <c:pt idx="14">
                  <c:v>0.26472135334686325</c:v>
                </c:pt>
                <c:pt idx="15">
                  <c:v>0.27840853974250612</c:v>
                </c:pt>
                <c:pt idx="16">
                  <c:v>0.28310964403805289</c:v>
                </c:pt>
                <c:pt idx="17">
                  <c:v>0.31032479744716657</c:v>
                </c:pt>
                <c:pt idx="18">
                  <c:v>0.31242287345825331</c:v>
                </c:pt>
                <c:pt idx="19">
                  <c:v>0.33510788546661652</c:v>
                </c:pt>
                <c:pt idx="20">
                  <c:v>0.31226002042671414</c:v>
                </c:pt>
                <c:pt idx="21">
                  <c:v>0.30394577453908861</c:v>
                </c:pt>
                <c:pt idx="22">
                  <c:v>0.29677642178582475</c:v>
                </c:pt>
                <c:pt idx="23">
                  <c:v>0.28926686973198601</c:v>
                </c:pt>
                <c:pt idx="24">
                  <c:v>0.29021188184498148</c:v>
                </c:pt>
                <c:pt idx="25">
                  <c:v>0.30494660039049781</c:v>
                </c:pt>
                <c:pt idx="26">
                  <c:v>0.2840759870031313</c:v>
                </c:pt>
                <c:pt idx="27">
                  <c:v>0.35980953864006343</c:v>
                </c:pt>
                <c:pt idx="28">
                  <c:v>0.35739641471334577</c:v>
                </c:pt>
                <c:pt idx="29">
                  <c:v>0.33565878717868186</c:v>
                </c:pt>
                <c:pt idx="30">
                  <c:v>0.34677496711968037</c:v>
                </c:pt>
                <c:pt idx="31">
                  <c:v>0.34864775587201513</c:v>
                </c:pt>
                <c:pt idx="32">
                  <c:v>0.36012083030489644</c:v>
                </c:pt>
                <c:pt idx="33">
                  <c:v>0.37821366277363599</c:v>
                </c:pt>
                <c:pt idx="34">
                  <c:v>0.38693426670115089</c:v>
                </c:pt>
                <c:pt idx="35">
                  <c:v>0.38054204457383412</c:v>
                </c:pt>
              </c:numCache>
            </c:numRef>
          </c:val>
          <c:smooth val="0"/>
          <c:extLst>
            <c:ext xmlns:c16="http://schemas.microsoft.com/office/drawing/2014/chart" uri="{C3380CC4-5D6E-409C-BE32-E72D297353CC}">
              <c16:uniqueId val="{00000000-B235-4023-9A4F-1084540DB919}"/>
            </c:ext>
          </c:extLst>
        </c:ser>
        <c:ser>
          <c:idx val="1"/>
          <c:order val="1"/>
          <c:tx>
            <c:strRef>
              <c:f>'Fig11'!$L$2</c:f>
              <c:strCache>
                <c:ptCount val="1"/>
                <c:pt idx="0">
                  <c:v>Foreign Affiliates</c:v>
                </c:pt>
              </c:strCache>
            </c:strRef>
          </c:tx>
          <c:spPr>
            <a:ln w="28575" cap="rnd">
              <a:solidFill>
                <a:schemeClr val="bg2">
                  <a:lumMod val="75000"/>
                </a:schemeClr>
              </a:solidFill>
              <a:round/>
            </a:ln>
            <a:effectLst/>
          </c:spPr>
          <c:marker>
            <c:symbol val="none"/>
          </c:marker>
          <c:cat>
            <c:numRef>
              <c:f>'Fig11'!$J$3:$J$38</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'Fig11'!$L$3:$L$38</c:f>
              <c:numCache>
                <c:formatCode>0%</c:formatCode>
                <c:ptCount val="36"/>
                <c:pt idx="0">
                  <c:v>9.0815970201373525E-2</c:v>
                </c:pt>
                <c:pt idx="1">
                  <c:v>9.3199170882856744E-2</c:v>
                </c:pt>
                <c:pt idx="2">
                  <c:v>9.3974157037119643E-2</c:v>
                </c:pt>
                <c:pt idx="3">
                  <c:v>9.8648762088507008E-2</c:v>
                </c:pt>
                <c:pt idx="4">
                  <c:v>0.11474178169036578</c:v>
                </c:pt>
                <c:pt idx="5">
                  <c:v>0.11474178169036578</c:v>
                </c:pt>
                <c:pt idx="6">
                  <c:v>0.11949736432625704</c:v>
                </c:pt>
                <c:pt idx="7">
                  <c:v>0.10748495538086564</c:v>
                </c:pt>
                <c:pt idx="8">
                  <c:v>0.11034808652136097</c:v>
                </c:pt>
                <c:pt idx="9">
                  <c:v>0.11587473393232929</c:v>
                </c:pt>
                <c:pt idx="10">
                  <c:v>0.11813890615794229</c:v>
                </c:pt>
                <c:pt idx="11">
                  <c:v>0.12248789951206129</c:v>
                </c:pt>
                <c:pt idx="12">
                  <c:v>0.11921016838904631</c:v>
                </c:pt>
                <c:pt idx="13">
                  <c:v>0.11981679454209263</c:v>
                </c:pt>
                <c:pt idx="14">
                  <c:v>0.12742990964300316</c:v>
                </c:pt>
                <c:pt idx="15">
                  <c:v>0.13668032942715264</c:v>
                </c:pt>
                <c:pt idx="16">
                  <c:v>0.15374999556267557</c:v>
                </c:pt>
                <c:pt idx="17">
                  <c:v>0.16803165468274336</c:v>
                </c:pt>
                <c:pt idx="18">
                  <c:v>0.17259444220443776</c:v>
                </c:pt>
                <c:pt idx="19">
                  <c:v>0.17569308909354439</c:v>
                </c:pt>
                <c:pt idx="20">
                  <c:v>0.17814624582760419</c:v>
                </c:pt>
                <c:pt idx="21">
                  <c:v>0.16781294041028527</c:v>
                </c:pt>
                <c:pt idx="22">
                  <c:v>0.15776939144116689</c:v>
                </c:pt>
                <c:pt idx="23">
                  <c:v>0.16165738062625384</c:v>
                </c:pt>
                <c:pt idx="24">
                  <c:v>0.16397185705355863</c:v>
                </c:pt>
                <c:pt idx="25">
                  <c:v>0.16098427023151857</c:v>
                </c:pt>
                <c:pt idx="26">
                  <c:v>0.15814285185761831</c:v>
                </c:pt>
                <c:pt idx="27">
                  <c:v>0.24074727922022673</c:v>
                </c:pt>
                <c:pt idx="28">
                  <c:v>0.23861270915822069</c:v>
                </c:pt>
                <c:pt idx="29">
                  <c:v>0.22782545103744448</c:v>
                </c:pt>
                <c:pt idx="30">
                  <c:v>0.23563843597837336</c:v>
                </c:pt>
                <c:pt idx="31">
                  <c:v>0.24045913131797486</c:v>
                </c:pt>
                <c:pt idx="32">
                  <c:v>0.26651502734319571</c:v>
                </c:pt>
                <c:pt idx="33">
                  <c:v>0.2791658201627405</c:v>
                </c:pt>
                <c:pt idx="34">
                  <c:v>0.2901145627975002</c:v>
                </c:pt>
                <c:pt idx="35">
                  <c:v>0.28378410308299024</c:v>
                </c:pt>
              </c:numCache>
            </c:numRef>
          </c:val>
          <c:smooth val="0"/>
          <c:extLst>
            <c:ext xmlns:c16="http://schemas.microsoft.com/office/drawing/2014/chart" uri="{C3380CC4-5D6E-409C-BE32-E72D297353CC}">
              <c16:uniqueId val="{00000001-B235-4023-9A4F-1084540DB919}"/>
            </c:ext>
          </c:extLst>
        </c:ser>
        <c:ser>
          <c:idx val="2"/>
          <c:order val="2"/>
          <c:tx>
            <c:strRef>
              <c:f>'Fig11'!$M$2</c:f>
              <c:strCache>
                <c:ptCount val="1"/>
                <c:pt idx="0">
                  <c:v>U.S. GDP</c:v>
                </c:pt>
              </c:strCache>
            </c:strRef>
          </c:tx>
          <c:spPr>
            <a:ln w="28575" cap="rnd">
              <a:solidFill>
                <a:schemeClr val="tx1"/>
              </a:solidFill>
              <a:round/>
            </a:ln>
            <a:effectLst/>
          </c:spPr>
          <c:marker>
            <c:symbol val="none"/>
          </c:marker>
          <c:cat>
            <c:numRef>
              <c:f>'Fig11'!$J$3:$J$38</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'Fig11'!$M$3:$M$38</c:f>
              <c:numCache>
                <c:formatCode>0%</c:formatCode>
                <c:ptCount val="36"/>
                <c:pt idx="0">
                  <c:v>0.5187212153836952</c:v>
                </c:pt>
                <c:pt idx="1">
                  <c:v>0.52564667033571821</c:v>
                </c:pt>
                <c:pt idx="2">
                  <c:v>0.51161581137309287</c:v>
                </c:pt>
                <c:pt idx="3">
                  <c:v>0.52260889605899974</c:v>
                </c:pt>
                <c:pt idx="4">
                  <c:v>0.5317713337409381</c:v>
                </c:pt>
                <c:pt idx="5">
                  <c:v>0.53577607513593684</c:v>
                </c:pt>
                <c:pt idx="6">
                  <c:v>0.53926361622488739</c:v>
                </c:pt>
                <c:pt idx="7">
                  <c:v>0.54199163357912639</c:v>
                </c:pt>
                <c:pt idx="8">
                  <c:v>0.55219600543341552</c:v>
                </c:pt>
                <c:pt idx="9">
                  <c:v>0.56718793134245948</c:v>
                </c:pt>
                <c:pt idx="10">
                  <c:v>0.57322515835160959</c:v>
                </c:pt>
                <c:pt idx="11">
                  <c:v>0.57482576619135095</c:v>
                </c:pt>
                <c:pt idx="12">
                  <c:v>0.56928587111647821</c:v>
                </c:pt>
                <c:pt idx="13">
                  <c:v>0.57122661884628978</c:v>
                </c:pt>
                <c:pt idx="14">
                  <c:v>0.56757627181627879</c:v>
                </c:pt>
                <c:pt idx="15">
                  <c:v>0.56363085245290057</c:v>
                </c:pt>
                <c:pt idx="16">
                  <c:v>0.56405305203689804</c:v>
                </c:pt>
                <c:pt idx="17">
                  <c:v>0.56357274133759749</c:v>
                </c:pt>
                <c:pt idx="18">
                  <c:v>0.56827248519844331</c:v>
                </c:pt>
                <c:pt idx="19">
                  <c:v>0.5804400007560151</c:v>
                </c:pt>
                <c:pt idx="20">
                  <c:v>0.58967301854357923</c:v>
                </c:pt>
                <c:pt idx="21">
                  <c:v>0.59334799532212734</c:v>
                </c:pt>
                <c:pt idx="22">
                  <c:v>0.591270458583394</c:v>
                </c:pt>
                <c:pt idx="23">
                  <c:v>0.59059110504272583</c:v>
                </c:pt>
                <c:pt idx="24">
                  <c:v>0.59168560797996317</c:v>
                </c:pt>
                <c:pt idx="25">
                  <c:v>0.59910461600204823</c:v>
                </c:pt>
                <c:pt idx="26">
                  <c:v>0.61810804197705405</c:v>
                </c:pt>
                <c:pt idx="27">
                  <c:v>0.63833925073881048</c:v>
                </c:pt>
                <c:pt idx="28">
                  <c:v>0.63610835039787628</c:v>
                </c:pt>
                <c:pt idx="29">
                  <c:v>0.63268693783536856</c:v>
                </c:pt>
                <c:pt idx="30">
                  <c:v>0.62334382910415509</c:v>
                </c:pt>
                <c:pt idx="31">
                  <c:v>0.61755506437333552</c:v>
                </c:pt>
                <c:pt idx="32">
                  <c:v>0.61585070147712428</c:v>
                </c:pt>
                <c:pt idx="33">
                  <c:v>0.61749923181598698</c:v>
                </c:pt>
                <c:pt idx="34">
                  <c:v>0.62422121293080413</c:v>
                </c:pt>
                <c:pt idx="35">
                  <c:v>0.62350277160158607</c:v>
                </c:pt>
              </c:numCache>
            </c:numRef>
          </c:val>
          <c:smooth val="0"/>
          <c:extLst>
            <c:ext xmlns:c16="http://schemas.microsoft.com/office/drawing/2014/chart" uri="{C3380CC4-5D6E-409C-BE32-E72D297353CC}">
              <c16:uniqueId val="{00000002-B235-4023-9A4F-1084540DB919}"/>
            </c:ext>
          </c:extLst>
        </c:ser>
        <c:dLbls>
          <c:showLegendKey val="0"/>
          <c:showVal val="0"/>
          <c:showCatName val="0"/>
          <c:showSerName val="0"/>
          <c:showPercent val="0"/>
          <c:showBubbleSize val="0"/>
        </c:dLbls>
        <c:smooth val="0"/>
        <c:axId val="733041688"/>
        <c:axId val="733043656"/>
      </c:lineChart>
      <c:catAx>
        <c:axId val="733041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733043656"/>
        <c:crosses val="autoZero"/>
        <c:auto val="1"/>
        <c:lblAlgn val="ctr"/>
        <c:lblOffset val="100"/>
        <c:tickLblSkip val="5"/>
        <c:noMultiLvlLbl val="0"/>
      </c:catAx>
      <c:valAx>
        <c:axId val="7330436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733041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 9. U.S. Parent Share of All U.S.</a:t>
            </a:r>
            <a:r>
              <a:rPr lang="en-US" baseline="0"/>
              <a:t> Business R&amp;D, </a:t>
            </a:r>
            <a:r>
              <a:rPr lang="en-US" sz="1400" b="0" i="0" u="none" strike="noStrike" baseline="0"/>
              <a:t> </a:t>
            </a:r>
            <a:r>
              <a:rPr lang="en-US" baseline="0"/>
              <a:t>1989-2016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'Fig12'!$A$3:$A$30</c:f>
              <c:numCache>
                <c:formatCode>General</c:formatCode>
                <c:ptCount val="28"/>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numCache>
            </c:numRef>
          </c:cat>
          <c:val>
            <c:numRef>
              <c:f>'Fig12'!$B$3:$B$30</c:f>
              <c:numCache>
                <c:formatCode>0%</c:formatCode>
                <c:ptCount val="28"/>
                <c:pt idx="0">
                  <c:v>0.82342279190867218</c:v>
                </c:pt>
                <c:pt idx="1">
                  <c:v>0.60180253994264643</c:v>
                </c:pt>
                <c:pt idx="2">
                  <c:v>0.58745149335077396</c:v>
                </c:pt>
                <c:pt idx="3">
                  <c:v>0.6175818152230701</c:v>
                </c:pt>
                <c:pt idx="4">
                  <c:v>0.63417507688309438</c:v>
                </c:pt>
                <c:pt idx="5">
                  <c:v>0.78007019217663898</c:v>
                </c:pt>
                <c:pt idx="6">
                  <c:v>0.75226835092043443</c:v>
                </c:pt>
                <c:pt idx="7">
                  <c:v>0.70626040415534064</c:v>
                </c:pt>
                <c:pt idx="8">
                  <c:v>0.68721888693705002</c:v>
                </c:pt>
                <c:pt idx="9">
                  <c:v>0.68088353221385745</c:v>
                </c:pt>
                <c:pt idx="10">
                  <c:v>0.69356362238453517</c:v>
                </c:pt>
                <c:pt idx="11">
                  <c:v>0.67746710608568672</c:v>
                </c:pt>
                <c:pt idx="12">
                  <c:v>0.70794537093412935</c:v>
                </c:pt>
                <c:pt idx="13">
                  <c:v>0.70654775414199356</c:v>
                </c:pt>
                <c:pt idx="14">
                  <c:v>0.69689723202008724</c:v>
                </c:pt>
                <c:pt idx="15">
                  <c:v>0.78822953322355627</c:v>
                </c:pt>
                <c:pt idx="16">
                  <c:v>0.78527938308888878</c:v>
                </c:pt>
                <c:pt idx="17">
                  <c:v>0.74465516475618665</c:v>
                </c:pt>
                <c:pt idx="18">
                  <c:v>0.75641649366613806</c:v>
                </c:pt>
                <c:pt idx="19">
                  <c:v>0.68378285399752303</c:v>
                </c:pt>
                <c:pt idx="20">
                  <c:v>0.73407272843165372</c:v>
                </c:pt>
                <c:pt idx="21">
                  <c:v>0.73724357205074253</c:v>
                </c:pt>
                <c:pt idx="22">
                  <c:v>0.74901391401330197</c:v>
                </c:pt>
                <c:pt idx="23">
                  <c:v>0.7707335955877731</c:v>
                </c:pt>
                <c:pt idx="24">
                  <c:v>0.75133631808711177</c:v>
                </c:pt>
                <c:pt idx="25">
                  <c:v>0.8084953393909512</c:v>
                </c:pt>
                <c:pt idx="26">
                  <c:v>0.78069310130655578</c:v>
                </c:pt>
                <c:pt idx="27">
                  <c:v>0.77171199999999995</c:v>
                </c:pt>
              </c:numCache>
            </c:numRef>
          </c:val>
          <c:smooth val="0"/>
          <c:extLst>
            <c:ext xmlns:c16="http://schemas.microsoft.com/office/drawing/2014/chart" uri="{C3380CC4-5D6E-409C-BE32-E72D297353CC}">
              <c16:uniqueId val="{00000000-3E5A-497D-83F4-27252EF26A1C}"/>
            </c:ext>
          </c:extLst>
        </c:ser>
        <c:dLbls>
          <c:showLegendKey val="0"/>
          <c:showVal val="0"/>
          <c:showCatName val="0"/>
          <c:showSerName val="0"/>
          <c:showPercent val="0"/>
          <c:showBubbleSize val="0"/>
        </c:dLbls>
        <c:smooth val="0"/>
        <c:axId val="866260200"/>
        <c:axId val="866250032"/>
      </c:lineChart>
      <c:catAx>
        <c:axId val="866260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250032"/>
        <c:crosses val="autoZero"/>
        <c:auto val="1"/>
        <c:lblAlgn val="ctr"/>
        <c:lblOffset val="100"/>
        <c:noMultiLvlLbl val="0"/>
      </c:catAx>
      <c:valAx>
        <c:axId val="8662500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2602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Figure 12: U.S. Parent Share of U.S. Business R&amp;D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'Fig12'!$B$2</c:f>
              <c:strCache>
                <c:ptCount val="1"/>
                <c:pt idx="0">
                  <c:v>U.S. Parent Share of U.S. Business R&amp;D</c:v>
                </c:pt>
              </c:strCache>
            </c:strRef>
          </c:tx>
          <c:spPr>
            <a:ln w="28575" cap="rnd">
              <a:solidFill>
                <a:schemeClr val="tx1"/>
              </a:solidFill>
              <a:round/>
            </a:ln>
            <a:effectLst/>
          </c:spPr>
          <c:marker>
            <c:symbol val="none"/>
          </c:marker>
          <c:cat>
            <c:numRef>
              <c:f>'Fig12'!$A$3:$A$31</c:f>
              <c:numCache>
                <c:formatCode>General</c:formatCode>
                <c:ptCount val="29"/>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numCache>
            </c:numRef>
          </c:cat>
          <c:val>
            <c:numRef>
              <c:f>'Fig12'!$B$3:$B$31</c:f>
              <c:numCache>
                <c:formatCode>0%</c:formatCode>
                <c:ptCount val="29"/>
                <c:pt idx="0">
                  <c:v>0.82342279190867218</c:v>
                </c:pt>
                <c:pt idx="1">
                  <c:v>0.60180253994264643</c:v>
                </c:pt>
                <c:pt idx="2">
                  <c:v>0.58745149335077396</c:v>
                </c:pt>
                <c:pt idx="3">
                  <c:v>0.6175818152230701</c:v>
                </c:pt>
                <c:pt idx="4">
                  <c:v>0.63417507688309438</c:v>
                </c:pt>
                <c:pt idx="5">
                  <c:v>0.78007019217663898</c:v>
                </c:pt>
                <c:pt idx="6">
                  <c:v>0.75226835092043443</c:v>
                </c:pt>
                <c:pt idx="7">
                  <c:v>0.70626040415534064</c:v>
                </c:pt>
                <c:pt idx="8">
                  <c:v>0.68721888693705002</c:v>
                </c:pt>
                <c:pt idx="9">
                  <c:v>0.68088353221385745</c:v>
                </c:pt>
                <c:pt idx="10">
                  <c:v>0.69356362238453517</c:v>
                </c:pt>
                <c:pt idx="11">
                  <c:v>0.67746710608568672</c:v>
                </c:pt>
                <c:pt idx="12">
                  <c:v>0.70794537093412935</c:v>
                </c:pt>
                <c:pt idx="13">
                  <c:v>0.70654775414199356</c:v>
                </c:pt>
                <c:pt idx="14">
                  <c:v>0.69689723202008724</c:v>
                </c:pt>
                <c:pt idx="15">
                  <c:v>0.78822953322355627</c:v>
                </c:pt>
                <c:pt idx="16">
                  <c:v>0.78527938308888878</c:v>
                </c:pt>
                <c:pt idx="17">
                  <c:v>0.74465516475618665</c:v>
                </c:pt>
                <c:pt idx="18">
                  <c:v>0.75641649366613806</c:v>
                </c:pt>
                <c:pt idx="19">
                  <c:v>0.68378285399752303</c:v>
                </c:pt>
                <c:pt idx="20">
                  <c:v>0.73407272843165372</c:v>
                </c:pt>
                <c:pt idx="21">
                  <c:v>0.73724357205074253</c:v>
                </c:pt>
                <c:pt idx="22">
                  <c:v>0.74901391401330197</c:v>
                </c:pt>
                <c:pt idx="23">
                  <c:v>0.7707335955877731</c:v>
                </c:pt>
                <c:pt idx="24">
                  <c:v>0.75133631808711177</c:v>
                </c:pt>
                <c:pt idx="25">
                  <c:v>0.8084953393909512</c:v>
                </c:pt>
                <c:pt idx="26">
                  <c:v>0.78069310130655578</c:v>
                </c:pt>
                <c:pt idx="27">
                  <c:v>0.77171199999999995</c:v>
                </c:pt>
                <c:pt idx="28">
                  <c:v>0.74561609597600598</c:v>
                </c:pt>
              </c:numCache>
            </c:numRef>
          </c:val>
          <c:smooth val="0"/>
          <c:extLst>
            <c:ext xmlns:c16="http://schemas.microsoft.com/office/drawing/2014/chart" uri="{C3380CC4-5D6E-409C-BE32-E72D297353CC}">
              <c16:uniqueId val="{00000000-B5CB-46F5-BB52-5E0887507C37}"/>
            </c:ext>
          </c:extLst>
        </c:ser>
        <c:dLbls>
          <c:showLegendKey val="0"/>
          <c:showVal val="0"/>
          <c:showCatName val="0"/>
          <c:showSerName val="0"/>
          <c:showPercent val="0"/>
          <c:showBubbleSize val="0"/>
        </c:dLbls>
        <c:smooth val="0"/>
        <c:axId val="739608176"/>
        <c:axId val="739611784"/>
      </c:lineChart>
      <c:catAx>
        <c:axId val="739608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739611784"/>
        <c:crosses val="autoZero"/>
        <c:auto val="1"/>
        <c:lblAlgn val="ctr"/>
        <c:lblOffset val="100"/>
        <c:tickLblSkip val="5"/>
        <c:noMultiLvlLbl val="0"/>
      </c:catAx>
      <c:valAx>
        <c:axId val="7396117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7396081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 MNC MOFA</a:t>
            </a:r>
            <a:r>
              <a:rPr lang="en-US" baseline="0"/>
              <a:t> Employment by Host-Country Income Class, 1983-2017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v>High income</c:v>
          </c:tx>
          <c:spPr>
            <a:solidFill>
              <a:schemeClr val="accent1"/>
            </a:solidFill>
            <a:ln>
              <a:noFill/>
            </a:ln>
            <a:effectLst/>
          </c:spPr>
          <c:invertIfNegative val="0"/>
          <c:cat>
            <c:numRef>
              <c:f>'Fig2'!$A$4:$A$38</c:f>
              <c:numCache>
                <c:formatCode>General</c:formatCode>
                <c:ptCount val="35"/>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numCache>
            </c:numRef>
          </c:cat>
          <c:val>
            <c:numRef>
              <c:f>'Fig2'!$L$4:$L$38</c:f>
              <c:numCache>
                <c:formatCode>0%</c:formatCode>
                <c:ptCount val="35"/>
                <c:pt idx="0">
                  <c:v>0.73026207351244443</c:v>
                </c:pt>
                <c:pt idx="1">
                  <c:v>0.73366792655472246</c:v>
                </c:pt>
                <c:pt idx="2">
                  <c:v>0.73212206885082309</c:v>
                </c:pt>
                <c:pt idx="3">
                  <c:v>0.73514741154246166</c:v>
                </c:pt>
                <c:pt idx="4">
                  <c:v>0.73761845546931948</c:v>
                </c:pt>
                <c:pt idx="5">
                  <c:v>0.74267408885621256</c:v>
                </c:pt>
                <c:pt idx="6">
                  <c:v>0.74757528353539304</c:v>
                </c:pt>
                <c:pt idx="7">
                  <c:v>0.75056011949215828</c:v>
                </c:pt>
                <c:pt idx="8">
                  <c:v>0.75078436832822792</c:v>
                </c:pt>
                <c:pt idx="9">
                  <c:v>0.74117825230955625</c:v>
                </c:pt>
                <c:pt idx="10">
                  <c:v>0.73553117760802555</c:v>
                </c:pt>
                <c:pt idx="11">
                  <c:v>0.70708415832909888</c:v>
                </c:pt>
                <c:pt idx="12">
                  <c:v>0.70671055963535068</c:v>
                </c:pt>
                <c:pt idx="13">
                  <c:v>0.70571682464454977</c:v>
                </c:pt>
                <c:pt idx="14">
                  <c:v>0.69710484891509006</c:v>
                </c:pt>
                <c:pt idx="15">
                  <c:v>0.67765129704271321</c:v>
                </c:pt>
                <c:pt idx="16">
                  <c:v>0.67498519148059444</c:v>
                </c:pt>
                <c:pt idx="17">
                  <c:v>0.67616320336784397</c:v>
                </c:pt>
                <c:pt idx="18">
                  <c:v>0.67438766917660264</c:v>
                </c:pt>
                <c:pt idx="19">
                  <c:v>0.6669291147826929</c:v>
                </c:pt>
                <c:pt idx="20">
                  <c:v>0.66624202276091338</c:v>
                </c:pt>
                <c:pt idx="21">
                  <c:v>0.6307360356306323</c:v>
                </c:pt>
                <c:pt idx="22">
                  <c:v>0.63051432212980563</c:v>
                </c:pt>
                <c:pt idx="23">
                  <c:v>0.62141535134235859</c:v>
                </c:pt>
                <c:pt idx="24">
                  <c:v>0.58940681775052195</c:v>
                </c:pt>
                <c:pt idx="25">
                  <c:v>0.57364998304374715</c:v>
                </c:pt>
                <c:pt idx="26">
                  <c:v>0.57198973494288441</c:v>
                </c:pt>
                <c:pt idx="27">
                  <c:v>0.5240246079869888</c:v>
                </c:pt>
                <c:pt idx="28">
                  <c:v>0.5160503620192064</c:v>
                </c:pt>
                <c:pt idx="29">
                  <c:v>0.50537199963719415</c:v>
                </c:pt>
                <c:pt idx="30">
                  <c:v>0.49146469119896929</c:v>
                </c:pt>
                <c:pt idx="31">
                  <c:v>0.47441718140673472</c:v>
                </c:pt>
                <c:pt idx="32">
                  <c:v>0.47278602371990625</c:v>
                </c:pt>
                <c:pt idx="33">
                  <c:v>0.47047401404797623</c:v>
                </c:pt>
                <c:pt idx="34">
                  <c:v>0.47439218327905064</c:v>
                </c:pt>
              </c:numCache>
            </c:numRef>
          </c:val>
          <c:extLst>
            <c:ext xmlns:c16="http://schemas.microsoft.com/office/drawing/2014/chart" uri="{C3380CC4-5D6E-409C-BE32-E72D297353CC}">
              <c16:uniqueId val="{00000000-4203-4774-A483-B466270B4B86}"/>
            </c:ext>
          </c:extLst>
        </c:ser>
        <c:ser>
          <c:idx val="1"/>
          <c:order val="1"/>
          <c:tx>
            <c:v>Upper middle income</c:v>
          </c:tx>
          <c:spPr>
            <a:solidFill>
              <a:schemeClr val="accent2"/>
            </a:solidFill>
            <a:ln>
              <a:noFill/>
            </a:ln>
            <a:effectLst/>
          </c:spPr>
          <c:invertIfNegative val="0"/>
          <c:cat>
            <c:numRef>
              <c:f>'Fig2'!$A$4:$A$38</c:f>
              <c:numCache>
                <c:formatCode>General</c:formatCode>
                <c:ptCount val="35"/>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numCache>
            </c:numRef>
          </c:cat>
          <c:val>
            <c:numRef>
              <c:f>'Fig2'!$K$4:$K$38</c:f>
              <c:numCache>
                <c:formatCode>0%</c:formatCode>
                <c:ptCount val="35"/>
                <c:pt idx="0">
                  <c:v>0.18575902422943794</c:v>
                </c:pt>
                <c:pt idx="1">
                  <c:v>0.18762005080860028</c:v>
                </c:pt>
                <c:pt idx="2">
                  <c:v>0.19249958423415933</c:v>
                </c:pt>
                <c:pt idx="3">
                  <c:v>0.19569970071954662</c:v>
                </c:pt>
                <c:pt idx="4">
                  <c:v>0.19250889756013892</c:v>
                </c:pt>
                <c:pt idx="5">
                  <c:v>0.18647200924272661</c:v>
                </c:pt>
                <c:pt idx="6">
                  <c:v>0.1825576847868596</c:v>
                </c:pt>
                <c:pt idx="7">
                  <c:v>0.18095593726661688</c:v>
                </c:pt>
                <c:pt idx="8">
                  <c:v>0.18188062749466258</c:v>
                </c:pt>
                <c:pt idx="9">
                  <c:v>0.19000832954717556</c:v>
                </c:pt>
                <c:pt idx="10">
                  <c:v>0.19154557463672389</c:v>
                </c:pt>
                <c:pt idx="11">
                  <c:v>0.20425434984492999</c:v>
                </c:pt>
                <c:pt idx="12">
                  <c:v>0.20455811597872881</c:v>
                </c:pt>
                <c:pt idx="13">
                  <c:v>0.20334715639810427</c:v>
                </c:pt>
                <c:pt idx="14">
                  <c:v>0.20485200160498782</c:v>
                </c:pt>
                <c:pt idx="15">
                  <c:v>0.2237527867593864</c:v>
                </c:pt>
                <c:pt idx="16">
                  <c:v>0.21697700172551443</c:v>
                </c:pt>
                <c:pt idx="17">
                  <c:v>0.2171231367941846</c:v>
                </c:pt>
                <c:pt idx="18">
                  <c:v>0.21229909325002133</c:v>
                </c:pt>
                <c:pt idx="19">
                  <c:v>0.212268036242066</c:v>
                </c:pt>
                <c:pt idx="20">
                  <c:v>0.21010167188372036</c:v>
                </c:pt>
                <c:pt idx="21">
                  <c:v>0.22166453205949205</c:v>
                </c:pt>
                <c:pt idx="22">
                  <c:v>0.21352993528397046</c:v>
                </c:pt>
                <c:pt idx="23">
                  <c:v>0.21870775885374427</c:v>
                </c:pt>
                <c:pt idx="24">
                  <c:v>0.22999171003086263</c:v>
                </c:pt>
                <c:pt idx="25">
                  <c:v>0.23058509046659623</c:v>
                </c:pt>
                <c:pt idx="26">
                  <c:v>0.21598310156662562</c:v>
                </c:pt>
                <c:pt idx="27">
                  <c:v>0.22920607421288031</c:v>
                </c:pt>
                <c:pt idx="28">
                  <c:v>0.22442659195625389</c:v>
                </c:pt>
                <c:pt idx="29">
                  <c:v>0.23009309267214723</c:v>
                </c:pt>
                <c:pt idx="30">
                  <c:v>0.23150012078267171</c:v>
                </c:pt>
                <c:pt idx="31">
                  <c:v>0.23358287552304233</c:v>
                </c:pt>
                <c:pt idx="32">
                  <c:v>0.23308003692919538</c:v>
                </c:pt>
                <c:pt idx="33">
                  <c:v>0.22966758730915363</c:v>
                </c:pt>
                <c:pt idx="34">
                  <c:v>0.23285578372072027</c:v>
                </c:pt>
              </c:numCache>
            </c:numRef>
          </c:val>
          <c:extLst>
            <c:ext xmlns:c16="http://schemas.microsoft.com/office/drawing/2014/chart" uri="{C3380CC4-5D6E-409C-BE32-E72D297353CC}">
              <c16:uniqueId val="{00000001-4203-4774-A483-B466270B4B86}"/>
            </c:ext>
          </c:extLst>
        </c:ser>
        <c:ser>
          <c:idx val="2"/>
          <c:order val="2"/>
          <c:tx>
            <c:v>Lower middle income</c:v>
          </c:tx>
          <c:spPr>
            <a:solidFill>
              <a:schemeClr val="accent3"/>
            </a:solidFill>
            <a:ln>
              <a:noFill/>
            </a:ln>
            <a:effectLst/>
          </c:spPr>
          <c:invertIfNegative val="0"/>
          <c:cat>
            <c:numRef>
              <c:f>'Fig2'!$A$4:$A$38</c:f>
              <c:numCache>
                <c:formatCode>General</c:formatCode>
                <c:ptCount val="35"/>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numCache>
            </c:numRef>
          </c:cat>
          <c:val>
            <c:numRef>
              <c:f>'Fig2'!$J$4:$J$38</c:f>
              <c:numCache>
                <c:formatCode>0%</c:formatCode>
                <c:ptCount val="35"/>
                <c:pt idx="0">
                  <c:v>6.9597824295368385E-2</c:v>
                </c:pt>
                <c:pt idx="1">
                  <c:v>6.5452217196439261E-2</c:v>
                </c:pt>
                <c:pt idx="2">
                  <c:v>6.296773657076335E-2</c:v>
                </c:pt>
                <c:pt idx="3">
                  <c:v>5.8221722242268591E-2</c:v>
                </c:pt>
                <c:pt idx="4">
                  <c:v>5.8145019510312597E-2</c:v>
                </c:pt>
                <c:pt idx="5">
                  <c:v>5.8985400693204501E-2</c:v>
                </c:pt>
                <c:pt idx="6">
                  <c:v>5.9503324208056319E-2</c:v>
                </c:pt>
                <c:pt idx="7">
                  <c:v>5.9073935772964895E-2</c:v>
                </c:pt>
                <c:pt idx="8">
                  <c:v>5.7774064791608647E-2</c:v>
                </c:pt>
                <c:pt idx="9">
                  <c:v>6.0824625170377108E-2</c:v>
                </c:pt>
                <c:pt idx="10">
                  <c:v>6.4595179292784244E-2</c:v>
                </c:pt>
                <c:pt idx="11">
                  <c:v>8.1372325699567191E-2</c:v>
                </c:pt>
                <c:pt idx="12">
                  <c:v>8.0847471933822898E-2</c:v>
                </c:pt>
                <c:pt idx="13">
                  <c:v>8.3251053185887297E-2</c:v>
                </c:pt>
                <c:pt idx="14">
                  <c:v>8.9616963486527368E-2</c:v>
                </c:pt>
                <c:pt idx="15">
                  <c:v>9.0608436314243104E-2</c:v>
                </c:pt>
                <c:pt idx="16">
                  <c:v>0.10005408328826393</c:v>
                </c:pt>
                <c:pt idx="17">
                  <c:v>9.9297549991433531E-2</c:v>
                </c:pt>
                <c:pt idx="18">
                  <c:v>0.10607632320816197</c:v>
                </c:pt>
                <c:pt idx="19">
                  <c:v>0.11336547313338824</c:v>
                </c:pt>
                <c:pt idx="20">
                  <c:v>0.11652228773871053</c:v>
                </c:pt>
                <c:pt idx="21">
                  <c:v>0.14028407583047756</c:v>
                </c:pt>
                <c:pt idx="22">
                  <c:v>0.14965993869007724</c:v>
                </c:pt>
                <c:pt idx="23">
                  <c:v>0.15384615384615385</c:v>
                </c:pt>
                <c:pt idx="24">
                  <c:v>0.17397948482336373</c:v>
                </c:pt>
                <c:pt idx="25">
                  <c:v>0.18858345468690779</c:v>
                </c:pt>
                <c:pt idx="26">
                  <c:v>0.20481012423683748</c:v>
                </c:pt>
                <c:pt idx="27">
                  <c:v>0.24020188449095764</c:v>
                </c:pt>
                <c:pt idx="28">
                  <c:v>0.25253582218021636</c:v>
                </c:pt>
                <c:pt idx="29">
                  <c:v>0.25694072247829347</c:v>
                </c:pt>
                <c:pt idx="30">
                  <c:v>0.26920847089137612</c:v>
                </c:pt>
                <c:pt idx="31">
                  <c:v>0.28281290028749539</c:v>
                </c:pt>
                <c:pt idx="32">
                  <c:v>0.2842056672111356</c:v>
                </c:pt>
                <c:pt idx="33">
                  <c:v>0.29017062262537324</c:v>
                </c:pt>
                <c:pt idx="34">
                  <c:v>0.28303668775477608</c:v>
                </c:pt>
              </c:numCache>
            </c:numRef>
          </c:val>
          <c:extLst>
            <c:ext xmlns:c16="http://schemas.microsoft.com/office/drawing/2014/chart" uri="{C3380CC4-5D6E-409C-BE32-E72D297353CC}">
              <c16:uniqueId val="{00000002-4203-4774-A483-B466270B4B86}"/>
            </c:ext>
          </c:extLst>
        </c:ser>
        <c:ser>
          <c:idx val="3"/>
          <c:order val="3"/>
          <c:tx>
            <c:v>Low income</c:v>
          </c:tx>
          <c:spPr>
            <a:solidFill>
              <a:schemeClr val="accent4"/>
            </a:solidFill>
            <a:ln>
              <a:noFill/>
            </a:ln>
            <a:effectLst/>
          </c:spPr>
          <c:invertIfNegative val="0"/>
          <c:cat>
            <c:numRef>
              <c:f>'Fig2'!$A$4:$A$38</c:f>
              <c:numCache>
                <c:formatCode>General</c:formatCode>
                <c:ptCount val="35"/>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numCache>
            </c:numRef>
          </c:cat>
          <c:val>
            <c:numRef>
              <c:f>'Fig2'!$I$4:$I$38</c:f>
              <c:numCache>
                <c:formatCode>0%</c:formatCode>
                <c:ptCount val="35"/>
                <c:pt idx="0">
                  <c:v>1.4381077962749298E-2</c:v>
                </c:pt>
                <c:pt idx="1">
                  <c:v>1.3259805440237934E-2</c:v>
                </c:pt>
                <c:pt idx="2">
                  <c:v>1.2410610344254117E-2</c:v>
                </c:pt>
                <c:pt idx="3">
                  <c:v>1.0931165495723049E-2</c:v>
                </c:pt>
                <c:pt idx="4">
                  <c:v>1.1727627460228979E-2</c:v>
                </c:pt>
                <c:pt idx="5">
                  <c:v>1.1868501207856317E-2</c:v>
                </c:pt>
                <c:pt idx="6">
                  <c:v>1.0363707469691045E-2</c:v>
                </c:pt>
                <c:pt idx="7">
                  <c:v>9.4100074682598959E-3</c:v>
                </c:pt>
                <c:pt idx="8">
                  <c:v>9.5609393855007885E-3</c:v>
                </c:pt>
                <c:pt idx="9">
                  <c:v>7.9887929728911112E-3</c:v>
                </c:pt>
                <c:pt idx="10">
                  <c:v>8.3280684624662572E-3</c:v>
                </c:pt>
                <c:pt idx="11">
                  <c:v>7.289166126403953E-3</c:v>
                </c:pt>
                <c:pt idx="12">
                  <c:v>7.8838524520975783E-3</c:v>
                </c:pt>
                <c:pt idx="13">
                  <c:v>7.6849657714586628E-3</c:v>
                </c:pt>
                <c:pt idx="14">
                  <c:v>8.4261859933948587E-3</c:v>
                </c:pt>
                <c:pt idx="15">
                  <c:v>7.9874798836574099E-3</c:v>
                </c:pt>
                <c:pt idx="16">
                  <c:v>7.9837235056272379E-3</c:v>
                </c:pt>
                <c:pt idx="17">
                  <c:v>7.4161098465379254E-3</c:v>
                </c:pt>
                <c:pt idx="18">
                  <c:v>7.236914365213995E-3</c:v>
                </c:pt>
                <c:pt idx="19">
                  <c:v>7.4373758418528023E-3</c:v>
                </c:pt>
                <c:pt idx="20">
                  <c:v>7.1340176166557459E-3</c:v>
                </c:pt>
                <c:pt idx="21">
                  <c:v>7.3153564793981551E-3</c:v>
                </c:pt>
                <c:pt idx="22">
                  <c:v>6.2958038961467046E-3</c:v>
                </c:pt>
                <c:pt idx="23">
                  <c:v>6.0307359577432568E-3</c:v>
                </c:pt>
                <c:pt idx="24">
                  <c:v>6.6219873952517447E-3</c:v>
                </c:pt>
                <c:pt idx="25">
                  <c:v>7.1814718027489082E-3</c:v>
                </c:pt>
                <c:pt idx="26">
                  <c:v>7.2170392536525267E-3</c:v>
                </c:pt>
                <c:pt idx="27">
                  <c:v>6.5674333091731924E-3</c:v>
                </c:pt>
                <c:pt idx="28">
                  <c:v>6.9872238443233021E-3</c:v>
                </c:pt>
                <c:pt idx="29">
                  <c:v>7.5941852123650811E-3</c:v>
                </c:pt>
                <c:pt idx="30">
                  <c:v>7.8267171269828482E-3</c:v>
                </c:pt>
                <c:pt idx="31">
                  <c:v>9.1870427827275055E-3</c:v>
                </c:pt>
                <c:pt idx="32">
                  <c:v>9.9282721397628022E-3</c:v>
                </c:pt>
                <c:pt idx="33">
                  <c:v>9.6877760174968793E-3</c:v>
                </c:pt>
                <c:pt idx="34">
                  <c:v>9.7153452454530938E-3</c:v>
                </c:pt>
              </c:numCache>
            </c:numRef>
          </c:val>
          <c:extLst>
            <c:ext xmlns:c16="http://schemas.microsoft.com/office/drawing/2014/chart" uri="{C3380CC4-5D6E-409C-BE32-E72D297353CC}">
              <c16:uniqueId val="{00000003-4203-4774-A483-B466270B4B86}"/>
            </c:ext>
          </c:extLst>
        </c:ser>
        <c:dLbls>
          <c:showLegendKey val="0"/>
          <c:showVal val="0"/>
          <c:showCatName val="0"/>
          <c:showSerName val="0"/>
          <c:showPercent val="0"/>
          <c:showBubbleSize val="0"/>
        </c:dLbls>
        <c:gapWidth val="150"/>
        <c:overlap val="100"/>
        <c:axId val="784408472"/>
        <c:axId val="784411096"/>
      </c:barChart>
      <c:catAx>
        <c:axId val="784408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411096"/>
        <c:crosses val="autoZero"/>
        <c:auto val="1"/>
        <c:lblAlgn val="ctr"/>
        <c:lblOffset val="100"/>
        <c:noMultiLvlLbl val="0"/>
      </c:catAx>
      <c:valAx>
        <c:axId val="78441109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408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baseline="0">
                <a:latin typeface="Times New Roman" panose="02020603050405020304" pitchFamily="18" charset="0"/>
              </a:rPr>
              <a:t>Figure 13: Related Party Share of U.S. Exports and U.S. Imports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lineChart>
        <c:grouping val="standard"/>
        <c:varyColors val="0"/>
        <c:ser>
          <c:idx val="0"/>
          <c:order val="0"/>
          <c:tx>
            <c:strRef>
              <c:f>'Fig13'!$L$4</c:f>
              <c:strCache>
                <c:ptCount val="1"/>
                <c:pt idx="0">
                  <c:v>U.S. Exports</c:v>
                </c:pt>
              </c:strCache>
            </c:strRef>
          </c:tx>
          <c:spPr>
            <a:ln w="28575" cap="rnd">
              <a:solidFill>
                <a:schemeClr val="tx1"/>
              </a:solidFill>
              <a:round/>
            </a:ln>
            <a:effectLst/>
          </c:spPr>
          <c:marker>
            <c:symbol val="none"/>
          </c:marker>
          <c:cat>
            <c:numRef>
              <c:f>'Fig13'!$K$5:$K$40</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'Fig13'!$L$5:$L$40</c:f>
              <c:numCache>
                <c:formatCode>0%</c:formatCode>
                <c:ptCount val="36"/>
                <c:pt idx="0">
                  <c:v>0.34185606060606066</c:v>
                </c:pt>
                <c:pt idx="1">
                  <c:v>0.35678889990089196</c:v>
                </c:pt>
                <c:pt idx="2">
                  <c:v>0.38108231014097316</c:v>
                </c:pt>
                <c:pt idx="3">
                  <c:v>0.40666975451597959</c:v>
                </c:pt>
                <c:pt idx="4">
                  <c:v>0.37169726824899235</c:v>
                </c:pt>
                <c:pt idx="5">
                  <c:v>0.34172661870503601</c:v>
                </c:pt>
                <c:pt idx="6">
                  <c:v>0.33041848844472205</c:v>
                </c:pt>
                <c:pt idx="7">
                  <c:v>0.34370658516254521</c:v>
                </c:pt>
                <c:pt idx="8">
                  <c:v>0.32989158492514198</c:v>
                </c:pt>
                <c:pt idx="9">
                  <c:v>0.33639217580294617</c:v>
                </c:pt>
                <c:pt idx="10">
                  <c:v>0.35213830755232028</c:v>
                </c:pt>
                <c:pt idx="11">
                  <c:v>0.35259356533158243</c:v>
                </c:pt>
                <c:pt idx="12">
                  <c:v>0.37661562934977133</c:v>
                </c:pt>
                <c:pt idx="13">
                  <c:v>0.36491655076495128</c:v>
                </c:pt>
                <c:pt idx="14">
                  <c:v>0.36366606763600717</c:v>
                </c:pt>
                <c:pt idx="15">
                  <c:v>0.36792452830188682</c:v>
                </c:pt>
                <c:pt idx="16">
                  <c:v>0.34889618138424822</c:v>
                </c:pt>
                <c:pt idx="17">
                  <c:v>0.32755905511811023</c:v>
                </c:pt>
                <c:pt idx="18">
                  <c:v>0.31711045993120146</c:v>
                </c:pt>
                <c:pt idx="19">
                  <c:v>0.32284971967728704</c:v>
                </c:pt>
                <c:pt idx="20">
                  <c:v>0.31461318051575932</c:v>
                </c:pt>
                <c:pt idx="21">
                  <c:v>0.31749726177437021</c:v>
                </c:pt>
                <c:pt idx="22">
                  <c:v>0.30439533754249631</c:v>
                </c:pt>
                <c:pt idx="23">
                  <c:v>0.3</c:v>
                </c:pt>
                <c:pt idx="24">
                  <c:v>0.28148717456047651</c:v>
                </c:pt>
                <c:pt idx="25">
                  <c:v>0.28149673875729486</c:v>
                </c:pt>
                <c:pt idx="26">
                  <c:v>0.26551039119804404</c:v>
                </c:pt>
                <c:pt idx="27">
                  <c:v>0.30066336541156685</c:v>
                </c:pt>
                <c:pt idx="28">
                  <c:v>0.27807486631016043</c:v>
                </c:pt>
                <c:pt idx="29">
                  <c:v>0.27133231036093131</c:v>
                </c:pt>
                <c:pt idx="30">
                  <c:v>0.28849353641366954</c:v>
                </c:pt>
                <c:pt idx="31">
                  <c:v>0.29710736023090922</c:v>
                </c:pt>
                <c:pt idx="32">
                  <c:v>0.31199559794570803</c:v>
                </c:pt>
                <c:pt idx="33">
                  <c:v>0.31924043932777557</c:v>
                </c:pt>
                <c:pt idx="34">
                  <c:v>0.33383665065202467</c:v>
                </c:pt>
                <c:pt idx="35">
                  <c:v>0.33380535530381056</c:v>
                </c:pt>
              </c:numCache>
            </c:numRef>
          </c:val>
          <c:smooth val="0"/>
          <c:extLst>
            <c:ext xmlns:c16="http://schemas.microsoft.com/office/drawing/2014/chart" uri="{C3380CC4-5D6E-409C-BE32-E72D297353CC}">
              <c16:uniqueId val="{00000000-2B0E-4124-B194-217A826902EC}"/>
            </c:ext>
          </c:extLst>
        </c:ser>
        <c:ser>
          <c:idx val="1"/>
          <c:order val="1"/>
          <c:tx>
            <c:strRef>
              <c:f>'Fig13'!$M$4</c:f>
              <c:strCache>
                <c:ptCount val="1"/>
                <c:pt idx="0">
                  <c:v>U.S. Imports</c:v>
                </c:pt>
              </c:strCache>
            </c:strRef>
          </c:tx>
          <c:spPr>
            <a:ln w="28575" cap="rnd">
              <a:solidFill>
                <a:schemeClr val="tx1"/>
              </a:solidFill>
              <a:prstDash val="dash"/>
              <a:round/>
            </a:ln>
            <a:effectLst/>
          </c:spPr>
          <c:marker>
            <c:symbol val="none"/>
          </c:marker>
          <c:cat>
            <c:numRef>
              <c:f>'Fig13'!$K$5:$K$40</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'Fig13'!$M$5:$M$40</c:f>
              <c:numCache>
                <c:formatCode>0%</c:formatCode>
                <c:ptCount val="36"/>
                <c:pt idx="0">
                  <c:v>0.36833602584814218</c:v>
                </c:pt>
                <c:pt idx="1">
                  <c:v>0.36593529193008556</c:v>
                </c:pt>
                <c:pt idx="2">
                  <c:v>0.3706377858002407</c:v>
                </c:pt>
                <c:pt idx="3">
                  <c:v>0.40165631469979296</c:v>
                </c:pt>
                <c:pt idx="4">
                  <c:v>0.40282301845819768</c:v>
                </c:pt>
                <c:pt idx="5">
                  <c:v>0.41142020497803805</c:v>
                </c:pt>
                <c:pt idx="6">
                  <c:v>0.42016994633273708</c:v>
                </c:pt>
                <c:pt idx="7">
                  <c:v>0.42851161817039984</c:v>
                </c:pt>
                <c:pt idx="8">
                  <c:v>0.43699839486356346</c:v>
                </c:pt>
                <c:pt idx="9">
                  <c:v>0.4391038696537678</c:v>
                </c:pt>
                <c:pt idx="10">
                  <c:v>0.43187325256290771</c:v>
                </c:pt>
                <c:pt idx="11">
                  <c:v>0.42059721750933154</c:v>
                </c:pt>
                <c:pt idx="12">
                  <c:v>0.43292956482727679</c:v>
                </c:pt>
                <c:pt idx="13">
                  <c:v>0.41833466773418737</c:v>
                </c:pt>
                <c:pt idx="14">
                  <c:v>0.41688457228240566</c:v>
                </c:pt>
                <c:pt idx="15">
                  <c:v>0.39895072992700731</c:v>
                </c:pt>
                <c:pt idx="16">
                  <c:v>0.39353363814500325</c:v>
                </c:pt>
                <c:pt idx="17">
                  <c:v>0.3832560834298957</c:v>
                </c:pt>
                <c:pt idx="18">
                  <c:v>0.37736461800763171</c:v>
                </c:pt>
                <c:pt idx="19">
                  <c:v>0.38892259686226921</c:v>
                </c:pt>
                <c:pt idx="20">
                  <c:v>0.39180090343475665</c:v>
                </c:pt>
                <c:pt idx="21">
                  <c:v>0.38707648769750808</c:v>
                </c:pt>
                <c:pt idx="22">
                  <c:v>0.37055701135523755</c:v>
                </c:pt>
                <c:pt idx="23">
                  <c:v>0.36266069111923577</c:v>
                </c:pt>
                <c:pt idx="24">
                  <c:v>0.3509210946651049</c:v>
                </c:pt>
                <c:pt idx="25">
                  <c:v>0.35573679705986005</c:v>
                </c:pt>
                <c:pt idx="26">
                  <c:v>0.3469854761126418</c:v>
                </c:pt>
                <c:pt idx="27">
                  <c:v>0.40715189873417718</c:v>
                </c:pt>
                <c:pt idx="28">
                  <c:v>0.36188757091284168</c:v>
                </c:pt>
                <c:pt idx="29">
                  <c:v>0.35010491539800886</c:v>
                </c:pt>
                <c:pt idx="30">
                  <c:v>0.35694751920823026</c:v>
                </c:pt>
                <c:pt idx="31">
                  <c:v>0.3697585214889722</c:v>
                </c:pt>
                <c:pt idx="32">
                  <c:v>0.37564451896876966</c:v>
                </c:pt>
                <c:pt idx="33">
                  <c:v>0.38302833010733772</c:v>
                </c:pt>
                <c:pt idx="34">
                  <c:v>0.38378623188405797</c:v>
                </c:pt>
                <c:pt idx="35">
                  <c:v>0.38506867898931657</c:v>
                </c:pt>
              </c:numCache>
            </c:numRef>
          </c:val>
          <c:smooth val="0"/>
          <c:extLst>
            <c:ext xmlns:c16="http://schemas.microsoft.com/office/drawing/2014/chart" uri="{C3380CC4-5D6E-409C-BE32-E72D297353CC}">
              <c16:uniqueId val="{00000001-2B0E-4124-B194-217A826902EC}"/>
            </c:ext>
          </c:extLst>
        </c:ser>
        <c:dLbls>
          <c:showLegendKey val="0"/>
          <c:showVal val="0"/>
          <c:showCatName val="0"/>
          <c:showSerName val="0"/>
          <c:showPercent val="0"/>
          <c:showBubbleSize val="0"/>
        </c:dLbls>
        <c:smooth val="0"/>
        <c:axId val="704477408"/>
        <c:axId val="704473800"/>
      </c:lineChart>
      <c:catAx>
        <c:axId val="70447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704473800"/>
        <c:crosses val="autoZero"/>
        <c:auto val="1"/>
        <c:lblAlgn val="ctr"/>
        <c:lblOffset val="100"/>
        <c:tickLblSkip val="5"/>
        <c:noMultiLvlLbl val="0"/>
      </c:catAx>
      <c:valAx>
        <c:axId val="7044738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704477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a:t>Figure 14: U.S. Direct Investment Abroad Equity Income Share of U.S. Worldwide Corporate Profits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lineChart>
        <c:grouping val="standard"/>
        <c:varyColors val="0"/>
        <c:ser>
          <c:idx val="0"/>
          <c:order val="0"/>
          <c:tx>
            <c:strRef>
              <c:f>'Fig14'!$F$14</c:f>
              <c:strCache>
                <c:ptCount val="1"/>
                <c:pt idx="0">
                  <c:v>U.S. Direct Investment Abroad Equity Income Share of U.S. Worldwide Corporate Profits</c:v>
                </c:pt>
              </c:strCache>
            </c:strRef>
          </c:tx>
          <c:spPr>
            <a:ln w="28575" cap="rnd">
              <a:solidFill>
                <a:schemeClr val="tx1"/>
              </a:solidFill>
              <a:round/>
            </a:ln>
            <a:effectLst/>
          </c:spPr>
          <c:marker>
            <c:symbol val="none"/>
          </c:marker>
          <c:cat>
            <c:numRef>
              <c:f>'Fig14'!$E$15:$E$50</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'Fig14'!$F$15:$F$50</c:f>
              <c:numCache>
                <c:formatCode>0%</c:formatCode>
                <c:ptCount val="36"/>
                <c:pt idx="0">
                  <c:v>0.13614615050021747</c:v>
                </c:pt>
                <c:pt idx="1">
                  <c:v>0.1261615439599714</c:v>
                </c:pt>
                <c:pt idx="2">
                  <c:v>0.11837821840781297</c:v>
                </c:pt>
                <c:pt idx="3">
                  <c:v>0.11137940761636107</c:v>
                </c:pt>
                <c:pt idx="4">
                  <c:v>0.12360974106041923</c:v>
                </c:pt>
                <c:pt idx="5">
                  <c:v>0.13277868852459015</c:v>
                </c:pt>
                <c:pt idx="6">
                  <c:v>0.14413992762364294</c:v>
                </c:pt>
                <c:pt idx="7">
                  <c:v>0.14915761525464638</c:v>
                </c:pt>
                <c:pt idx="8">
                  <c:v>0.15367488628202058</c:v>
                </c:pt>
                <c:pt idx="9">
                  <c:v>0.12696420680512593</c:v>
                </c:pt>
                <c:pt idx="10">
                  <c:v>0.1180951383067896</c:v>
                </c:pt>
                <c:pt idx="11">
                  <c:v>0.12498093785741517</c:v>
                </c:pt>
                <c:pt idx="12">
                  <c:v>0.12009763124199746</c:v>
                </c:pt>
                <c:pt idx="13">
                  <c:v>0.13140753327669213</c:v>
                </c:pt>
                <c:pt idx="14">
                  <c:v>0.12706016466117795</c:v>
                </c:pt>
                <c:pt idx="15">
                  <c:v>0.13016902380131079</c:v>
                </c:pt>
                <c:pt idx="16">
                  <c:v>0.12480519480519481</c:v>
                </c:pt>
                <c:pt idx="17">
                  <c:v>0.15090429991615761</c:v>
                </c:pt>
                <c:pt idx="18">
                  <c:v>0.18412662090007628</c:v>
                </c:pt>
                <c:pt idx="19">
                  <c:v>0.16114142612363253</c:v>
                </c:pt>
                <c:pt idx="20">
                  <c:v>0.15279148842821105</c:v>
                </c:pt>
                <c:pt idx="21">
                  <c:v>0.16870775347912526</c:v>
                </c:pt>
                <c:pt idx="22">
                  <c:v>0.18640657721244086</c:v>
                </c:pt>
                <c:pt idx="23">
                  <c:v>0.18746607550718797</c:v>
                </c:pt>
                <c:pt idx="24">
                  <c:v>0.18633784850877724</c:v>
                </c:pt>
                <c:pt idx="25">
                  <c:v>0.23109248630315676</c:v>
                </c:pt>
                <c:pt idx="26">
                  <c:v>0.30906906206252921</c:v>
                </c:pt>
                <c:pt idx="27">
                  <c:v>0.25587972310354773</c:v>
                </c:pt>
                <c:pt idx="28">
                  <c:v>0.24895007809336495</c:v>
                </c:pt>
                <c:pt idx="29">
                  <c:v>0.25402751685269087</c:v>
                </c:pt>
                <c:pt idx="30">
                  <c:v>0.22472664463802944</c:v>
                </c:pt>
                <c:pt idx="31">
                  <c:v>0.22835032575719899</c:v>
                </c:pt>
                <c:pt idx="32">
                  <c:v>0.2182763828582216</c:v>
                </c:pt>
                <c:pt idx="33">
                  <c:v>0.21333252321003254</c:v>
                </c:pt>
                <c:pt idx="34">
                  <c:v>0.21236363636363637</c:v>
                </c:pt>
                <c:pt idx="35">
                  <c:v>0.22755537560139091</c:v>
                </c:pt>
              </c:numCache>
            </c:numRef>
          </c:val>
          <c:smooth val="0"/>
          <c:extLst>
            <c:ext xmlns:c16="http://schemas.microsoft.com/office/drawing/2014/chart" uri="{C3380CC4-5D6E-409C-BE32-E72D297353CC}">
              <c16:uniqueId val="{00000000-9FEA-41A3-A0A0-ADE0B56AE468}"/>
            </c:ext>
          </c:extLst>
        </c:ser>
        <c:dLbls>
          <c:showLegendKey val="0"/>
          <c:showVal val="0"/>
          <c:showCatName val="0"/>
          <c:showSerName val="0"/>
          <c:showPercent val="0"/>
          <c:showBubbleSize val="0"/>
        </c:dLbls>
        <c:smooth val="0"/>
        <c:axId val="703580552"/>
        <c:axId val="703578584"/>
      </c:lineChart>
      <c:catAx>
        <c:axId val="703580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703578584"/>
        <c:crosses val="autoZero"/>
        <c:auto val="1"/>
        <c:lblAlgn val="ctr"/>
        <c:lblOffset val="100"/>
        <c:tickLblSkip val="5"/>
        <c:noMultiLvlLbl val="0"/>
      </c:catAx>
      <c:valAx>
        <c:axId val="703578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703580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a:t>Figure 15: Foreign Pretax Income as a Share of Total Pretax Income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lineChart>
        <c:grouping val="standard"/>
        <c:varyColors val="0"/>
        <c:ser>
          <c:idx val="0"/>
          <c:order val="0"/>
          <c:tx>
            <c:strRef>
              <c:f>'Fig15'!$B$7</c:f>
              <c:strCache>
                <c:ptCount val="1"/>
                <c:pt idx="0">
                  <c:v>Foreign Pretax Income as a Share of Total Pretax Income </c:v>
                </c:pt>
              </c:strCache>
            </c:strRef>
          </c:tx>
          <c:spPr>
            <a:ln w="28575" cap="rnd">
              <a:solidFill>
                <a:schemeClr val="tx1"/>
              </a:solidFill>
              <a:round/>
            </a:ln>
            <a:effectLst/>
          </c:spPr>
          <c:marker>
            <c:symbol val="none"/>
          </c:marker>
          <c:cat>
            <c:numRef>
              <c:f>'Fig15'!$A$8:$A$36</c:f>
              <c:numCache>
                <c:formatCode>General</c:formatCode>
                <c:ptCount val="29"/>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numCache>
            </c:numRef>
          </c:cat>
          <c:val>
            <c:numRef>
              <c:f>'Fig15'!$B$8:$B$36</c:f>
              <c:numCache>
                <c:formatCode>0.0%</c:formatCode>
                <c:ptCount val="29"/>
                <c:pt idx="0">
                  <c:v>0.2263733</c:v>
                </c:pt>
                <c:pt idx="1">
                  <c:v>0.24912699999999999</c:v>
                </c:pt>
                <c:pt idx="2">
                  <c:v>0.24309249999999999</c:v>
                </c:pt>
                <c:pt idx="3">
                  <c:v>0.18199489999999999</c:v>
                </c:pt>
                <c:pt idx="4">
                  <c:v>0.14107020000000001</c:v>
                </c:pt>
                <c:pt idx="5">
                  <c:v>0.1616118</c:v>
                </c:pt>
                <c:pt idx="6">
                  <c:v>0.18469260000000001</c:v>
                </c:pt>
                <c:pt idx="7">
                  <c:v>0.17789489999999999</c:v>
                </c:pt>
                <c:pt idx="8">
                  <c:v>0.17465810000000001</c:v>
                </c:pt>
                <c:pt idx="9">
                  <c:v>0.14474809999999999</c:v>
                </c:pt>
                <c:pt idx="10">
                  <c:v>0.16183059999999999</c:v>
                </c:pt>
                <c:pt idx="11">
                  <c:v>0.19153000000000001</c:v>
                </c:pt>
                <c:pt idx="12">
                  <c:v>0.4540534</c:v>
                </c:pt>
                <c:pt idx="13">
                  <c:v>0.28480220000000001</c:v>
                </c:pt>
                <c:pt idx="14">
                  <c:v>0.19580349999999999</c:v>
                </c:pt>
                <c:pt idx="15">
                  <c:v>0.28010170000000001</c:v>
                </c:pt>
                <c:pt idx="16">
                  <c:v>0.27538590000000002</c:v>
                </c:pt>
                <c:pt idx="17">
                  <c:v>0.27608640000000001</c:v>
                </c:pt>
                <c:pt idx="18">
                  <c:v>0.36021890000000001</c:v>
                </c:pt>
                <c:pt idx="19">
                  <c:v>1.084544</c:v>
                </c:pt>
                <c:pt idx="20">
                  <c:v>0.46382309999999999</c:v>
                </c:pt>
                <c:pt idx="21">
                  <c:v>0.37788670000000002</c:v>
                </c:pt>
                <c:pt idx="22">
                  <c:v>0.39705010000000002</c:v>
                </c:pt>
                <c:pt idx="23">
                  <c:v>0.37039539999999999</c:v>
                </c:pt>
                <c:pt idx="24">
                  <c:v>0.31105519999999998</c:v>
                </c:pt>
                <c:pt idx="25">
                  <c:v>0.31116549999999998</c:v>
                </c:pt>
                <c:pt idx="26">
                  <c:v>0.3472944</c:v>
                </c:pt>
                <c:pt idx="27">
                  <c:v>0.31029830000000003</c:v>
                </c:pt>
                <c:pt idx="28">
                  <c:v>0.34237590000000001</c:v>
                </c:pt>
              </c:numCache>
            </c:numRef>
          </c:val>
          <c:smooth val="0"/>
          <c:extLst>
            <c:ext xmlns:c16="http://schemas.microsoft.com/office/drawing/2014/chart" uri="{C3380CC4-5D6E-409C-BE32-E72D297353CC}">
              <c16:uniqueId val="{00000000-91FA-4202-85F9-49CBF130A2F3}"/>
            </c:ext>
          </c:extLst>
        </c:ser>
        <c:dLbls>
          <c:showLegendKey val="0"/>
          <c:showVal val="0"/>
          <c:showCatName val="0"/>
          <c:showSerName val="0"/>
          <c:showPercent val="0"/>
          <c:showBubbleSize val="0"/>
        </c:dLbls>
        <c:smooth val="0"/>
        <c:axId val="730623408"/>
        <c:axId val="730624392"/>
      </c:lineChart>
      <c:catAx>
        <c:axId val="730623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730624392"/>
        <c:crosses val="autoZero"/>
        <c:auto val="1"/>
        <c:lblAlgn val="ctr"/>
        <c:lblOffset val="100"/>
        <c:tickLblSkip val="5"/>
        <c:noMultiLvlLbl val="0"/>
      </c:catAx>
      <c:valAx>
        <c:axId val="73062439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7306234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a:t>Figure 16: Share of U.S. Multinational Parent Firms with Affiliates in Tax Havens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barChart>
        <c:barDir val="col"/>
        <c:grouping val="clustered"/>
        <c:varyColors val="0"/>
        <c:ser>
          <c:idx val="0"/>
          <c:order val="0"/>
          <c:tx>
            <c:strRef>
              <c:f>'Fig16'!$K$5</c:f>
              <c:strCache>
                <c:ptCount val="1"/>
                <c:pt idx="0">
                  <c:v>Share of U.S. Multinational Parent Firms with Affiliates in Tax Havens</c:v>
                </c:pt>
              </c:strCache>
            </c:strRef>
          </c:tx>
          <c:spPr>
            <a:solidFill>
              <a:schemeClr val="tx1"/>
            </a:solidFill>
            <a:ln>
              <a:noFill/>
            </a:ln>
            <a:effectLst/>
          </c:spPr>
          <c:invertIfNegative val="0"/>
          <c:cat>
            <c:numRef>
              <c:f>'Fig16'!$J$6:$J$12</c:f>
              <c:numCache>
                <c:formatCode>General</c:formatCode>
                <c:ptCount val="7"/>
                <c:pt idx="0">
                  <c:v>1982</c:v>
                </c:pt>
                <c:pt idx="1">
                  <c:v>1989</c:v>
                </c:pt>
                <c:pt idx="2">
                  <c:v>1994</c:v>
                </c:pt>
                <c:pt idx="3">
                  <c:v>1999</c:v>
                </c:pt>
                <c:pt idx="4">
                  <c:v>2004</c:v>
                </c:pt>
                <c:pt idx="5">
                  <c:v>2009</c:v>
                </c:pt>
                <c:pt idx="6">
                  <c:v>2014</c:v>
                </c:pt>
              </c:numCache>
            </c:numRef>
          </c:cat>
          <c:val>
            <c:numRef>
              <c:f>'Fig16'!$K$6:$K$12</c:f>
              <c:numCache>
                <c:formatCode>0%</c:formatCode>
                <c:ptCount val="7"/>
                <c:pt idx="0">
                  <c:v>0.40623646600259855</c:v>
                </c:pt>
                <c:pt idx="1">
                  <c:v>0.39277851166886835</c:v>
                </c:pt>
                <c:pt idx="2">
                  <c:v>0.33949453036589966</c:v>
                </c:pt>
                <c:pt idx="3">
                  <c:v>0.36901121304791029</c:v>
                </c:pt>
                <c:pt idx="4">
                  <c:v>0.40243196294151706</c:v>
                </c:pt>
                <c:pt idx="5">
                  <c:v>0.42421854478592069</c:v>
                </c:pt>
                <c:pt idx="6">
                  <c:v>0.49808695652173912</c:v>
                </c:pt>
              </c:numCache>
            </c:numRef>
          </c:val>
          <c:extLst>
            <c:ext xmlns:c16="http://schemas.microsoft.com/office/drawing/2014/chart" uri="{C3380CC4-5D6E-409C-BE32-E72D297353CC}">
              <c16:uniqueId val="{00000000-84A2-42AD-9ED9-CD19CB8037DB}"/>
            </c:ext>
          </c:extLst>
        </c:ser>
        <c:dLbls>
          <c:showLegendKey val="0"/>
          <c:showVal val="0"/>
          <c:showCatName val="0"/>
          <c:showSerName val="0"/>
          <c:showPercent val="0"/>
          <c:showBubbleSize val="0"/>
        </c:dLbls>
        <c:gapWidth val="219"/>
        <c:overlap val="-27"/>
        <c:axId val="546697200"/>
        <c:axId val="546693264"/>
      </c:barChart>
      <c:catAx>
        <c:axId val="546697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546693264"/>
        <c:crosses val="autoZero"/>
        <c:auto val="1"/>
        <c:lblAlgn val="ctr"/>
        <c:lblOffset val="100"/>
        <c:noMultiLvlLbl val="0"/>
      </c:catAx>
      <c:valAx>
        <c:axId val="5466932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5466972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a:t>Figure 2: The Share of U.S. MNC Foreign Affiliate Employment by Host Country Income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lineChart>
        <c:grouping val="standard"/>
        <c:varyColors val="0"/>
        <c:ser>
          <c:idx val="0"/>
          <c:order val="0"/>
          <c:tx>
            <c:strRef>
              <c:f>'Fig2'!$I$2</c:f>
              <c:strCache>
                <c:ptCount val="1"/>
                <c:pt idx="0">
                  <c:v>Low income</c:v>
                </c:pt>
              </c:strCache>
            </c:strRef>
          </c:tx>
          <c:spPr>
            <a:ln w="28575" cap="rnd">
              <a:solidFill>
                <a:schemeClr val="tx1"/>
              </a:solidFill>
              <a:round/>
            </a:ln>
            <a:effectLst/>
          </c:spPr>
          <c:marker>
            <c:symbol val="none"/>
          </c:marker>
          <c:cat>
            <c:numRef>
              <c:f>'Fig2'!$H$3:$H$38</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'Fig2'!$I$3:$I$38</c:f>
              <c:numCache>
                <c:formatCode>0%</c:formatCode>
                <c:ptCount val="36"/>
                <c:pt idx="0">
                  <c:v>1.4381077962749298E-2</c:v>
                </c:pt>
                <c:pt idx="1">
                  <c:v>1.4381077962749298E-2</c:v>
                </c:pt>
                <c:pt idx="2">
                  <c:v>1.3259805440237934E-2</c:v>
                </c:pt>
                <c:pt idx="3">
                  <c:v>1.2410610344254117E-2</c:v>
                </c:pt>
                <c:pt idx="4">
                  <c:v>1.0931165495723049E-2</c:v>
                </c:pt>
                <c:pt idx="5">
                  <c:v>1.1727627460228979E-2</c:v>
                </c:pt>
                <c:pt idx="6">
                  <c:v>1.1868501207856317E-2</c:v>
                </c:pt>
                <c:pt idx="7">
                  <c:v>1.0363707469691045E-2</c:v>
                </c:pt>
                <c:pt idx="8">
                  <c:v>9.4100074682598959E-3</c:v>
                </c:pt>
                <c:pt idx="9">
                  <c:v>9.5609393855007885E-3</c:v>
                </c:pt>
                <c:pt idx="10">
                  <c:v>7.9887929728911112E-3</c:v>
                </c:pt>
                <c:pt idx="11">
                  <c:v>8.3280684624662572E-3</c:v>
                </c:pt>
                <c:pt idx="12">
                  <c:v>7.289166126403953E-3</c:v>
                </c:pt>
                <c:pt idx="13">
                  <c:v>7.8838524520975783E-3</c:v>
                </c:pt>
                <c:pt idx="14">
                  <c:v>7.6849657714586628E-3</c:v>
                </c:pt>
                <c:pt idx="15">
                  <c:v>8.4261859933948587E-3</c:v>
                </c:pt>
                <c:pt idx="16">
                  <c:v>7.9874798836574099E-3</c:v>
                </c:pt>
                <c:pt idx="17">
                  <c:v>7.9837235056272379E-3</c:v>
                </c:pt>
                <c:pt idx="18">
                  <c:v>7.4161098465379254E-3</c:v>
                </c:pt>
                <c:pt idx="19">
                  <c:v>7.236914365213995E-3</c:v>
                </c:pt>
                <c:pt idx="20">
                  <c:v>7.4373758418528023E-3</c:v>
                </c:pt>
                <c:pt idx="21">
                  <c:v>7.1340176166557459E-3</c:v>
                </c:pt>
                <c:pt idx="22">
                  <c:v>7.3153564793981551E-3</c:v>
                </c:pt>
                <c:pt idx="23">
                  <c:v>6.2958038961467046E-3</c:v>
                </c:pt>
                <c:pt idx="24">
                  <c:v>6.0307359577432568E-3</c:v>
                </c:pt>
                <c:pt idx="25">
                  <c:v>6.6219873952517447E-3</c:v>
                </c:pt>
                <c:pt idx="26">
                  <c:v>7.1814718027489082E-3</c:v>
                </c:pt>
                <c:pt idx="27">
                  <c:v>7.2170392536525267E-3</c:v>
                </c:pt>
                <c:pt idx="28">
                  <c:v>6.5674333091731924E-3</c:v>
                </c:pt>
                <c:pt idx="29">
                  <c:v>6.9872238443233021E-3</c:v>
                </c:pt>
                <c:pt idx="30">
                  <c:v>7.5941852123650811E-3</c:v>
                </c:pt>
                <c:pt idx="31">
                  <c:v>7.8267171269828482E-3</c:v>
                </c:pt>
                <c:pt idx="32">
                  <c:v>9.1870427827275055E-3</c:v>
                </c:pt>
                <c:pt idx="33">
                  <c:v>9.9282721397628022E-3</c:v>
                </c:pt>
                <c:pt idx="34">
                  <c:v>9.6877760174968793E-3</c:v>
                </c:pt>
                <c:pt idx="35">
                  <c:v>9.7153452454530938E-3</c:v>
                </c:pt>
              </c:numCache>
            </c:numRef>
          </c:val>
          <c:smooth val="0"/>
          <c:extLst>
            <c:ext xmlns:c16="http://schemas.microsoft.com/office/drawing/2014/chart" uri="{C3380CC4-5D6E-409C-BE32-E72D297353CC}">
              <c16:uniqueId val="{00000000-9BB5-4DDD-8897-7D8B52FC98C1}"/>
            </c:ext>
          </c:extLst>
        </c:ser>
        <c:ser>
          <c:idx val="1"/>
          <c:order val="1"/>
          <c:tx>
            <c:strRef>
              <c:f>'Fig2'!$J$2</c:f>
              <c:strCache>
                <c:ptCount val="1"/>
                <c:pt idx="0">
                  <c:v>Lower middle income</c:v>
                </c:pt>
              </c:strCache>
            </c:strRef>
          </c:tx>
          <c:spPr>
            <a:ln w="28575" cap="rnd">
              <a:solidFill>
                <a:schemeClr val="bg2">
                  <a:lumMod val="75000"/>
                </a:schemeClr>
              </a:solidFill>
              <a:round/>
            </a:ln>
            <a:effectLst/>
          </c:spPr>
          <c:marker>
            <c:symbol val="none"/>
          </c:marker>
          <c:cat>
            <c:numRef>
              <c:f>'Fig2'!$H$3:$H$38</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'Fig2'!$J$3:$J$38</c:f>
              <c:numCache>
                <c:formatCode>0%</c:formatCode>
                <c:ptCount val="36"/>
                <c:pt idx="0">
                  <c:v>6.9597824295368385E-2</c:v>
                </c:pt>
                <c:pt idx="1">
                  <c:v>6.9597824295368385E-2</c:v>
                </c:pt>
                <c:pt idx="2">
                  <c:v>6.5452217196439261E-2</c:v>
                </c:pt>
                <c:pt idx="3">
                  <c:v>6.296773657076335E-2</c:v>
                </c:pt>
                <c:pt idx="4">
                  <c:v>5.8221722242268591E-2</c:v>
                </c:pt>
                <c:pt idx="5">
                  <c:v>5.8145019510312597E-2</c:v>
                </c:pt>
                <c:pt idx="6">
                  <c:v>5.8985400693204501E-2</c:v>
                </c:pt>
                <c:pt idx="7">
                  <c:v>5.9503324208056319E-2</c:v>
                </c:pt>
                <c:pt idx="8">
                  <c:v>5.9073935772964895E-2</c:v>
                </c:pt>
                <c:pt idx="9">
                  <c:v>5.7774064791608647E-2</c:v>
                </c:pt>
                <c:pt idx="10">
                  <c:v>6.0824625170377108E-2</c:v>
                </c:pt>
                <c:pt idx="11">
                  <c:v>6.4595179292784244E-2</c:v>
                </c:pt>
                <c:pt idx="12">
                  <c:v>8.1372325699567191E-2</c:v>
                </c:pt>
                <c:pt idx="13">
                  <c:v>8.0847471933822898E-2</c:v>
                </c:pt>
                <c:pt idx="14">
                  <c:v>8.3251053185887297E-2</c:v>
                </c:pt>
                <c:pt idx="15">
                  <c:v>8.9616963486527368E-2</c:v>
                </c:pt>
                <c:pt idx="16">
                  <c:v>9.0608436314243104E-2</c:v>
                </c:pt>
                <c:pt idx="17">
                  <c:v>0.10005408328826393</c:v>
                </c:pt>
                <c:pt idx="18">
                  <c:v>9.9297549991433531E-2</c:v>
                </c:pt>
                <c:pt idx="19">
                  <c:v>0.10607632320816197</c:v>
                </c:pt>
                <c:pt idx="20">
                  <c:v>0.11336547313338824</c:v>
                </c:pt>
                <c:pt idx="21">
                  <c:v>0.11652228773871053</c:v>
                </c:pt>
                <c:pt idx="22">
                  <c:v>0.14028407583047756</c:v>
                </c:pt>
                <c:pt idx="23">
                  <c:v>0.14965993869007724</c:v>
                </c:pt>
                <c:pt idx="24">
                  <c:v>0.15384615384615385</c:v>
                </c:pt>
                <c:pt idx="25">
                  <c:v>0.17397948482336373</c:v>
                </c:pt>
                <c:pt idx="26">
                  <c:v>0.18858345468690779</c:v>
                </c:pt>
                <c:pt idx="27">
                  <c:v>0.20481012423683748</c:v>
                </c:pt>
                <c:pt idx="28">
                  <c:v>0.24020188449095764</c:v>
                </c:pt>
                <c:pt idx="29">
                  <c:v>0.25253582218021636</c:v>
                </c:pt>
                <c:pt idx="30">
                  <c:v>0.25694072247829347</c:v>
                </c:pt>
                <c:pt idx="31">
                  <c:v>0.26920847089137612</c:v>
                </c:pt>
                <c:pt idx="32">
                  <c:v>0.28281290028749539</c:v>
                </c:pt>
                <c:pt idx="33">
                  <c:v>0.2842056672111356</c:v>
                </c:pt>
                <c:pt idx="34">
                  <c:v>0.29017062262537324</c:v>
                </c:pt>
                <c:pt idx="35">
                  <c:v>0.28303668775477608</c:v>
                </c:pt>
              </c:numCache>
            </c:numRef>
          </c:val>
          <c:smooth val="0"/>
          <c:extLst>
            <c:ext xmlns:c16="http://schemas.microsoft.com/office/drawing/2014/chart" uri="{C3380CC4-5D6E-409C-BE32-E72D297353CC}">
              <c16:uniqueId val="{00000001-9BB5-4DDD-8897-7D8B52FC98C1}"/>
            </c:ext>
          </c:extLst>
        </c:ser>
        <c:ser>
          <c:idx val="2"/>
          <c:order val="2"/>
          <c:tx>
            <c:strRef>
              <c:f>'Fig2'!$K$2</c:f>
              <c:strCache>
                <c:ptCount val="1"/>
                <c:pt idx="0">
                  <c:v>Upper middle income</c:v>
                </c:pt>
              </c:strCache>
            </c:strRef>
          </c:tx>
          <c:spPr>
            <a:ln w="28575" cap="rnd">
              <a:solidFill>
                <a:schemeClr val="tx1"/>
              </a:solidFill>
              <a:prstDash val="dash"/>
              <a:round/>
            </a:ln>
            <a:effectLst/>
          </c:spPr>
          <c:marker>
            <c:symbol val="none"/>
          </c:marker>
          <c:cat>
            <c:numRef>
              <c:f>'Fig2'!$H$3:$H$38</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'Fig2'!$K$3:$K$38</c:f>
              <c:numCache>
                <c:formatCode>0%</c:formatCode>
                <c:ptCount val="36"/>
                <c:pt idx="0">
                  <c:v>0.18575902422943794</c:v>
                </c:pt>
                <c:pt idx="1">
                  <c:v>0.18575902422943794</c:v>
                </c:pt>
                <c:pt idx="2">
                  <c:v>0.18762005080860028</c:v>
                </c:pt>
                <c:pt idx="3">
                  <c:v>0.19249958423415933</c:v>
                </c:pt>
                <c:pt idx="4">
                  <c:v>0.19569970071954662</c:v>
                </c:pt>
                <c:pt idx="5">
                  <c:v>0.19250889756013892</c:v>
                </c:pt>
                <c:pt idx="6">
                  <c:v>0.18647200924272661</c:v>
                </c:pt>
                <c:pt idx="7">
                  <c:v>0.1825576847868596</c:v>
                </c:pt>
                <c:pt idx="8">
                  <c:v>0.18095593726661688</c:v>
                </c:pt>
                <c:pt idx="9">
                  <c:v>0.18188062749466258</c:v>
                </c:pt>
                <c:pt idx="10">
                  <c:v>0.19000832954717556</c:v>
                </c:pt>
                <c:pt idx="11">
                  <c:v>0.19154557463672389</c:v>
                </c:pt>
                <c:pt idx="12">
                  <c:v>0.20425434984492999</c:v>
                </c:pt>
                <c:pt idx="13">
                  <c:v>0.20455811597872881</c:v>
                </c:pt>
                <c:pt idx="14">
                  <c:v>0.20334715639810427</c:v>
                </c:pt>
                <c:pt idx="15">
                  <c:v>0.20485200160498782</c:v>
                </c:pt>
                <c:pt idx="16">
                  <c:v>0.2237527867593864</c:v>
                </c:pt>
                <c:pt idx="17">
                  <c:v>0.21697700172551443</c:v>
                </c:pt>
                <c:pt idx="18">
                  <c:v>0.2171231367941846</c:v>
                </c:pt>
                <c:pt idx="19">
                  <c:v>0.21229909325002133</c:v>
                </c:pt>
                <c:pt idx="20">
                  <c:v>0.212268036242066</c:v>
                </c:pt>
                <c:pt idx="21">
                  <c:v>0.21010167188372036</c:v>
                </c:pt>
                <c:pt idx="22">
                  <c:v>0.22166453205949205</c:v>
                </c:pt>
                <c:pt idx="23">
                  <c:v>0.21352993528397046</c:v>
                </c:pt>
                <c:pt idx="24">
                  <c:v>0.21870775885374427</c:v>
                </c:pt>
                <c:pt idx="25">
                  <c:v>0.22999171003086263</c:v>
                </c:pt>
                <c:pt idx="26">
                  <c:v>0.23058509046659623</c:v>
                </c:pt>
                <c:pt idx="27">
                  <c:v>0.21598310156662562</c:v>
                </c:pt>
                <c:pt idx="28">
                  <c:v>0.22920607421288031</c:v>
                </c:pt>
                <c:pt idx="29">
                  <c:v>0.22442659195625389</c:v>
                </c:pt>
                <c:pt idx="30">
                  <c:v>0.23009309267214723</c:v>
                </c:pt>
                <c:pt idx="31">
                  <c:v>0.23150012078267171</c:v>
                </c:pt>
                <c:pt idx="32">
                  <c:v>0.23358287552304233</c:v>
                </c:pt>
                <c:pt idx="33">
                  <c:v>0.23308003692919538</c:v>
                </c:pt>
                <c:pt idx="34">
                  <c:v>0.22966758730915363</c:v>
                </c:pt>
                <c:pt idx="35">
                  <c:v>0.23285578372072027</c:v>
                </c:pt>
              </c:numCache>
            </c:numRef>
          </c:val>
          <c:smooth val="0"/>
          <c:extLst>
            <c:ext xmlns:c16="http://schemas.microsoft.com/office/drawing/2014/chart" uri="{C3380CC4-5D6E-409C-BE32-E72D297353CC}">
              <c16:uniqueId val="{00000002-9BB5-4DDD-8897-7D8B52FC98C1}"/>
            </c:ext>
          </c:extLst>
        </c:ser>
        <c:ser>
          <c:idx val="3"/>
          <c:order val="3"/>
          <c:tx>
            <c:strRef>
              <c:f>'Fig2'!$L$2</c:f>
              <c:strCache>
                <c:ptCount val="1"/>
                <c:pt idx="0">
                  <c:v>High income</c:v>
                </c:pt>
              </c:strCache>
            </c:strRef>
          </c:tx>
          <c:spPr>
            <a:ln w="28575" cap="rnd">
              <a:solidFill>
                <a:schemeClr val="tx1"/>
              </a:solidFill>
              <a:prstDash val="sysDot"/>
              <a:round/>
            </a:ln>
            <a:effectLst/>
          </c:spPr>
          <c:marker>
            <c:symbol val="none"/>
          </c:marker>
          <c:cat>
            <c:numRef>
              <c:f>'Fig2'!$H$3:$H$38</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'Fig2'!$L$3:$L$38</c:f>
              <c:numCache>
                <c:formatCode>0%</c:formatCode>
                <c:ptCount val="36"/>
                <c:pt idx="0">
                  <c:v>0.73026207351244443</c:v>
                </c:pt>
                <c:pt idx="1">
                  <c:v>0.73026207351244443</c:v>
                </c:pt>
                <c:pt idx="2">
                  <c:v>0.73366792655472246</c:v>
                </c:pt>
                <c:pt idx="3">
                  <c:v>0.73212206885082309</c:v>
                </c:pt>
                <c:pt idx="4">
                  <c:v>0.73514741154246166</c:v>
                </c:pt>
                <c:pt idx="5">
                  <c:v>0.73761845546931948</c:v>
                </c:pt>
                <c:pt idx="6">
                  <c:v>0.74267408885621256</c:v>
                </c:pt>
                <c:pt idx="7">
                  <c:v>0.74757528353539304</c:v>
                </c:pt>
                <c:pt idx="8">
                  <c:v>0.75056011949215828</c:v>
                </c:pt>
                <c:pt idx="9">
                  <c:v>0.75078436832822792</c:v>
                </c:pt>
                <c:pt idx="10">
                  <c:v>0.74117825230955625</c:v>
                </c:pt>
                <c:pt idx="11">
                  <c:v>0.73553117760802555</c:v>
                </c:pt>
                <c:pt idx="12">
                  <c:v>0.70708415832909888</c:v>
                </c:pt>
                <c:pt idx="13">
                  <c:v>0.70671055963535068</c:v>
                </c:pt>
                <c:pt idx="14">
                  <c:v>0.70571682464454977</c:v>
                </c:pt>
                <c:pt idx="15">
                  <c:v>0.69710484891509006</c:v>
                </c:pt>
                <c:pt idx="16">
                  <c:v>0.67765129704271321</c:v>
                </c:pt>
                <c:pt idx="17">
                  <c:v>0.67498519148059444</c:v>
                </c:pt>
                <c:pt idx="18">
                  <c:v>0.67616320336784397</c:v>
                </c:pt>
                <c:pt idx="19">
                  <c:v>0.67438766917660264</c:v>
                </c:pt>
                <c:pt idx="20">
                  <c:v>0.6669291147826929</c:v>
                </c:pt>
                <c:pt idx="21">
                  <c:v>0.66624202276091338</c:v>
                </c:pt>
                <c:pt idx="22">
                  <c:v>0.6307360356306323</c:v>
                </c:pt>
                <c:pt idx="23">
                  <c:v>0.63051432212980563</c:v>
                </c:pt>
                <c:pt idx="24">
                  <c:v>0.62141535134235859</c:v>
                </c:pt>
                <c:pt idx="25">
                  <c:v>0.58940681775052195</c:v>
                </c:pt>
                <c:pt idx="26">
                  <c:v>0.57364998304374715</c:v>
                </c:pt>
                <c:pt idx="27">
                  <c:v>0.57198973494288441</c:v>
                </c:pt>
                <c:pt idx="28">
                  <c:v>0.5240246079869888</c:v>
                </c:pt>
                <c:pt idx="29">
                  <c:v>0.5160503620192064</c:v>
                </c:pt>
                <c:pt idx="30">
                  <c:v>0.50537199963719415</c:v>
                </c:pt>
                <c:pt idx="31">
                  <c:v>0.49146469119896929</c:v>
                </c:pt>
                <c:pt idx="32">
                  <c:v>0.47441718140673472</c:v>
                </c:pt>
                <c:pt idx="33">
                  <c:v>0.47278602371990625</c:v>
                </c:pt>
                <c:pt idx="34">
                  <c:v>0.47047401404797623</c:v>
                </c:pt>
                <c:pt idx="35">
                  <c:v>0.47439218327905064</c:v>
                </c:pt>
              </c:numCache>
            </c:numRef>
          </c:val>
          <c:smooth val="0"/>
          <c:extLst>
            <c:ext xmlns:c16="http://schemas.microsoft.com/office/drawing/2014/chart" uri="{C3380CC4-5D6E-409C-BE32-E72D297353CC}">
              <c16:uniqueId val="{00000003-9BB5-4DDD-8897-7D8B52FC98C1}"/>
            </c:ext>
          </c:extLst>
        </c:ser>
        <c:dLbls>
          <c:showLegendKey val="0"/>
          <c:showVal val="0"/>
          <c:showCatName val="0"/>
          <c:showSerName val="0"/>
          <c:showPercent val="0"/>
          <c:showBubbleSize val="0"/>
        </c:dLbls>
        <c:smooth val="0"/>
        <c:axId val="675956464"/>
        <c:axId val="675948920"/>
      </c:lineChart>
      <c:catAx>
        <c:axId val="67595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675948920"/>
        <c:crosses val="autoZero"/>
        <c:auto val="1"/>
        <c:lblAlgn val="ctr"/>
        <c:lblOffset val="100"/>
        <c:tickLblSkip val="5"/>
        <c:noMultiLvlLbl val="0"/>
      </c:catAx>
      <c:valAx>
        <c:axId val="67594892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675956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aseline="0">
          <a:latin typeface="Times New Roman" panose="02020603050405020304" pitchFamily="18"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baseline="0">
                <a:latin typeface="Times New Roman" panose="02020603050405020304" pitchFamily="18" charset="0"/>
              </a:rPr>
              <a:t>Figure 3: The Share of U.S. MNC Foreign Affiliate Sales, by Affiliate Location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lineChart>
        <c:grouping val="standard"/>
        <c:varyColors val="0"/>
        <c:ser>
          <c:idx val="0"/>
          <c:order val="0"/>
          <c:tx>
            <c:strRef>
              <c:f>'Fig3'!$J$1</c:f>
              <c:strCache>
                <c:ptCount val="1"/>
                <c:pt idx="0">
                  <c:v>Europe</c:v>
                </c:pt>
              </c:strCache>
            </c:strRef>
          </c:tx>
          <c:spPr>
            <a:ln w="28575" cap="rnd">
              <a:solidFill>
                <a:schemeClr val="tx1"/>
              </a:solidFill>
              <a:prstDash val="sysDot"/>
              <a:round/>
            </a:ln>
            <a:effectLst/>
          </c:spPr>
          <c:marker>
            <c:symbol val="square"/>
            <c:size val="5"/>
            <c:spPr>
              <a:noFill/>
              <a:ln w="9525">
                <a:noFill/>
              </a:ln>
              <a:effectLst/>
            </c:spPr>
          </c:marker>
          <c:cat>
            <c:numRef>
              <c:f>'Fig3'!$I$2:$I$37</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'Fig3'!$J$2:$J$37</c:f>
              <c:numCache>
                <c:formatCode>0%</c:formatCode>
                <c:ptCount val="36"/>
                <c:pt idx="0">
                  <c:v>0.49902428670222598</c:v>
                </c:pt>
                <c:pt idx="1">
                  <c:v>0.50337554954513319</c:v>
                </c:pt>
                <c:pt idx="2">
                  <c:v>0.49641348740608576</c:v>
                </c:pt>
                <c:pt idx="3">
                  <c:v>0.51038291951049819</c:v>
                </c:pt>
                <c:pt idx="4">
                  <c:v>0.55137632643538326</c:v>
                </c:pt>
                <c:pt idx="5">
                  <c:v>0.56786108852896422</c:v>
                </c:pt>
                <c:pt idx="6">
                  <c:v>0.56588201567865015</c:v>
                </c:pt>
                <c:pt idx="7">
                  <c:v>0.56204814670292935</c:v>
                </c:pt>
                <c:pt idx="8">
                  <c:v>0.58952587373349918</c:v>
                </c:pt>
                <c:pt idx="9">
                  <c:v>0.59058532875703651</c:v>
                </c:pt>
                <c:pt idx="10">
                  <c:v>0.5871246755116909</c:v>
                </c:pt>
                <c:pt idx="11">
                  <c:v>0.56052125178812884</c:v>
                </c:pt>
                <c:pt idx="12">
                  <c:v>0.55492405117065868</c:v>
                </c:pt>
                <c:pt idx="13">
                  <c:v>0.56978538654273492</c:v>
                </c:pt>
                <c:pt idx="14">
                  <c:v>0.56155396481193287</c:v>
                </c:pt>
                <c:pt idx="15">
                  <c:v>0.54879379877973045</c:v>
                </c:pt>
                <c:pt idx="16">
                  <c:v>0.56298186173905596</c:v>
                </c:pt>
                <c:pt idx="17">
                  <c:v>0.5500217445678014</c:v>
                </c:pt>
                <c:pt idx="18">
                  <c:v>0.51853828198001706</c:v>
                </c:pt>
                <c:pt idx="19">
                  <c:v>0.5227539841209542</c:v>
                </c:pt>
                <c:pt idx="20">
                  <c:v>0.52197471737819501</c:v>
                </c:pt>
                <c:pt idx="21">
                  <c:v>0.52850246368000287</c:v>
                </c:pt>
                <c:pt idx="22">
                  <c:v>0.52820245304874125</c:v>
                </c:pt>
                <c:pt idx="23">
                  <c:v>0.52836262799828992</c:v>
                </c:pt>
                <c:pt idx="24">
                  <c:v>0.52225040909071285</c:v>
                </c:pt>
                <c:pt idx="25">
                  <c:v>0.52831400497617342</c:v>
                </c:pt>
                <c:pt idx="26">
                  <c:v>0.52266797645161833</c:v>
                </c:pt>
                <c:pt idx="27">
                  <c:v>0.51321930736109922</c:v>
                </c:pt>
                <c:pt idx="28">
                  <c:v>0.48502476959584107</c:v>
                </c:pt>
                <c:pt idx="29">
                  <c:v>0.47692628514002566</c:v>
                </c:pt>
                <c:pt idx="30">
                  <c:v>0.4664362725078956</c:v>
                </c:pt>
                <c:pt idx="31">
                  <c:v>0.46131127869758176</c:v>
                </c:pt>
                <c:pt idx="32">
                  <c:v>0.46677947377895679</c:v>
                </c:pt>
                <c:pt idx="33">
                  <c:v>0.47408790567282821</c:v>
                </c:pt>
                <c:pt idx="34">
                  <c:v>0.48484218481611963</c:v>
                </c:pt>
                <c:pt idx="35">
                  <c:v>0.4784201935418021</c:v>
                </c:pt>
              </c:numCache>
            </c:numRef>
          </c:val>
          <c:smooth val="0"/>
          <c:extLst>
            <c:ext xmlns:c16="http://schemas.microsoft.com/office/drawing/2014/chart" uri="{C3380CC4-5D6E-409C-BE32-E72D297353CC}">
              <c16:uniqueId val="{00000000-B5B1-490E-B1C4-CED37A4783F0}"/>
            </c:ext>
          </c:extLst>
        </c:ser>
        <c:ser>
          <c:idx val="1"/>
          <c:order val="1"/>
          <c:tx>
            <c:strRef>
              <c:f>'Fig3'!$K$1</c:f>
              <c:strCache>
                <c:ptCount val="1"/>
                <c:pt idx="0">
                  <c:v>Latin America</c:v>
                </c:pt>
              </c:strCache>
            </c:strRef>
          </c:tx>
          <c:spPr>
            <a:ln w="28575" cap="rnd">
              <a:solidFill>
                <a:schemeClr val="bg1">
                  <a:lumMod val="65000"/>
                </a:schemeClr>
              </a:solidFill>
              <a:round/>
            </a:ln>
            <a:effectLst/>
          </c:spPr>
          <c:marker>
            <c:symbol val="triangle"/>
            <c:size val="5"/>
            <c:spPr>
              <a:noFill/>
              <a:ln w="9525">
                <a:noFill/>
              </a:ln>
              <a:effectLst/>
            </c:spPr>
          </c:marker>
          <c:cat>
            <c:numRef>
              <c:f>'Fig3'!$I$2:$I$37</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'Fig3'!$K$2:$K$37</c:f>
              <c:numCache>
                <c:formatCode>0%</c:formatCode>
                <c:ptCount val="36"/>
                <c:pt idx="0">
                  <c:v>0.14222407855005581</c:v>
                </c:pt>
                <c:pt idx="1">
                  <c:v>0.12229194501077484</c:v>
                </c:pt>
                <c:pt idx="2">
                  <c:v>0.11583334494919223</c:v>
                </c:pt>
                <c:pt idx="3">
                  <c:v>0.11147677199692105</c:v>
                </c:pt>
                <c:pt idx="4">
                  <c:v>0.10229436345683539</c:v>
                </c:pt>
                <c:pt idx="5">
                  <c:v>9.0797397065260979E-2</c:v>
                </c:pt>
                <c:pt idx="6">
                  <c:v>8.9659721129535311E-2</c:v>
                </c:pt>
                <c:pt idx="7">
                  <c:v>8.5310686826815793E-2</c:v>
                </c:pt>
                <c:pt idx="8">
                  <c:v>8.5214619286315463E-2</c:v>
                </c:pt>
                <c:pt idx="9">
                  <c:v>8.287389297742298E-2</c:v>
                </c:pt>
                <c:pt idx="10">
                  <c:v>8.9384964491127233E-2</c:v>
                </c:pt>
                <c:pt idx="11">
                  <c:v>9.343261938821501E-2</c:v>
                </c:pt>
                <c:pt idx="12">
                  <c:v>9.3883909823866685E-2</c:v>
                </c:pt>
                <c:pt idx="13">
                  <c:v>8.8223417143100044E-2</c:v>
                </c:pt>
                <c:pt idx="14">
                  <c:v>9.993214127458809E-2</c:v>
                </c:pt>
                <c:pt idx="15">
                  <c:v>0.10621110612593566</c:v>
                </c:pt>
                <c:pt idx="16">
                  <c:v>0.11275368183825928</c:v>
                </c:pt>
                <c:pt idx="17">
                  <c:v>0.11337595118400862</c:v>
                </c:pt>
                <c:pt idx="18">
                  <c:v>0.11749306960544909</c:v>
                </c:pt>
                <c:pt idx="19">
                  <c:v>0.12039728116004261</c:v>
                </c:pt>
                <c:pt idx="20">
                  <c:v>0.12319285621438035</c:v>
                </c:pt>
                <c:pt idx="21">
                  <c:v>0.1148202619967849</c:v>
                </c:pt>
                <c:pt idx="22">
                  <c:v>0.10659371942481444</c:v>
                </c:pt>
                <c:pt idx="23">
                  <c:v>0.11120881720958249</c:v>
                </c:pt>
                <c:pt idx="24">
                  <c:v>0.11463367012057082</c:v>
                </c:pt>
                <c:pt idx="25">
                  <c:v>0.1157074178720533</c:v>
                </c:pt>
                <c:pt idx="26">
                  <c:v>0.11445363623330718</c:v>
                </c:pt>
                <c:pt idx="27">
                  <c:v>0.11736881922934531</c:v>
                </c:pt>
                <c:pt idx="28">
                  <c:v>0.12095727401915593</c:v>
                </c:pt>
                <c:pt idx="29">
                  <c:v>0.12082597770021218</c:v>
                </c:pt>
                <c:pt idx="30">
                  <c:v>0.12496291767985745</c:v>
                </c:pt>
                <c:pt idx="31">
                  <c:v>0.12863351084807037</c:v>
                </c:pt>
                <c:pt idx="32">
                  <c:v>0.12913539605242749</c:v>
                </c:pt>
                <c:pt idx="33">
                  <c:v>0.12748794435574709</c:v>
                </c:pt>
                <c:pt idx="34">
                  <c:v>0.12256905728760475</c:v>
                </c:pt>
                <c:pt idx="35">
                  <c:v>0.12311370681334331</c:v>
                </c:pt>
              </c:numCache>
            </c:numRef>
          </c:val>
          <c:smooth val="0"/>
          <c:extLst>
            <c:ext xmlns:c16="http://schemas.microsoft.com/office/drawing/2014/chart" uri="{C3380CC4-5D6E-409C-BE32-E72D297353CC}">
              <c16:uniqueId val="{00000001-B5B1-490E-B1C4-CED37A4783F0}"/>
            </c:ext>
          </c:extLst>
        </c:ser>
        <c:ser>
          <c:idx val="2"/>
          <c:order val="2"/>
          <c:tx>
            <c:strRef>
              <c:f>'Fig3'!$L$1</c:f>
              <c:strCache>
                <c:ptCount val="1"/>
                <c:pt idx="0">
                  <c:v>Asia</c:v>
                </c:pt>
              </c:strCache>
            </c:strRef>
          </c:tx>
          <c:spPr>
            <a:ln w="28575" cap="rnd">
              <a:solidFill>
                <a:schemeClr val="tx1"/>
              </a:solidFill>
              <a:prstDash val="dash"/>
              <a:round/>
            </a:ln>
            <a:effectLst/>
          </c:spPr>
          <c:marker>
            <c:symbol val="none"/>
          </c:marker>
          <c:cat>
            <c:numRef>
              <c:f>'Fig3'!$I$2:$I$37</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'Fig3'!$L$2:$L$37</c:f>
              <c:numCache>
                <c:formatCode>0%</c:formatCode>
                <c:ptCount val="36"/>
                <c:pt idx="0">
                  <c:v>0.14450553588913159</c:v>
                </c:pt>
                <c:pt idx="1">
                  <c:v>0.14130836725412327</c:v>
                </c:pt>
                <c:pt idx="2">
                  <c:v>0.14540778634253773</c:v>
                </c:pt>
                <c:pt idx="3">
                  <c:v>0.14125750351788538</c:v>
                </c:pt>
                <c:pt idx="4">
                  <c:v>0.13409964878365824</c:v>
                </c:pt>
                <c:pt idx="5">
                  <c:v>0.14273347385355242</c:v>
                </c:pt>
                <c:pt idx="6">
                  <c:v>0.14876935313174247</c:v>
                </c:pt>
                <c:pt idx="7">
                  <c:v>0.1584758707643196</c:v>
                </c:pt>
                <c:pt idx="8">
                  <c:v>0.15552956968557924</c:v>
                </c:pt>
                <c:pt idx="9">
                  <c:v>0.16149392218954078</c:v>
                </c:pt>
                <c:pt idx="10">
                  <c:v>0.17930335563299318</c:v>
                </c:pt>
                <c:pt idx="11">
                  <c:v>0.18197801336442554</c:v>
                </c:pt>
                <c:pt idx="12">
                  <c:v>0.19575165697356572</c:v>
                </c:pt>
                <c:pt idx="13">
                  <c:v>0.19655385763438726</c:v>
                </c:pt>
                <c:pt idx="14">
                  <c:v>0.20302495788263653</c:v>
                </c:pt>
                <c:pt idx="15">
                  <c:v>0.20151481737781463</c:v>
                </c:pt>
                <c:pt idx="16">
                  <c:v>0.1858762245113745</c:v>
                </c:pt>
                <c:pt idx="17">
                  <c:v>0.19210931320965594</c:v>
                </c:pt>
                <c:pt idx="18">
                  <c:v>0.20843069386101243</c:v>
                </c:pt>
                <c:pt idx="19">
                  <c:v>0.20205160788905663</c:v>
                </c:pt>
                <c:pt idx="20">
                  <c:v>0.20650363068498248</c:v>
                </c:pt>
                <c:pt idx="21">
                  <c:v>0.20587485943517195</c:v>
                </c:pt>
                <c:pt idx="22">
                  <c:v>0.21317385407110151</c:v>
                </c:pt>
                <c:pt idx="23">
                  <c:v>0.21233885425603805</c:v>
                </c:pt>
                <c:pt idx="24">
                  <c:v>0.21811143290408591</c:v>
                </c:pt>
                <c:pt idx="25">
                  <c:v>0.21551132290304897</c:v>
                </c:pt>
                <c:pt idx="26">
                  <c:v>0.22121003781368168</c:v>
                </c:pt>
                <c:pt idx="27">
                  <c:v>0.23586982902375531</c:v>
                </c:pt>
                <c:pt idx="28">
                  <c:v>0.25139558123179523</c:v>
                </c:pt>
                <c:pt idx="29">
                  <c:v>0.25903893008644779</c:v>
                </c:pt>
                <c:pt idx="30">
                  <c:v>0.26298503800948331</c:v>
                </c:pt>
                <c:pt idx="31">
                  <c:v>0.27088927702245758</c:v>
                </c:pt>
                <c:pt idx="32">
                  <c:v>0.27079118247465106</c:v>
                </c:pt>
                <c:pt idx="33">
                  <c:v>0.2782889849296255</c:v>
                </c:pt>
                <c:pt idx="34">
                  <c:v>0.27516740690479785</c:v>
                </c:pt>
                <c:pt idx="35">
                  <c:v>0.2803441993315004</c:v>
                </c:pt>
              </c:numCache>
            </c:numRef>
          </c:val>
          <c:smooth val="0"/>
          <c:extLst>
            <c:ext xmlns:c16="http://schemas.microsoft.com/office/drawing/2014/chart" uri="{C3380CC4-5D6E-409C-BE32-E72D297353CC}">
              <c16:uniqueId val="{00000002-B5B1-490E-B1C4-CED37A4783F0}"/>
            </c:ext>
          </c:extLst>
        </c:ser>
        <c:ser>
          <c:idx val="3"/>
          <c:order val="3"/>
          <c:tx>
            <c:strRef>
              <c:f>'Fig3'!$M$1</c:f>
              <c:strCache>
                <c:ptCount val="1"/>
                <c:pt idx="0">
                  <c:v>Canada</c:v>
                </c:pt>
              </c:strCache>
            </c:strRef>
          </c:tx>
          <c:spPr>
            <a:ln w="28575" cap="rnd">
              <a:solidFill>
                <a:schemeClr val="tx1"/>
              </a:solidFill>
              <a:round/>
            </a:ln>
            <a:effectLst/>
          </c:spPr>
          <c:marker>
            <c:symbol val="circle"/>
            <c:size val="5"/>
            <c:spPr>
              <a:noFill/>
              <a:ln w="9525">
                <a:noFill/>
              </a:ln>
              <a:effectLst/>
            </c:spPr>
          </c:marker>
          <c:cat>
            <c:numRef>
              <c:f>'Fig3'!$I$2:$I$37</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'Fig3'!$M$2:$M$37</c:f>
              <c:numCache>
                <c:formatCode>0%</c:formatCode>
                <c:ptCount val="36"/>
                <c:pt idx="0">
                  <c:v>0.14794963265250227</c:v>
                </c:pt>
                <c:pt idx="1">
                  <c:v>0.16939662317532597</c:v>
                </c:pt>
                <c:pt idx="2">
                  <c:v>0.18204513458134122</c:v>
                </c:pt>
                <c:pt idx="3">
                  <c:v>0.18366420663681621</c:v>
                </c:pt>
                <c:pt idx="4">
                  <c:v>0.17333061137196573</c:v>
                </c:pt>
                <c:pt idx="5">
                  <c:v>0.16611549879159968</c:v>
                </c:pt>
                <c:pt idx="6">
                  <c:v>0.16834072289052751</c:v>
                </c:pt>
                <c:pt idx="7">
                  <c:v>0.16985958355474595</c:v>
                </c:pt>
                <c:pt idx="8">
                  <c:v>0.14787946197663093</c:v>
                </c:pt>
                <c:pt idx="9">
                  <c:v>0.14243361888245543</c:v>
                </c:pt>
                <c:pt idx="10">
                  <c:v>0.13543772340628144</c:v>
                </c:pt>
                <c:pt idx="11">
                  <c:v>0.1421629989614156</c:v>
                </c:pt>
                <c:pt idx="12">
                  <c:v>0.13510959321011684</c:v>
                </c:pt>
                <c:pt idx="13">
                  <c:v>0.12590711261302748</c:v>
                </c:pt>
                <c:pt idx="14">
                  <c:v>0.12398185153709645</c:v>
                </c:pt>
                <c:pt idx="15">
                  <c:v>0.12494150868307718</c:v>
                </c:pt>
                <c:pt idx="16">
                  <c:v>0.12116684897731082</c:v>
                </c:pt>
                <c:pt idx="17">
                  <c:v>0.12674987437723784</c:v>
                </c:pt>
                <c:pt idx="18">
                  <c:v>0.13482234620027733</c:v>
                </c:pt>
                <c:pt idx="19">
                  <c:v>0.13438681317462475</c:v>
                </c:pt>
                <c:pt idx="20">
                  <c:v>0.12869682120779555</c:v>
                </c:pt>
                <c:pt idx="21">
                  <c:v>0.13044381141313111</c:v>
                </c:pt>
                <c:pt idx="22">
                  <c:v>0.12981795491121442</c:v>
                </c:pt>
                <c:pt idx="23">
                  <c:v>0.12403472316297351</c:v>
                </c:pt>
                <c:pt idx="24">
                  <c:v>0.11823381231287489</c:v>
                </c:pt>
                <c:pt idx="25">
                  <c:v>0.11405768987475225</c:v>
                </c:pt>
                <c:pt idx="26">
                  <c:v>0.1136695765576755</c:v>
                </c:pt>
                <c:pt idx="27">
                  <c:v>0.1057421252028003</c:v>
                </c:pt>
                <c:pt idx="28">
                  <c:v>0.11128354004490547</c:v>
                </c:pt>
                <c:pt idx="29">
                  <c:v>0.11232242044331002</c:v>
                </c:pt>
                <c:pt idx="30">
                  <c:v>0.11175631122999889</c:v>
                </c:pt>
                <c:pt idx="31">
                  <c:v>0.10685839568952921</c:v>
                </c:pt>
                <c:pt idx="32">
                  <c:v>0.10418224144257822</c:v>
                </c:pt>
                <c:pt idx="33">
                  <c:v>9.4567637722197825E-2</c:v>
                </c:pt>
                <c:pt idx="34">
                  <c:v>9.3602715194844324E-2</c:v>
                </c:pt>
                <c:pt idx="35">
                  <c:v>9.4431072130928842E-2</c:v>
                </c:pt>
              </c:numCache>
            </c:numRef>
          </c:val>
          <c:smooth val="0"/>
          <c:extLst>
            <c:ext xmlns:c16="http://schemas.microsoft.com/office/drawing/2014/chart" uri="{C3380CC4-5D6E-409C-BE32-E72D297353CC}">
              <c16:uniqueId val="{00000003-B5B1-490E-B1C4-CED37A4783F0}"/>
            </c:ext>
          </c:extLst>
        </c:ser>
        <c:dLbls>
          <c:showLegendKey val="0"/>
          <c:showVal val="0"/>
          <c:showCatName val="0"/>
          <c:showSerName val="0"/>
          <c:showPercent val="0"/>
          <c:showBubbleSize val="0"/>
        </c:dLbls>
        <c:marker val="1"/>
        <c:smooth val="0"/>
        <c:axId val="520737408"/>
        <c:axId val="520736424"/>
      </c:lineChart>
      <c:catAx>
        <c:axId val="52073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520736424"/>
        <c:crosses val="autoZero"/>
        <c:auto val="1"/>
        <c:lblAlgn val="ctr"/>
        <c:lblOffset val="100"/>
        <c:tickLblSkip val="5"/>
        <c:tickMarkSkip val="5"/>
        <c:noMultiLvlLbl val="0"/>
      </c:catAx>
      <c:valAx>
        <c:axId val="5207364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520737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baseline="0">
                <a:latin typeface="Times New Roman" panose="02020603050405020304" pitchFamily="18" charset="0"/>
              </a:rPr>
              <a:t>Figure 4: Share of Sales of Overseas Affiliates of Japanese Multinationals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lineChart>
        <c:grouping val="standard"/>
        <c:varyColors val="0"/>
        <c:ser>
          <c:idx val="0"/>
          <c:order val="0"/>
          <c:tx>
            <c:strRef>
              <c:f>'Fig4'!$AW$3</c:f>
              <c:strCache>
                <c:ptCount val="1"/>
                <c:pt idx="0">
                  <c:v>North America</c:v>
                </c:pt>
              </c:strCache>
            </c:strRef>
          </c:tx>
          <c:spPr>
            <a:ln w="28575" cap="rnd">
              <a:solidFill>
                <a:schemeClr val="tx1"/>
              </a:solidFill>
              <a:round/>
            </a:ln>
            <a:effectLst/>
          </c:spPr>
          <c:marker>
            <c:symbol val="none"/>
          </c:marker>
          <c:cat>
            <c:numRef>
              <c:f>'Fig4'!$AV$4:$AV$34</c:f>
              <c:numCache>
                <c:formatCode>General</c:formatCode>
                <c:ptCount val="31"/>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pt idx="24">
                  <c:v>2011</c:v>
                </c:pt>
                <c:pt idx="25">
                  <c:v>2012</c:v>
                </c:pt>
                <c:pt idx="26">
                  <c:v>2013</c:v>
                </c:pt>
                <c:pt idx="27">
                  <c:v>2014</c:v>
                </c:pt>
                <c:pt idx="28">
                  <c:v>2015</c:v>
                </c:pt>
                <c:pt idx="29">
                  <c:v>2016</c:v>
                </c:pt>
                <c:pt idx="30">
                  <c:v>2017</c:v>
                </c:pt>
              </c:numCache>
            </c:numRef>
          </c:cat>
          <c:val>
            <c:numRef>
              <c:f>'Fig4'!$AW$4:$AW$34</c:f>
              <c:numCache>
                <c:formatCode>0%</c:formatCode>
                <c:ptCount val="31"/>
                <c:pt idx="0">
                  <c:v>0.53349267456074734</c:v>
                </c:pt>
                <c:pt idx="1">
                  <c:v>0.49026407704561059</c:v>
                </c:pt>
                <c:pt idx="2">
                  <c:v>0.47472015626173836</c:v>
                </c:pt>
                <c:pt idx="3">
                  <c:v>0.42727420285673062</c:v>
                </c:pt>
                <c:pt idx="4">
                  <c:v>0.45491856853720875</c:v>
                </c:pt>
                <c:pt idx="5">
                  <c:v>0.42274628135157299</c:v>
                </c:pt>
                <c:pt idx="6">
                  <c:v>0.42417239586342359</c:v>
                </c:pt>
                <c:pt idx="7">
                  <c:v>0.40865021870093676</c:v>
                </c:pt>
                <c:pt idx="8">
                  <c:v>0.39879520993688239</c:v>
                </c:pt>
                <c:pt idx="9">
                  <c:v>0.40319814525347264</c:v>
                </c:pt>
                <c:pt idx="10">
                  <c:v>0.39166454374076526</c:v>
                </c:pt>
                <c:pt idx="11">
                  <c:v>0.42603583010948703</c:v>
                </c:pt>
                <c:pt idx="12">
                  <c:v>0.39431538915925335</c:v>
                </c:pt>
                <c:pt idx="13">
                  <c:v>0.43720930232558136</c:v>
                </c:pt>
                <c:pt idx="14">
                  <c:v>0.44106745737583392</c:v>
                </c:pt>
                <c:pt idx="15">
                  <c:v>0.42753623188405798</c:v>
                </c:pt>
                <c:pt idx="16">
                  <c:v>0.39944903581267222</c:v>
                </c:pt>
                <c:pt idx="17">
                  <c:v>0.36855036855036855</c:v>
                </c:pt>
                <c:pt idx="18">
                  <c:v>0.35783783783783785</c:v>
                </c:pt>
                <c:pt idx="19">
                  <c:v>0.34640522875816998</c:v>
                </c:pt>
                <c:pt idx="20">
                  <c:v>0.3348856900931414</c:v>
                </c:pt>
                <c:pt idx="21">
                  <c:v>0.30689142290530491</c:v>
                </c:pt>
                <c:pt idx="22">
                  <c:v>0.3161094224924012</c:v>
                </c:pt>
                <c:pt idx="23">
                  <c:v>0.28820960698689957</c:v>
                </c:pt>
                <c:pt idx="24">
                  <c:v>0.27881448957189903</c:v>
                </c:pt>
                <c:pt idx="25">
                  <c:v>0.29095477386934671</c:v>
                </c:pt>
                <c:pt idx="26">
                  <c:v>0.3066776586974444</c:v>
                </c:pt>
                <c:pt idx="27">
                  <c:v>0.32035268185157972</c:v>
                </c:pt>
                <c:pt idx="28">
                  <c:v>0.34270072992700734</c:v>
                </c:pt>
                <c:pt idx="29">
                  <c:v>0.33462732919254656</c:v>
                </c:pt>
                <c:pt idx="30">
                  <c:v>0.32211037834085382</c:v>
                </c:pt>
              </c:numCache>
            </c:numRef>
          </c:val>
          <c:smooth val="0"/>
          <c:extLst>
            <c:ext xmlns:c16="http://schemas.microsoft.com/office/drawing/2014/chart" uri="{C3380CC4-5D6E-409C-BE32-E72D297353CC}">
              <c16:uniqueId val="{00000000-3E52-4BD8-A176-212907665002}"/>
            </c:ext>
          </c:extLst>
        </c:ser>
        <c:ser>
          <c:idx val="1"/>
          <c:order val="1"/>
          <c:tx>
            <c:strRef>
              <c:f>'Fig4'!$AX$3</c:f>
              <c:strCache>
                <c:ptCount val="1"/>
                <c:pt idx="0">
                  <c:v>Asia</c:v>
                </c:pt>
              </c:strCache>
            </c:strRef>
          </c:tx>
          <c:spPr>
            <a:ln w="28575" cap="rnd">
              <a:solidFill>
                <a:schemeClr val="tx1"/>
              </a:solidFill>
              <a:prstDash val="dash"/>
              <a:round/>
            </a:ln>
            <a:effectLst/>
          </c:spPr>
          <c:marker>
            <c:symbol val="none"/>
          </c:marker>
          <c:cat>
            <c:numRef>
              <c:f>'Fig4'!$AV$4:$AV$34</c:f>
              <c:numCache>
                <c:formatCode>General</c:formatCode>
                <c:ptCount val="31"/>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pt idx="24">
                  <c:v>2011</c:v>
                </c:pt>
                <c:pt idx="25">
                  <c:v>2012</c:v>
                </c:pt>
                <c:pt idx="26">
                  <c:v>2013</c:v>
                </c:pt>
                <c:pt idx="27">
                  <c:v>2014</c:v>
                </c:pt>
                <c:pt idx="28">
                  <c:v>2015</c:v>
                </c:pt>
                <c:pt idx="29">
                  <c:v>2016</c:v>
                </c:pt>
                <c:pt idx="30">
                  <c:v>2017</c:v>
                </c:pt>
              </c:numCache>
            </c:numRef>
          </c:cat>
          <c:val>
            <c:numRef>
              <c:f>'Fig4'!$AX$4:$AX$34</c:f>
              <c:numCache>
                <c:formatCode>0%</c:formatCode>
                <c:ptCount val="31"/>
                <c:pt idx="0">
                  <c:v>0.158306117608422</c:v>
                </c:pt>
                <c:pt idx="1">
                  <c:v>0.16037675186695308</c:v>
                </c:pt>
                <c:pt idx="2">
                  <c:v>0.1538308810114084</c:v>
                </c:pt>
                <c:pt idx="3">
                  <c:v>0.16430609660302348</c:v>
                </c:pt>
                <c:pt idx="4">
                  <c:v>0.18822207597264734</c:v>
                </c:pt>
                <c:pt idx="5">
                  <c:v>0.19689471339320974</c:v>
                </c:pt>
                <c:pt idx="6">
                  <c:v>0.21307379626914563</c:v>
                </c:pt>
                <c:pt idx="7">
                  <c:v>0.25623166566957162</c:v>
                </c:pt>
                <c:pt idx="8">
                  <c:v>0.26127751181543984</c:v>
                </c:pt>
                <c:pt idx="9">
                  <c:v>0.26674825612627784</c:v>
                </c:pt>
                <c:pt idx="10">
                  <c:v>0.26940282420997763</c:v>
                </c:pt>
                <c:pt idx="11">
                  <c:v>0.23011627962081566</c:v>
                </c:pt>
                <c:pt idx="12">
                  <c:v>0.24567697098008165</c:v>
                </c:pt>
                <c:pt idx="13">
                  <c:v>0.28217054263565888</c:v>
                </c:pt>
                <c:pt idx="14">
                  <c:v>0.2661230541141586</c:v>
                </c:pt>
                <c:pt idx="15">
                  <c:v>0.28985507246376813</c:v>
                </c:pt>
                <c:pt idx="16">
                  <c:v>0.30303030303030304</c:v>
                </c:pt>
                <c:pt idx="17">
                  <c:v>0.32555282555282555</c:v>
                </c:pt>
                <c:pt idx="18">
                  <c:v>0.35351351351351357</c:v>
                </c:pt>
                <c:pt idx="19">
                  <c:v>0.35387488328664801</c:v>
                </c:pt>
                <c:pt idx="20">
                  <c:v>0.36282811176968671</c:v>
                </c:pt>
                <c:pt idx="21">
                  <c:v>0.38720872583044125</c:v>
                </c:pt>
                <c:pt idx="22">
                  <c:v>0.40911854103343465</c:v>
                </c:pt>
                <c:pt idx="23">
                  <c:v>0.4350436681222708</c:v>
                </c:pt>
                <c:pt idx="24">
                  <c:v>0.43798024149286502</c:v>
                </c:pt>
                <c:pt idx="25">
                  <c:v>0.4487437185929648</c:v>
                </c:pt>
                <c:pt idx="26">
                  <c:v>0.44394064303380054</c:v>
                </c:pt>
                <c:pt idx="27">
                  <c:v>0.4456282145481264</c:v>
                </c:pt>
                <c:pt idx="28">
                  <c:v>0.43686131386861315</c:v>
                </c:pt>
                <c:pt idx="29">
                  <c:v>0.43439440993788819</c:v>
                </c:pt>
                <c:pt idx="30">
                  <c:v>0.45123221103783406</c:v>
                </c:pt>
              </c:numCache>
            </c:numRef>
          </c:val>
          <c:smooth val="0"/>
          <c:extLst>
            <c:ext xmlns:c16="http://schemas.microsoft.com/office/drawing/2014/chart" uri="{C3380CC4-5D6E-409C-BE32-E72D297353CC}">
              <c16:uniqueId val="{00000001-3E52-4BD8-A176-212907665002}"/>
            </c:ext>
          </c:extLst>
        </c:ser>
        <c:ser>
          <c:idx val="2"/>
          <c:order val="2"/>
          <c:tx>
            <c:strRef>
              <c:f>'Fig4'!$AY$3</c:f>
              <c:strCache>
                <c:ptCount val="1"/>
                <c:pt idx="0">
                  <c:v>Europe</c:v>
                </c:pt>
              </c:strCache>
            </c:strRef>
          </c:tx>
          <c:spPr>
            <a:ln w="28575" cap="rnd">
              <a:solidFill>
                <a:schemeClr val="accent3"/>
              </a:solidFill>
              <a:round/>
            </a:ln>
            <a:effectLst/>
          </c:spPr>
          <c:marker>
            <c:symbol val="none"/>
          </c:marker>
          <c:cat>
            <c:numRef>
              <c:f>'Fig4'!$AV$4:$AV$34</c:f>
              <c:numCache>
                <c:formatCode>General</c:formatCode>
                <c:ptCount val="31"/>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pt idx="24">
                  <c:v>2011</c:v>
                </c:pt>
                <c:pt idx="25">
                  <c:v>2012</c:v>
                </c:pt>
                <c:pt idx="26">
                  <c:v>2013</c:v>
                </c:pt>
                <c:pt idx="27">
                  <c:v>2014</c:v>
                </c:pt>
                <c:pt idx="28">
                  <c:v>2015</c:v>
                </c:pt>
                <c:pt idx="29">
                  <c:v>2016</c:v>
                </c:pt>
                <c:pt idx="30">
                  <c:v>2017</c:v>
                </c:pt>
              </c:numCache>
            </c:numRef>
          </c:cat>
          <c:val>
            <c:numRef>
              <c:f>'Fig4'!$AY$4:$AY$34</c:f>
              <c:numCache>
                <c:formatCode>0%</c:formatCode>
                <c:ptCount val="31"/>
                <c:pt idx="0">
                  <c:v>0.2141071721797515</c:v>
                </c:pt>
                <c:pt idx="1">
                  <c:v>0.24873076417203732</c:v>
                </c:pt>
                <c:pt idx="2">
                  <c:v>0.29001255674683668</c:v>
                </c:pt>
                <c:pt idx="3">
                  <c:v>0.33012912999567162</c:v>
                </c:pt>
                <c:pt idx="4">
                  <c:v>0.26664803487150823</c:v>
                </c:pt>
                <c:pt idx="5">
                  <c:v>0.29494906793304915</c:v>
                </c:pt>
                <c:pt idx="6">
                  <c:v>0.27876325654556416</c:v>
                </c:pt>
                <c:pt idx="7">
                  <c:v>0.25107745127522924</c:v>
                </c:pt>
                <c:pt idx="8">
                  <c:v>0.25911947431176319</c:v>
                </c:pt>
                <c:pt idx="9">
                  <c:v>0.24755453770685151</c:v>
                </c:pt>
                <c:pt idx="10">
                  <c:v>0.2504422871162566</c:v>
                </c:pt>
                <c:pt idx="11">
                  <c:v>0.26073110357432278</c:v>
                </c:pt>
                <c:pt idx="12">
                  <c:v>0.21333078671311165</c:v>
                </c:pt>
                <c:pt idx="13">
                  <c:v>0.20930232558139536</c:v>
                </c:pt>
                <c:pt idx="14">
                  <c:v>0.19866567828020756</c:v>
                </c:pt>
                <c:pt idx="15">
                  <c:v>0.20289855072463769</c:v>
                </c:pt>
                <c:pt idx="16">
                  <c:v>0.22038567493112948</c:v>
                </c:pt>
                <c:pt idx="17">
                  <c:v>0.22727272727272727</c:v>
                </c:pt>
                <c:pt idx="18">
                  <c:v>0.20702702702702702</c:v>
                </c:pt>
                <c:pt idx="19">
                  <c:v>0.21615312791783381</c:v>
                </c:pt>
                <c:pt idx="20">
                  <c:v>0.21464860287891618</c:v>
                </c:pt>
                <c:pt idx="21">
                  <c:v>0.20971740208230044</c:v>
                </c:pt>
                <c:pt idx="22">
                  <c:v>0.18905775075987843</c:v>
                </c:pt>
                <c:pt idx="23">
                  <c:v>0.17794759825327514</c:v>
                </c:pt>
                <c:pt idx="24">
                  <c:v>0.17178924259055983</c:v>
                </c:pt>
                <c:pt idx="25">
                  <c:v>0.15628140703517587</c:v>
                </c:pt>
                <c:pt idx="26">
                  <c:v>0.14962901896125308</c:v>
                </c:pt>
                <c:pt idx="27">
                  <c:v>0.1414401175606172</c:v>
                </c:pt>
                <c:pt idx="28">
                  <c:v>0.14379562043795621</c:v>
                </c:pt>
                <c:pt idx="29">
                  <c:v>0.14208074534161491</c:v>
                </c:pt>
                <c:pt idx="30">
                  <c:v>0.14994793474488025</c:v>
                </c:pt>
              </c:numCache>
            </c:numRef>
          </c:val>
          <c:smooth val="0"/>
          <c:extLst>
            <c:ext xmlns:c16="http://schemas.microsoft.com/office/drawing/2014/chart" uri="{C3380CC4-5D6E-409C-BE32-E72D297353CC}">
              <c16:uniqueId val="{00000002-3E52-4BD8-A176-212907665002}"/>
            </c:ext>
          </c:extLst>
        </c:ser>
        <c:dLbls>
          <c:showLegendKey val="0"/>
          <c:showVal val="0"/>
          <c:showCatName val="0"/>
          <c:showSerName val="0"/>
          <c:showPercent val="0"/>
          <c:showBubbleSize val="0"/>
        </c:dLbls>
        <c:smooth val="0"/>
        <c:axId val="596596120"/>
        <c:axId val="596598744"/>
      </c:lineChart>
      <c:catAx>
        <c:axId val="596596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596598744"/>
        <c:crosses val="autoZero"/>
        <c:auto val="1"/>
        <c:lblAlgn val="ctr"/>
        <c:lblOffset val="100"/>
        <c:tickLblSkip val="5"/>
        <c:noMultiLvlLbl val="0"/>
      </c:catAx>
      <c:valAx>
        <c:axId val="5965987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5965961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Figure 5 </a:t>
            </a:r>
            <a:r>
              <a:rPr lang="en-US" sz="1400" b="0" i="0" u="none" strike="noStrike" baseline="0">
                <a:effectLst/>
                <a:latin typeface="Times New Roman" panose="02020603050405020304" pitchFamily="18" charset="0"/>
                <a:cs typeface="Times New Roman" panose="02020603050405020304" pitchFamily="18" charset="0"/>
              </a:rPr>
              <a:t>: The Share of European MNC Foreign Affiliate Sales, by Affiliate Location </a:t>
            </a:r>
            <a:endParaRPr lang="en-US">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'Fig5'!$V$12</c:f>
              <c:strCache>
                <c:ptCount val="1"/>
                <c:pt idx="0">
                  <c:v>America</c:v>
                </c:pt>
              </c:strCache>
            </c:strRef>
          </c:tx>
          <c:spPr>
            <a:ln w="28575" cap="rnd">
              <a:solidFill>
                <a:sysClr val="windowText" lastClr="000000"/>
              </a:solidFill>
              <a:round/>
            </a:ln>
            <a:effectLst/>
          </c:spPr>
          <c:marker>
            <c:symbol val="none"/>
          </c:marker>
          <c:cat>
            <c:numRef>
              <c:f>'Fig5'!$U$13:$U$20</c:f>
              <c:numCache>
                <c:formatCode>General</c:formatCode>
                <c:ptCount val="8"/>
                <c:pt idx="0">
                  <c:v>2010</c:v>
                </c:pt>
                <c:pt idx="1">
                  <c:v>2011</c:v>
                </c:pt>
                <c:pt idx="2">
                  <c:v>2012</c:v>
                </c:pt>
                <c:pt idx="3">
                  <c:v>2013</c:v>
                </c:pt>
                <c:pt idx="4">
                  <c:v>2014</c:v>
                </c:pt>
                <c:pt idx="5">
                  <c:v>2015</c:v>
                </c:pt>
                <c:pt idx="6">
                  <c:v>2016</c:v>
                </c:pt>
                <c:pt idx="7">
                  <c:v>2017</c:v>
                </c:pt>
              </c:numCache>
            </c:numRef>
          </c:cat>
          <c:val>
            <c:numRef>
              <c:f>'Fig5'!$V$13:$V$20</c:f>
              <c:numCache>
                <c:formatCode>0.0%</c:formatCode>
                <c:ptCount val="8"/>
                <c:pt idx="0">
                  <c:v>0.29869051141317499</c:v>
                </c:pt>
                <c:pt idx="1">
                  <c:v>0.30779841279579095</c:v>
                </c:pt>
                <c:pt idx="2">
                  <c:v>0.31410284158648938</c:v>
                </c:pt>
                <c:pt idx="3">
                  <c:v>0.3048900057355185</c:v>
                </c:pt>
                <c:pt idx="4">
                  <c:v>0.31868500823395046</c:v>
                </c:pt>
                <c:pt idx="5">
                  <c:v>0.30402555858008196</c:v>
                </c:pt>
                <c:pt idx="6">
                  <c:v>0.30059247379363252</c:v>
                </c:pt>
                <c:pt idx="7">
                  <c:v>0.30750684198000949</c:v>
                </c:pt>
              </c:numCache>
            </c:numRef>
          </c:val>
          <c:smooth val="0"/>
          <c:extLst>
            <c:ext xmlns:c16="http://schemas.microsoft.com/office/drawing/2014/chart" uri="{C3380CC4-5D6E-409C-BE32-E72D297353CC}">
              <c16:uniqueId val="{00000000-ABAE-40C4-945B-DA096F3D4FC4}"/>
            </c:ext>
          </c:extLst>
        </c:ser>
        <c:ser>
          <c:idx val="1"/>
          <c:order val="1"/>
          <c:tx>
            <c:strRef>
              <c:f>'Fig5'!$W$12</c:f>
              <c:strCache>
                <c:ptCount val="1"/>
                <c:pt idx="0">
                  <c:v>Asia</c:v>
                </c:pt>
              </c:strCache>
            </c:strRef>
          </c:tx>
          <c:spPr>
            <a:ln w="28575" cap="rnd">
              <a:solidFill>
                <a:schemeClr val="tx1"/>
              </a:solidFill>
              <a:prstDash val="dash"/>
              <a:round/>
            </a:ln>
            <a:effectLst/>
          </c:spPr>
          <c:marker>
            <c:symbol val="none"/>
          </c:marker>
          <c:cat>
            <c:numRef>
              <c:f>'Fig5'!$U$13:$U$20</c:f>
              <c:numCache>
                <c:formatCode>General</c:formatCode>
                <c:ptCount val="8"/>
                <c:pt idx="0">
                  <c:v>2010</c:v>
                </c:pt>
                <c:pt idx="1">
                  <c:v>2011</c:v>
                </c:pt>
                <c:pt idx="2">
                  <c:v>2012</c:v>
                </c:pt>
                <c:pt idx="3">
                  <c:v>2013</c:v>
                </c:pt>
                <c:pt idx="4">
                  <c:v>2014</c:v>
                </c:pt>
                <c:pt idx="5">
                  <c:v>2015</c:v>
                </c:pt>
                <c:pt idx="6">
                  <c:v>2016</c:v>
                </c:pt>
                <c:pt idx="7">
                  <c:v>2017</c:v>
                </c:pt>
              </c:numCache>
            </c:numRef>
          </c:cat>
          <c:val>
            <c:numRef>
              <c:f>'Fig5'!$W$13:$W$20</c:f>
              <c:numCache>
                <c:formatCode>0.0%</c:formatCode>
                <c:ptCount val="8"/>
                <c:pt idx="0">
                  <c:v>0.12268518927294639</c:v>
                </c:pt>
                <c:pt idx="1">
                  <c:v>0.13276979478772372</c:v>
                </c:pt>
                <c:pt idx="2">
                  <c:v>0.12983008123247031</c:v>
                </c:pt>
                <c:pt idx="3">
                  <c:v>0.14484561719611452</c:v>
                </c:pt>
                <c:pt idx="4">
                  <c:v>0.15047115571905406</c:v>
                </c:pt>
                <c:pt idx="5">
                  <c:v>0.15290504121478621</c:v>
                </c:pt>
                <c:pt idx="6">
                  <c:v>0.15447482631284973</c:v>
                </c:pt>
                <c:pt idx="7">
                  <c:v>0.16102762212799099</c:v>
                </c:pt>
              </c:numCache>
            </c:numRef>
          </c:val>
          <c:smooth val="0"/>
          <c:extLst>
            <c:ext xmlns:c16="http://schemas.microsoft.com/office/drawing/2014/chart" uri="{C3380CC4-5D6E-409C-BE32-E72D297353CC}">
              <c16:uniqueId val="{00000001-ABAE-40C4-945B-DA096F3D4FC4}"/>
            </c:ext>
          </c:extLst>
        </c:ser>
        <c:ser>
          <c:idx val="2"/>
          <c:order val="2"/>
          <c:tx>
            <c:strRef>
              <c:f>'Fig5'!$X$12</c:f>
              <c:strCache>
                <c:ptCount val="1"/>
                <c:pt idx="0">
                  <c:v>Europe</c:v>
                </c:pt>
              </c:strCache>
            </c:strRef>
          </c:tx>
          <c:spPr>
            <a:ln w="28575" cap="rnd">
              <a:solidFill>
                <a:schemeClr val="bg2">
                  <a:lumMod val="75000"/>
                </a:schemeClr>
              </a:solidFill>
              <a:round/>
            </a:ln>
            <a:effectLst/>
          </c:spPr>
          <c:marker>
            <c:symbol val="none"/>
          </c:marker>
          <c:cat>
            <c:numRef>
              <c:f>'Fig5'!$U$13:$U$20</c:f>
              <c:numCache>
                <c:formatCode>General</c:formatCode>
                <c:ptCount val="8"/>
                <c:pt idx="0">
                  <c:v>2010</c:v>
                </c:pt>
                <c:pt idx="1">
                  <c:v>2011</c:v>
                </c:pt>
                <c:pt idx="2">
                  <c:v>2012</c:v>
                </c:pt>
                <c:pt idx="3">
                  <c:v>2013</c:v>
                </c:pt>
                <c:pt idx="4">
                  <c:v>2014</c:v>
                </c:pt>
                <c:pt idx="5">
                  <c:v>2015</c:v>
                </c:pt>
                <c:pt idx="6">
                  <c:v>2016</c:v>
                </c:pt>
                <c:pt idx="7">
                  <c:v>2017</c:v>
                </c:pt>
              </c:numCache>
            </c:numRef>
          </c:cat>
          <c:val>
            <c:numRef>
              <c:f>'Fig5'!$X$13:$X$20</c:f>
              <c:numCache>
                <c:formatCode>0.0%</c:formatCode>
                <c:ptCount val="8"/>
                <c:pt idx="0">
                  <c:v>0.51984556931665438</c:v>
                </c:pt>
                <c:pt idx="1">
                  <c:v>0.49944301422817655</c:v>
                </c:pt>
                <c:pt idx="2">
                  <c:v>0.49575894284682565</c:v>
                </c:pt>
                <c:pt idx="3">
                  <c:v>0.49410666653497787</c:v>
                </c:pt>
                <c:pt idx="4">
                  <c:v>0.4780501308135674</c:v>
                </c:pt>
                <c:pt idx="5">
                  <c:v>0.49361316406643424</c:v>
                </c:pt>
                <c:pt idx="6">
                  <c:v>0.49769357479973025</c:v>
                </c:pt>
                <c:pt idx="7" formatCode="0.00%">
                  <c:v>0.48490680844619444</c:v>
                </c:pt>
              </c:numCache>
            </c:numRef>
          </c:val>
          <c:smooth val="0"/>
          <c:extLst>
            <c:ext xmlns:c16="http://schemas.microsoft.com/office/drawing/2014/chart" uri="{C3380CC4-5D6E-409C-BE32-E72D297353CC}">
              <c16:uniqueId val="{00000002-ABAE-40C4-945B-DA096F3D4FC4}"/>
            </c:ext>
          </c:extLst>
        </c:ser>
        <c:ser>
          <c:idx val="3"/>
          <c:order val="3"/>
          <c:tx>
            <c:strRef>
              <c:f>'Fig5'!$Y$12</c:f>
              <c:strCache>
                <c:ptCount val="1"/>
                <c:pt idx="0">
                  <c:v>Rest of world</c:v>
                </c:pt>
              </c:strCache>
            </c:strRef>
          </c:tx>
          <c:spPr>
            <a:ln w="28575" cap="rnd">
              <a:solidFill>
                <a:schemeClr val="tx1"/>
              </a:solidFill>
              <a:prstDash val="sysDot"/>
              <a:round/>
            </a:ln>
            <a:effectLst/>
          </c:spPr>
          <c:marker>
            <c:symbol val="none"/>
          </c:marker>
          <c:cat>
            <c:numRef>
              <c:f>'Fig5'!$U$13:$U$20</c:f>
              <c:numCache>
                <c:formatCode>General</c:formatCode>
                <c:ptCount val="8"/>
                <c:pt idx="0">
                  <c:v>2010</c:v>
                </c:pt>
                <c:pt idx="1">
                  <c:v>2011</c:v>
                </c:pt>
                <c:pt idx="2">
                  <c:v>2012</c:v>
                </c:pt>
                <c:pt idx="3">
                  <c:v>2013</c:v>
                </c:pt>
                <c:pt idx="4">
                  <c:v>2014</c:v>
                </c:pt>
                <c:pt idx="5">
                  <c:v>2015</c:v>
                </c:pt>
                <c:pt idx="6">
                  <c:v>2016</c:v>
                </c:pt>
                <c:pt idx="7">
                  <c:v>2017</c:v>
                </c:pt>
              </c:numCache>
            </c:numRef>
          </c:cat>
          <c:val>
            <c:numRef>
              <c:f>'Fig5'!$Y$13:$Y$20</c:f>
              <c:numCache>
                <c:formatCode>0.0%</c:formatCode>
                <c:ptCount val="8"/>
                <c:pt idx="0">
                  <c:v>5.8778729997224305E-2</c:v>
                </c:pt>
                <c:pt idx="1">
                  <c:v>5.9988778188308806E-2</c:v>
                </c:pt>
                <c:pt idx="2">
                  <c:v>6.0308134334214628E-2</c:v>
                </c:pt>
                <c:pt idx="3">
                  <c:v>5.615771053338911E-2</c:v>
                </c:pt>
                <c:pt idx="4">
                  <c:v>5.2793705233428065E-2</c:v>
                </c:pt>
                <c:pt idx="5">
                  <c:v>4.9456236138697637E-2</c:v>
                </c:pt>
                <c:pt idx="6">
                  <c:v>4.723912509378754E-2</c:v>
                </c:pt>
                <c:pt idx="7">
                  <c:v>4.6558727445805026E-2</c:v>
                </c:pt>
              </c:numCache>
            </c:numRef>
          </c:val>
          <c:smooth val="0"/>
          <c:extLst>
            <c:ext xmlns:c16="http://schemas.microsoft.com/office/drawing/2014/chart" uri="{C3380CC4-5D6E-409C-BE32-E72D297353CC}">
              <c16:uniqueId val="{00000003-ABAE-40C4-945B-DA096F3D4FC4}"/>
            </c:ext>
          </c:extLst>
        </c:ser>
        <c:dLbls>
          <c:showLegendKey val="0"/>
          <c:showVal val="0"/>
          <c:showCatName val="0"/>
          <c:showSerName val="0"/>
          <c:showPercent val="0"/>
          <c:showBubbleSize val="0"/>
        </c:dLbls>
        <c:smooth val="0"/>
        <c:axId val="569053776"/>
        <c:axId val="569051480"/>
      </c:lineChart>
      <c:catAx>
        <c:axId val="56905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569051480"/>
        <c:crosses val="autoZero"/>
        <c:auto val="1"/>
        <c:lblAlgn val="ctr"/>
        <c:lblOffset val="100"/>
        <c:noMultiLvlLbl val="0"/>
      </c:catAx>
      <c:valAx>
        <c:axId val="5690514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569053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 1a. U.S.</a:t>
            </a:r>
            <a:r>
              <a:rPr lang="en-US" baseline="0"/>
              <a:t> MNC Parent Share of US Private Employment and Employee Compensation, </a:t>
            </a:r>
          </a:p>
          <a:p>
            <a:pPr>
              <a:defRPr/>
            </a:pPr>
            <a:r>
              <a:rPr lang="en-US" baseline="0"/>
              <a:t>1982-2017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U.S. MNC Parent Share of U.S. Private Employment</c:v>
          </c:tx>
          <c:spPr>
            <a:ln w="28575" cap="rnd">
              <a:solidFill>
                <a:schemeClr val="accent1"/>
              </a:solidFill>
              <a:round/>
            </a:ln>
            <a:effectLst/>
          </c:spPr>
          <c:marker>
            <c:symbol val="none"/>
          </c:marker>
          <c:cat>
            <c:numRef>
              <c:f>'Fig6'!$A$4:$A$39</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'Fig6'!$J$4:$J$39</c:f>
              <c:numCache>
                <c:formatCode>0.0%</c:formatCode>
                <c:ptCount val="36"/>
                <c:pt idx="0">
                  <c:v>0.23911892921519246</c:v>
                </c:pt>
                <c:pt idx="1">
                  <c:v>0.23309094594423402</c:v>
                </c:pt>
                <c:pt idx="2">
                  <c:v>0.21816595672995934</c:v>
                </c:pt>
                <c:pt idx="3">
                  <c:v>0.21242963032463874</c:v>
                </c:pt>
                <c:pt idx="4">
                  <c:v>0.20550414308928097</c:v>
                </c:pt>
                <c:pt idx="5">
                  <c:v>0.20147641984989356</c:v>
                </c:pt>
                <c:pt idx="6">
                  <c:v>0.19272877414868417</c:v>
                </c:pt>
                <c:pt idx="7">
                  <c:v>0.19899259824818138</c:v>
                </c:pt>
                <c:pt idx="8">
                  <c:v>0.19352626770694417</c:v>
                </c:pt>
                <c:pt idx="9">
                  <c:v>0.19154321185166226</c:v>
                </c:pt>
                <c:pt idx="10">
                  <c:v>0.1861879978757302</c:v>
                </c:pt>
                <c:pt idx="11">
                  <c:v>0.18248215437764043</c:v>
                </c:pt>
                <c:pt idx="12">
                  <c:v>0.18781005948286328</c:v>
                </c:pt>
                <c:pt idx="13">
                  <c:v>0.18277544916071395</c:v>
                </c:pt>
                <c:pt idx="14">
                  <c:v>0.18097412041183891</c:v>
                </c:pt>
                <c:pt idx="15">
                  <c:v>0.18629347428796356</c:v>
                </c:pt>
                <c:pt idx="16">
                  <c:v>0.18066615620214393</c:v>
                </c:pt>
                <c:pt idx="17">
                  <c:v>0.20496035634743875</c:v>
                </c:pt>
                <c:pt idx="18">
                  <c:v>0.20842415727885932</c:v>
                </c:pt>
                <c:pt idx="19">
                  <c:v>0.19929608948341909</c:v>
                </c:pt>
                <c:pt idx="20">
                  <c:v>0.19641058885169035</c:v>
                </c:pt>
                <c:pt idx="21">
                  <c:v>0.18814342004386042</c:v>
                </c:pt>
                <c:pt idx="22">
                  <c:v>0.18646866139513588</c:v>
                </c:pt>
                <c:pt idx="23">
                  <c:v>0.18606908265307892</c:v>
                </c:pt>
                <c:pt idx="24">
                  <c:v>0.1836828687967369</c:v>
                </c:pt>
                <c:pt idx="25">
                  <c:v>0.18116844901802531</c:v>
                </c:pt>
                <c:pt idx="26">
                  <c:v>0.1771226155267239</c:v>
                </c:pt>
                <c:pt idx="27">
                  <c:v>0.20558225011205739</c:v>
                </c:pt>
                <c:pt idx="28">
                  <c:v>0.20585376868536331</c:v>
                </c:pt>
                <c:pt idx="29">
                  <c:v>0.20414791139521463</c:v>
                </c:pt>
                <c:pt idx="30">
                  <c:v>0.19989698664288993</c:v>
                </c:pt>
                <c:pt idx="31">
                  <c:v>0.19807261621988462</c:v>
                </c:pt>
                <c:pt idx="32">
                  <c:v>0.22862067822455001</c:v>
                </c:pt>
                <c:pt idx="33">
                  <c:v>0.22710826787594135</c:v>
                </c:pt>
                <c:pt idx="34">
                  <c:v>0.22309566269664352</c:v>
                </c:pt>
                <c:pt idx="35">
                  <c:v>0.22027165938213578</c:v>
                </c:pt>
              </c:numCache>
            </c:numRef>
          </c:val>
          <c:smooth val="0"/>
          <c:extLst>
            <c:ext xmlns:c16="http://schemas.microsoft.com/office/drawing/2014/chart" uri="{C3380CC4-5D6E-409C-BE32-E72D297353CC}">
              <c16:uniqueId val="{00000000-D5FA-4C26-A22C-286DAC44DBBB}"/>
            </c:ext>
          </c:extLst>
        </c:ser>
        <c:ser>
          <c:idx val="1"/>
          <c:order val="1"/>
          <c:tx>
            <c:v>U.S. MNC Parent Share of US Private Employee Compensation</c:v>
          </c:tx>
          <c:spPr>
            <a:ln w="28575" cap="rnd">
              <a:solidFill>
                <a:schemeClr val="accent2"/>
              </a:solidFill>
              <a:round/>
            </a:ln>
            <a:effectLst/>
          </c:spPr>
          <c:marker>
            <c:symbol val="none"/>
          </c:marker>
          <c:cat>
            <c:numRef>
              <c:f>'Fig6'!$A$4:$A$39</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'Fig6'!$K$4:$K$39</c:f>
              <c:numCache>
                <c:formatCode>0.0%</c:formatCode>
                <c:ptCount val="36"/>
                <c:pt idx="0">
                  <c:v>0.34563003492943378</c:v>
                </c:pt>
                <c:pt idx="1">
                  <c:v>0.32657535924258035</c:v>
                </c:pt>
                <c:pt idx="2">
                  <c:v>0.30097364437616603</c:v>
                </c:pt>
                <c:pt idx="3">
                  <c:v>0.29032378081755339</c:v>
                </c:pt>
                <c:pt idx="4">
                  <c:v>0.2768026794944517</c:v>
                </c:pt>
                <c:pt idx="5">
                  <c:v>0.2651741609858716</c:v>
                </c:pt>
                <c:pt idx="6">
                  <c:v>0.24942697089328436</c:v>
                </c:pt>
                <c:pt idx="7">
                  <c:v>0.26448912439758093</c:v>
                </c:pt>
                <c:pt idx="8">
                  <c:v>0.25802166340959809</c:v>
                </c:pt>
                <c:pt idx="9">
                  <c:v>0.2584660872019871</c:v>
                </c:pt>
                <c:pt idx="10">
                  <c:v>0.24919493780189833</c:v>
                </c:pt>
                <c:pt idx="11">
                  <c:v>0.24845864260405398</c:v>
                </c:pt>
                <c:pt idx="12">
                  <c:v>0.25186473636626044</c:v>
                </c:pt>
                <c:pt idx="13">
                  <c:v>0.24278852365864445</c:v>
                </c:pt>
                <c:pt idx="14">
                  <c:v>0.23769502512949281</c:v>
                </c:pt>
                <c:pt idx="15">
                  <c:v>0.23521731693576609</c:v>
                </c:pt>
                <c:pt idx="16">
                  <c:v>0.22173848983378269</c:v>
                </c:pt>
                <c:pt idx="17">
                  <c:v>0.24924205889046633</c:v>
                </c:pt>
                <c:pt idx="18">
                  <c:v>0.2444952974798649</c:v>
                </c:pt>
                <c:pt idx="19">
                  <c:v>0.23335237692613714</c:v>
                </c:pt>
                <c:pt idx="20">
                  <c:v>0.23011901393124756</c:v>
                </c:pt>
                <c:pt idx="21">
                  <c:v>0.22742186549944768</c:v>
                </c:pt>
                <c:pt idx="22">
                  <c:v>0.22927419186277617</c:v>
                </c:pt>
                <c:pt idx="23">
                  <c:v>0.22501580511242703</c:v>
                </c:pt>
                <c:pt idx="24">
                  <c:v>0.22550292463518337</c:v>
                </c:pt>
                <c:pt idx="25">
                  <c:v>0.21766173938175781</c:v>
                </c:pt>
                <c:pt idx="26">
                  <c:v>0.20928198053800692</c:v>
                </c:pt>
                <c:pt idx="27">
                  <c:v>0.25963183474595292</c:v>
                </c:pt>
                <c:pt idx="28">
                  <c:v>0.25935564251411608</c:v>
                </c:pt>
                <c:pt idx="29">
                  <c:v>0.25915712936966961</c:v>
                </c:pt>
                <c:pt idx="30">
                  <c:v>0.25794953551338012</c:v>
                </c:pt>
                <c:pt idx="31">
                  <c:v>0.25551747076930015</c:v>
                </c:pt>
                <c:pt idx="32">
                  <c:v>0.28344925262783277</c:v>
                </c:pt>
                <c:pt idx="33">
                  <c:v>0.2787809525166407</c:v>
                </c:pt>
                <c:pt idx="34">
                  <c:v>0.27214819618252345</c:v>
                </c:pt>
                <c:pt idx="35">
                  <c:v>0.265236406528849</c:v>
                </c:pt>
              </c:numCache>
            </c:numRef>
          </c:val>
          <c:smooth val="0"/>
          <c:extLst>
            <c:ext xmlns:c16="http://schemas.microsoft.com/office/drawing/2014/chart" uri="{C3380CC4-5D6E-409C-BE32-E72D297353CC}">
              <c16:uniqueId val="{00000001-D5FA-4C26-A22C-286DAC44DBBB}"/>
            </c:ext>
          </c:extLst>
        </c:ser>
        <c:dLbls>
          <c:showLegendKey val="0"/>
          <c:showVal val="0"/>
          <c:showCatName val="0"/>
          <c:showSerName val="0"/>
          <c:showPercent val="0"/>
          <c:showBubbleSize val="0"/>
        </c:dLbls>
        <c:smooth val="0"/>
        <c:axId val="776325944"/>
        <c:axId val="776325288"/>
      </c:lineChart>
      <c:catAx>
        <c:axId val="776325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325288"/>
        <c:crosses val="autoZero"/>
        <c:auto val="1"/>
        <c:lblAlgn val="ctr"/>
        <c:lblOffset val="100"/>
        <c:noMultiLvlLbl val="0"/>
      </c:catAx>
      <c:valAx>
        <c:axId val="7763252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325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a:t>
            </a:r>
            <a:r>
              <a:rPr lang="en-US" baseline="0"/>
              <a:t> 1b. US MNC Parent Share of US Private Capital Expenditures, 1982-2017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'Fig6'!$A$4:$A$39</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'Fig6'!$L$4:$L$39</c:f>
              <c:numCache>
                <c:formatCode>0%</c:formatCode>
                <c:ptCount val="36"/>
                <c:pt idx="0">
                  <c:v>0.38510866035208685</c:v>
                </c:pt>
                <c:pt idx="1">
                  <c:v>0.30739029360273223</c:v>
                </c:pt>
                <c:pt idx="2">
                  <c:v>0.31610033241765451</c:v>
                </c:pt>
                <c:pt idx="3">
                  <c:v>0.33396386135843892</c:v>
                </c:pt>
                <c:pt idx="4">
                  <c:v>0.30007611416770313</c:v>
                </c:pt>
                <c:pt idx="5">
                  <c:v>0.27968743261775181</c:v>
                </c:pt>
                <c:pt idx="6">
                  <c:v>0.29961584893665227</c:v>
                </c:pt>
                <c:pt idx="7">
                  <c:v>0.30292586566115676</c:v>
                </c:pt>
                <c:pt idx="8">
                  <c:v>0.30946270759354871</c:v>
                </c:pt>
                <c:pt idx="9">
                  <c:v>0.29184038117927336</c:v>
                </c:pt>
                <c:pt idx="10">
                  <c:v>0.28807431327947075</c:v>
                </c:pt>
                <c:pt idx="11">
                  <c:v>0.27503148906832131</c:v>
                </c:pt>
                <c:pt idx="12">
                  <c:v>0.28796258126679347</c:v>
                </c:pt>
                <c:pt idx="13">
                  <c:v>0.30343110567365039</c:v>
                </c:pt>
                <c:pt idx="14">
                  <c:v>0.3070779019114433</c:v>
                </c:pt>
                <c:pt idx="15">
                  <c:v>0.34385535363239311</c:v>
                </c:pt>
                <c:pt idx="16">
                  <c:v>0.34494068721915061</c:v>
                </c:pt>
                <c:pt idx="17">
                  <c:v>0.36768549141739565</c:v>
                </c:pt>
                <c:pt idx="18">
                  <c:v>0.37198383444073424</c:v>
                </c:pt>
                <c:pt idx="19">
                  <c:v>0.39083695130138291</c:v>
                </c:pt>
                <c:pt idx="20">
                  <c:v>0.32204836764458405</c:v>
                </c:pt>
                <c:pt idx="21">
                  <c:v>0.28824175209130715</c:v>
                </c:pt>
                <c:pt idx="22">
                  <c:v>0.27383033634712706</c:v>
                </c:pt>
                <c:pt idx="23">
                  <c:v>0.29436963883367245</c:v>
                </c:pt>
                <c:pt idx="24">
                  <c:v>0.32655023268707001</c:v>
                </c:pt>
                <c:pt idx="25">
                  <c:v>0.35728602803552945</c:v>
                </c:pt>
                <c:pt idx="26">
                  <c:v>0.35564387354228588</c:v>
                </c:pt>
                <c:pt idx="27">
                  <c:v>0.27146924818416324</c:v>
                </c:pt>
                <c:pt idx="28">
                  <c:v>0.27247140166292605</c:v>
                </c:pt>
                <c:pt idx="29">
                  <c:v>0.31180562980746224</c:v>
                </c:pt>
                <c:pt idx="30">
                  <c:v>0.3297170069454905</c:v>
                </c:pt>
                <c:pt idx="31">
                  <c:v>0.3276318169984247</c:v>
                </c:pt>
                <c:pt idx="32">
                  <c:v>0.34121241493851201</c:v>
                </c:pt>
                <c:pt idx="33">
                  <c:v>0.32514487529317282</c:v>
                </c:pt>
                <c:pt idx="34">
                  <c:v>0.2915809268221507</c:v>
                </c:pt>
                <c:pt idx="35">
                  <c:v>0.29039111282895397</c:v>
                </c:pt>
              </c:numCache>
            </c:numRef>
          </c:val>
          <c:smooth val="0"/>
          <c:extLst>
            <c:ext xmlns:c16="http://schemas.microsoft.com/office/drawing/2014/chart" uri="{C3380CC4-5D6E-409C-BE32-E72D297353CC}">
              <c16:uniqueId val="{00000000-EC02-47E9-AB01-29901F2537A7}"/>
            </c:ext>
          </c:extLst>
        </c:ser>
        <c:dLbls>
          <c:showLegendKey val="0"/>
          <c:showVal val="0"/>
          <c:showCatName val="0"/>
          <c:showSerName val="0"/>
          <c:showPercent val="0"/>
          <c:showBubbleSize val="0"/>
        </c:dLbls>
        <c:smooth val="0"/>
        <c:axId val="776272400"/>
        <c:axId val="378460912"/>
      </c:lineChart>
      <c:catAx>
        <c:axId val="776272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460912"/>
        <c:crosses val="autoZero"/>
        <c:auto val="1"/>
        <c:lblAlgn val="ctr"/>
        <c:lblOffset val="100"/>
        <c:noMultiLvlLbl val="0"/>
      </c:catAx>
      <c:valAx>
        <c:axId val="378460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272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baseline="0">
                <a:latin typeface="Times New Roman" panose="02020603050405020304" pitchFamily="18" charset="0"/>
              </a:rPr>
              <a:t>Figure 6: U.S. MNC Parent Share of U.S. Activity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manualLayout>
          <c:layoutTarget val="inner"/>
          <c:xMode val="edge"/>
          <c:yMode val="edge"/>
          <c:x val="7.306638830152655E-2"/>
          <c:y val="8.9135785139343809E-2"/>
          <c:w val="0.90147910707797518"/>
          <c:h val="0.76318114840455942"/>
        </c:manualLayout>
      </c:layout>
      <c:lineChart>
        <c:grouping val="standard"/>
        <c:varyColors val="0"/>
        <c:ser>
          <c:idx val="0"/>
          <c:order val="0"/>
          <c:tx>
            <c:strRef>
              <c:f>'Fig6'!$J$3</c:f>
              <c:strCache>
                <c:ptCount val="1"/>
                <c:pt idx="0">
                  <c:v>Private Sector Employment</c:v>
                </c:pt>
              </c:strCache>
            </c:strRef>
          </c:tx>
          <c:spPr>
            <a:ln w="28575" cap="rnd">
              <a:solidFill>
                <a:schemeClr val="tx1"/>
              </a:solidFill>
              <a:round/>
            </a:ln>
            <a:effectLst/>
          </c:spPr>
          <c:marker>
            <c:symbol val="none"/>
          </c:marker>
          <c:cat>
            <c:numRef>
              <c:f>'Fig6'!$I$4:$I$39</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'Fig6'!$J$4:$J$39</c:f>
              <c:numCache>
                <c:formatCode>0.0%</c:formatCode>
                <c:ptCount val="36"/>
                <c:pt idx="0">
                  <c:v>0.23911892921519246</c:v>
                </c:pt>
                <c:pt idx="1">
                  <c:v>0.23309094594423402</c:v>
                </c:pt>
                <c:pt idx="2">
                  <c:v>0.21816595672995934</c:v>
                </c:pt>
                <c:pt idx="3">
                  <c:v>0.21242963032463874</c:v>
                </c:pt>
                <c:pt idx="4">
                  <c:v>0.20550414308928097</c:v>
                </c:pt>
                <c:pt idx="5">
                  <c:v>0.20147641984989356</c:v>
                </c:pt>
                <c:pt idx="6">
                  <c:v>0.19272877414868417</c:v>
                </c:pt>
                <c:pt idx="7">
                  <c:v>0.19899259824818138</c:v>
                </c:pt>
                <c:pt idx="8">
                  <c:v>0.19352626770694417</c:v>
                </c:pt>
                <c:pt idx="9">
                  <c:v>0.19154321185166226</c:v>
                </c:pt>
                <c:pt idx="10">
                  <c:v>0.1861879978757302</c:v>
                </c:pt>
                <c:pt idx="11">
                  <c:v>0.18248215437764043</c:v>
                </c:pt>
                <c:pt idx="12">
                  <c:v>0.18781005948286328</c:v>
                </c:pt>
                <c:pt idx="13">
                  <c:v>0.18277544916071395</c:v>
                </c:pt>
                <c:pt idx="14">
                  <c:v>0.18097412041183891</c:v>
                </c:pt>
                <c:pt idx="15">
                  <c:v>0.18629347428796356</c:v>
                </c:pt>
                <c:pt idx="16">
                  <c:v>0.18066615620214393</c:v>
                </c:pt>
                <c:pt idx="17">
                  <c:v>0.20496035634743875</c:v>
                </c:pt>
                <c:pt idx="18">
                  <c:v>0.20842415727885932</c:v>
                </c:pt>
                <c:pt idx="19">
                  <c:v>0.19929608948341909</c:v>
                </c:pt>
                <c:pt idx="20">
                  <c:v>0.19641058885169035</c:v>
                </c:pt>
                <c:pt idx="21">
                  <c:v>0.18814342004386042</c:v>
                </c:pt>
                <c:pt idx="22">
                  <c:v>0.18646866139513588</c:v>
                </c:pt>
                <c:pt idx="23">
                  <c:v>0.18606908265307892</c:v>
                </c:pt>
                <c:pt idx="24">
                  <c:v>0.1836828687967369</c:v>
                </c:pt>
                <c:pt idx="25">
                  <c:v>0.18116844901802531</c:v>
                </c:pt>
                <c:pt idx="26">
                  <c:v>0.1771226155267239</c:v>
                </c:pt>
                <c:pt idx="27">
                  <c:v>0.20558225011205739</c:v>
                </c:pt>
                <c:pt idx="28">
                  <c:v>0.20585376868536331</c:v>
                </c:pt>
                <c:pt idx="29">
                  <c:v>0.20414791139521463</c:v>
                </c:pt>
                <c:pt idx="30">
                  <c:v>0.19989698664288993</c:v>
                </c:pt>
                <c:pt idx="31">
                  <c:v>0.19807261621988462</c:v>
                </c:pt>
                <c:pt idx="32">
                  <c:v>0.22862067822455001</c:v>
                </c:pt>
                <c:pt idx="33">
                  <c:v>0.22710826787594135</c:v>
                </c:pt>
                <c:pt idx="34">
                  <c:v>0.22309566269664352</c:v>
                </c:pt>
                <c:pt idx="35">
                  <c:v>0.22027165938213578</c:v>
                </c:pt>
              </c:numCache>
            </c:numRef>
          </c:val>
          <c:smooth val="0"/>
          <c:extLst>
            <c:ext xmlns:c16="http://schemas.microsoft.com/office/drawing/2014/chart" uri="{C3380CC4-5D6E-409C-BE32-E72D297353CC}">
              <c16:uniqueId val="{00000000-8106-4E4D-80EF-F41781BFA5E8}"/>
            </c:ext>
          </c:extLst>
        </c:ser>
        <c:ser>
          <c:idx val="2"/>
          <c:order val="1"/>
          <c:tx>
            <c:strRef>
              <c:f>'Fig6'!$L$3</c:f>
              <c:strCache>
                <c:ptCount val="1"/>
                <c:pt idx="0">
                  <c:v>Capital Expenditures</c:v>
                </c:pt>
              </c:strCache>
            </c:strRef>
          </c:tx>
          <c:spPr>
            <a:ln w="28575" cap="rnd">
              <a:solidFill>
                <a:schemeClr val="accent3"/>
              </a:solidFill>
              <a:round/>
            </a:ln>
            <a:effectLst/>
          </c:spPr>
          <c:marker>
            <c:symbol val="none"/>
          </c:marker>
          <c:cat>
            <c:numRef>
              <c:f>'Fig6'!$I$4:$I$39</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'Fig6'!$L$4:$L$39</c:f>
              <c:numCache>
                <c:formatCode>0%</c:formatCode>
                <c:ptCount val="36"/>
                <c:pt idx="0">
                  <c:v>0.38510866035208685</c:v>
                </c:pt>
                <c:pt idx="1">
                  <c:v>0.30739029360273223</c:v>
                </c:pt>
                <c:pt idx="2">
                  <c:v>0.31610033241765451</c:v>
                </c:pt>
                <c:pt idx="3">
                  <c:v>0.33396386135843892</c:v>
                </c:pt>
                <c:pt idx="4">
                  <c:v>0.30007611416770313</c:v>
                </c:pt>
                <c:pt idx="5">
                  <c:v>0.27968743261775181</c:v>
                </c:pt>
                <c:pt idx="6">
                  <c:v>0.29961584893665227</c:v>
                </c:pt>
                <c:pt idx="7">
                  <c:v>0.30292586566115676</c:v>
                </c:pt>
                <c:pt idx="8">
                  <c:v>0.30946270759354871</c:v>
                </c:pt>
                <c:pt idx="9">
                  <c:v>0.29184038117927336</c:v>
                </c:pt>
                <c:pt idx="10">
                  <c:v>0.28807431327947075</c:v>
                </c:pt>
                <c:pt idx="11">
                  <c:v>0.27503148906832131</c:v>
                </c:pt>
                <c:pt idx="12">
                  <c:v>0.28796258126679347</c:v>
                </c:pt>
                <c:pt idx="13">
                  <c:v>0.30343110567365039</c:v>
                </c:pt>
                <c:pt idx="14">
                  <c:v>0.3070779019114433</c:v>
                </c:pt>
                <c:pt idx="15">
                  <c:v>0.34385535363239311</c:v>
                </c:pt>
                <c:pt idx="16">
                  <c:v>0.34494068721915061</c:v>
                </c:pt>
                <c:pt idx="17">
                  <c:v>0.36768549141739565</c:v>
                </c:pt>
                <c:pt idx="18">
                  <c:v>0.37198383444073424</c:v>
                </c:pt>
                <c:pt idx="19">
                  <c:v>0.39083695130138291</c:v>
                </c:pt>
                <c:pt idx="20">
                  <c:v>0.32204836764458405</c:v>
                </c:pt>
                <c:pt idx="21">
                  <c:v>0.28824175209130715</c:v>
                </c:pt>
                <c:pt idx="22">
                  <c:v>0.27383033634712706</c:v>
                </c:pt>
                <c:pt idx="23">
                  <c:v>0.29436963883367245</c:v>
                </c:pt>
                <c:pt idx="24">
                  <c:v>0.32655023268707001</c:v>
                </c:pt>
                <c:pt idx="25">
                  <c:v>0.35728602803552945</c:v>
                </c:pt>
                <c:pt idx="26">
                  <c:v>0.35564387354228588</c:v>
                </c:pt>
                <c:pt idx="27">
                  <c:v>0.27146924818416324</c:v>
                </c:pt>
                <c:pt idx="28">
                  <c:v>0.27247140166292605</c:v>
                </c:pt>
                <c:pt idx="29">
                  <c:v>0.31180562980746224</c:v>
                </c:pt>
                <c:pt idx="30">
                  <c:v>0.3297170069454905</c:v>
                </c:pt>
                <c:pt idx="31">
                  <c:v>0.3276318169984247</c:v>
                </c:pt>
                <c:pt idx="32">
                  <c:v>0.34121241493851201</c:v>
                </c:pt>
                <c:pt idx="33">
                  <c:v>0.32514487529317282</c:v>
                </c:pt>
                <c:pt idx="34">
                  <c:v>0.2915809268221507</c:v>
                </c:pt>
                <c:pt idx="35">
                  <c:v>0.29039111282895397</c:v>
                </c:pt>
              </c:numCache>
            </c:numRef>
          </c:val>
          <c:smooth val="0"/>
          <c:extLst>
            <c:ext xmlns:c16="http://schemas.microsoft.com/office/drawing/2014/chart" uri="{C3380CC4-5D6E-409C-BE32-E72D297353CC}">
              <c16:uniqueId val="{00000001-AEB4-4CF1-A957-2A141108F34F}"/>
            </c:ext>
          </c:extLst>
        </c:ser>
        <c:dLbls>
          <c:showLegendKey val="0"/>
          <c:showVal val="0"/>
          <c:showCatName val="0"/>
          <c:showSerName val="0"/>
          <c:showPercent val="0"/>
          <c:showBubbleSize val="0"/>
        </c:dLbls>
        <c:smooth val="0"/>
        <c:axId val="728261088"/>
        <c:axId val="683357200"/>
      </c:lineChart>
      <c:catAx>
        <c:axId val="728261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683357200"/>
        <c:crosses val="autoZero"/>
        <c:auto val="1"/>
        <c:lblAlgn val="ctr"/>
        <c:lblOffset val="100"/>
        <c:tickLblSkip val="5"/>
        <c:noMultiLvlLbl val="0"/>
      </c:catAx>
      <c:valAx>
        <c:axId val="68335720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728261088"/>
        <c:crosses val="autoZero"/>
        <c:crossBetween val="between"/>
      </c:valAx>
      <c:spPr>
        <a:noFill/>
        <a:ln>
          <a:noFill/>
        </a:ln>
        <a:effectLst/>
      </c:spPr>
    </c:plotArea>
    <c:legend>
      <c:legendPos val="b"/>
      <c:layout>
        <c:manualLayout>
          <c:xMode val="edge"/>
          <c:yMode val="edge"/>
          <c:x val="0.24896666786651642"/>
          <c:y val="0.92132012806063424"/>
          <c:w val="0.5232657018028819"/>
          <c:h val="3.91737067806538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6</xdr:col>
      <xdr:colOff>1381124</xdr:colOff>
      <xdr:row>14</xdr:row>
      <xdr:rowOff>152400</xdr:rowOff>
    </xdr:from>
    <xdr:to>
      <xdr:col>15</xdr:col>
      <xdr:colOff>66674</xdr:colOff>
      <xdr:row>37</xdr:row>
      <xdr:rowOff>38100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38</xdr:col>
      <xdr:colOff>500062</xdr:colOff>
      <xdr:row>0</xdr:row>
      <xdr:rowOff>157162</xdr:rowOff>
    </xdr:from>
    <xdr:to>
      <xdr:col>46</xdr:col>
      <xdr:colOff>195262</xdr:colOff>
      <xdr:row>15</xdr:row>
      <xdr:rowOff>42862</xdr:rowOff>
    </xdr:to>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14286</xdr:colOff>
      <xdr:row>2</xdr:row>
      <xdr:rowOff>66675</xdr:rowOff>
    </xdr:from>
    <xdr:to>
      <xdr:col>26</xdr:col>
      <xdr:colOff>476249</xdr:colOff>
      <xdr:row>29</xdr:row>
      <xdr:rowOff>142875</xdr:rowOff>
    </xdr:to>
    <xdr:graphicFrame macro="">
      <xdr:nvGraphicFramePr>
        <xdr:cNvPr id="3" name="Chart 2">
          <a:extLst>
            <a:ext uri="{FF2B5EF4-FFF2-40B4-BE49-F238E27FC236}">
              <a16:creationId xmlns:a16="http://schemas.microsoft.com/office/drawing/2014/main" id="{00000000-0008-0000-0A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20</xdr:col>
      <xdr:colOff>400050</xdr:colOff>
      <xdr:row>1</xdr:row>
      <xdr:rowOff>147637</xdr:rowOff>
    </xdr:from>
    <xdr:to>
      <xdr:col>28</xdr:col>
      <xdr:colOff>95250</xdr:colOff>
      <xdr:row>15</xdr:row>
      <xdr:rowOff>4762</xdr:rowOff>
    </xdr:to>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33337</xdr:colOff>
      <xdr:row>1</xdr:row>
      <xdr:rowOff>285750</xdr:rowOff>
    </xdr:from>
    <xdr:to>
      <xdr:col>15</xdr:col>
      <xdr:colOff>533400</xdr:colOff>
      <xdr:row>18</xdr:row>
      <xdr:rowOff>123826</xdr:rowOff>
    </xdr:to>
    <xdr:graphicFrame macro="">
      <xdr:nvGraphicFramePr>
        <xdr:cNvPr id="3" name="Chart 2">
          <a:extLst>
            <a:ext uri="{FF2B5EF4-FFF2-40B4-BE49-F238E27FC236}">
              <a16:creationId xmlns:a16="http://schemas.microsoft.com/office/drawing/2014/main" id="{00000000-0008-0000-0B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14</xdr:col>
      <xdr:colOff>4761</xdr:colOff>
      <xdr:row>5</xdr:row>
      <xdr:rowOff>114300</xdr:rowOff>
    </xdr:from>
    <xdr:to>
      <xdr:col>23</xdr:col>
      <xdr:colOff>590550</xdr:colOff>
      <xdr:row>30</xdr:row>
      <xdr:rowOff>161925</xdr:rowOff>
    </xdr:to>
    <xdr:graphicFrame macro="">
      <xdr:nvGraphicFramePr>
        <xdr:cNvPr id="6" name="Chart 5">
          <a:extLst>
            <a:ext uri="{FF2B5EF4-FFF2-40B4-BE49-F238E27FC236}">
              <a16:creationId xmlns:a16="http://schemas.microsoft.com/office/drawing/2014/main" id="{00000000-0008-0000-0C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23811</xdr:colOff>
      <xdr:row>15</xdr:row>
      <xdr:rowOff>123824</xdr:rowOff>
    </xdr:from>
    <xdr:to>
      <xdr:col>20</xdr:col>
      <xdr:colOff>485775</xdr:colOff>
      <xdr:row>46</xdr:row>
      <xdr:rowOff>38100</xdr:rowOff>
    </xdr:to>
    <xdr:graphicFrame macro="">
      <xdr:nvGraphicFramePr>
        <xdr:cNvPr id="2" name="Chart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23812</xdr:colOff>
      <xdr:row>6</xdr:row>
      <xdr:rowOff>238125</xdr:rowOff>
    </xdr:from>
    <xdr:to>
      <xdr:col>16</xdr:col>
      <xdr:colOff>571500</xdr:colOff>
      <xdr:row>33</xdr:row>
      <xdr:rowOff>161925</xdr:rowOff>
    </xdr:to>
    <xdr:graphicFrame macro="">
      <xdr:nvGraphicFramePr>
        <xdr:cNvPr id="2" name="Chart 1">
          <a:extLst>
            <a:ext uri="{FF2B5EF4-FFF2-40B4-BE49-F238E27FC236}">
              <a16:creationId xmlns:a16="http://schemas.microsoft.com/office/drawing/2014/main" id="{00000000-0008-0000-0E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18</xdr:col>
      <xdr:colOff>0</xdr:colOff>
      <xdr:row>3</xdr:row>
      <xdr:rowOff>66674</xdr:rowOff>
    </xdr:from>
    <xdr:to>
      <xdr:col>26</xdr:col>
      <xdr:colOff>571500</xdr:colOff>
      <xdr:row>17</xdr:row>
      <xdr:rowOff>161924</xdr:rowOff>
    </xdr:to>
    <xdr:graphicFrame macro="">
      <xdr:nvGraphicFramePr>
        <xdr:cNvPr id="2" name="Chart 1">
          <a:extLst>
            <a:ext uri="{FF2B5EF4-FFF2-40B4-BE49-F238E27FC236}">
              <a16:creationId xmlns:a16="http://schemas.microsoft.com/office/drawing/2014/main" id="{00000000-0008-0000-0F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26</xdr:col>
      <xdr:colOff>323850</xdr:colOff>
      <xdr:row>1</xdr:row>
      <xdr:rowOff>195262</xdr:rowOff>
    </xdr:from>
    <xdr:to>
      <xdr:col>34</xdr:col>
      <xdr:colOff>19050</xdr:colOff>
      <xdr:row>14</xdr:row>
      <xdr:rowOff>14287</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142875</xdr:colOff>
      <xdr:row>1</xdr:row>
      <xdr:rowOff>400049</xdr:rowOff>
    </xdr:from>
    <xdr:to>
      <xdr:col>25</xdr:col>
      <xdr:colOff>219075</xdr:colOff>
      <xdr:row>30</xdr:row>
      <xdr:rowOff>123825</xdr:rowOff>
    </xdr:to>
    <xdr:graphicFrame macro="">
      <xdr:nvGraphicFramePr>
        <xdr:cNvPr id="4" name="Chart 3">
          <a:extLst>
            <a:ext uri="{FF2B5EF4-FFF2-40B4-BE49-F238E27FC236}">
              <a16:creationId xmlns:a16="http://schemas.microsoft.com/office/drawing/2014/main" id="{00000000-0008-0000-0100-000004000000}"/>
            </a:ext>
            <a:ext uri="{147F2762-F138-4A5C-976F-8EAC2B608ADB}">
              <a16:predDERef xmlns:a16="http://schemas.microsoft.com/office/drawing/2014/main" pre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100012</xdr:colOff>
      <xdr:row>4</xdr:row>
      <xdr:rowOff>9525</xdr:rowOff>
    </xdr:from>
    <xdr:to>
      <xdr:col>26</xdr:col>
      <xdr:colOff>142875</xdr:colOff>
      <xdr:row>28</xdr:row>
      <xdr:rowOff>9525</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51</xdr:col>
      <xdr:colOff>581025</xdr:colOff>
      <xdr:row>4</xdr:row>
      <xdr:rowOff>28574</xdr:rowOff>
    </xdr:from>
    <xdr:to>
      <xdr:col>63</xdr:col>
      <xdr:colOff>600075</xdr:colOff>
      <xdr:row>29</xdr:row>
      <xdr:rowOff>171449</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11</xdr:col>
      <xdr:colOff>9524</xdr:colOff>
      <xdr:row>20</xdr:row>
      <xdr:rowOff>114299</xdr:rowOff>
    </xdr:from>
    <xdr:to>
      <xdr:col>22</xdr:col>
      <xdr:colOff>438149</xdr:colOff>
      <xdr:row>42</xdr:row>
      <xdr:rowOff>161924</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26</xdr:col>
      <xdr:colOff>9525</xdr:colOff>
      <xdr:row>0</xdr:row>
      <xdr:rowOff>166687</xdr:rowOff>
    </xdr:from>
    <xdr:to>
      <xdr:col>33</xdr:col>
      <xdr:colOff>314325</xdr:colOff>
      <xdr:row>12</xdr:row>
      <xdr:rowOff>52387</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200025</xdr:colOff>
      <xdr:row>15</xdr:row>
      <xdr:rowOff>4762</xdr:rowOff>
    </xdr:from>
    <xdr:to>
      <xdr:col>32</xdr:col>
      <xdr:colOff>504825</xdr:colOff>
      <xdr:row>29</xdr:row>
      <xdr:rowOff>80962</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595312</xdr:colOff>
      <xdr:row>6</xdr:row>
      <xdr:rowOff>152399</xdr:rowOff>
    </xdr:from>
    <xdr:to>
      <xdr:col>23</xdr:col>
      <xdr:colOff>390526</xdr:colOff>
      <xdr:row>33</xdr:row>
      <xdr:rowOff>152400</xdr:rowOff>
    </xdr:to>
    <xdr:graphicFrame macro="">
      <xdr:nvGraphicFramePr>
        <xdr:cNvPr id="4" name="Chart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37</xdr:col>
      <xdr:colOff>66675</xdr:colOff>
      <xdr:row>1</xdr:row>
      <xdr:rowOff>242887</xdr:rowOff>
    </xdr:from>
    <xdr:to>
      <xdr:col>44</xdr:col>
      <xdr:colOff>371475</xdr:colOff>
      <xdr:row>14</xdr:row>
      <xdr:rowOff>61912</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37</xdr:col>
      <xdr:colOff>85725</xdr:colOff>
      <xdr:row>15</xdr:row>
      <xdr:rowOff>95250</xdr:rowOff>
    </xdr:from>
    <xdr:to>
      <xdr:col>44</xdr:col>
      <xdr:colOff>390525</xdr:colOff>
      <xdr:row>29</xdr:row>
      <xdr:rowOff>171450</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566737</xdr:colOff>
      <xdr:row>6</xdr:row>
      <xdr:rowOff>66674</xdr:rowOff>
    </xdr:from>
    <xdr:to>
      <xdr:col>32</xdr:col>
      <xdr:colOff>571500</xdr:colOff>
      <xdr:row>32</xdr:row>
      <xdr:rowOff>104775</xdr:rowOff>
    </xdr:to>
    <xdr:graphicFrame macro="">
      <xdr:nvGraphicFramePr>
        <xdr:cNvPr id="4" name="Chart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22</xdr:col>
      <xdr:colOff>342900</xdr:colOff>
      <xdr:row>2</xdr:row>
      <xdr:rowOff>261937</xdr:rowOff>
    </xdr:from>
    <xdr:to>
      <xdr:col>30</xdr:col>
      <xdr:colOff>38100</xdr:colOff>
      <xdr:row>14</xdr:row>
      <xdr:rowOff>147637</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595312</xdr:colOff>
      <xdr:row>5</xdr:row>
      <xdr:rowOff>142874</xdr:rowOff>
    </xdr:from>
    <xdr:to>
      <xdr:col>21</xdr:col>
      <xdr:colOff>381000</xdr:colOff>
      <xdr:row>28</xdr:row>
      <xdr:rowOff>171449</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21</xdr:col>
      <xdr:colOff>19050</xdr:colOff>
      <xdr:row>5</xdr:row>
      <xdr:rowOff>38100</xdr:rowOff>
    </xdr:from>
    <xdr:to>
      <xdr:col>32</xdr:col>
      <xdr:colOff>514350</xdr:colOff>
      <xdr:row>32</xdr:row>
      <xdr:rowOff>171450</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meti.go.jp/english/statistics/tyo/kaigaizi/index.html"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57"/>
  <sheetViews>
    <sheetView workbookViewId="0">
      <selection sqref="A1:XFD1048576"/>
    </sheetView>
  </sheetViews>
  <sheetFormatPr baseColWidth="10" defaultColWidth="8.83203125" defaultRowHeight="15"/>
  <cols>
    <col min="1" max="1" width="56.33203125" customWidth="1"/>
    <col min="5" max="5" width="4.6640625" customWidth="1"/>
    <col min="6" max="6" width="5" customWidth="1"/>
    <col min="7" max="7" width="20.6640625" customWidth="1"/>
    <col min="8" max="15" width="14.33203125" customWidth="1"/>
  </cols>
  <sheetData>
    <row r="1" spans="1:16">
      <c r="A1" s="36" t="s">
        <v>0</v>
      </c>
      <c r="B1" s="36"/>
      <c r="C1" s="36"/>
      <c r="D1" s="36"/>
      <c r="E1" s="36"/>
      <c r="F1" s="36"/>
      <c r="G1" s="36"/>
      <c r="H1" s="36"/>
      <c r="I1" s="36"/>
      <c r="J1" s="36"/>
      <c r="K1" s="36"/>
      <c r="L1" s="36"/>
      <c r="M1" s="36"/>
      <c r="N1" s="36"/>
      <c r="O1" s="36"/>
      <c r="P1" s="36"/>
    </row>
    <row r="2" spans="1:16">
      <c r="A2" s="36"/>
      <c r="B2" s="36" t="s">
        <v>1</v>
      </c>
      <c r="C2" s="36" t="s">
        <v>2</v>
      </c>
      <c r="D2" s="36"/>
      <c r="E2" s="36"/>
      <c r="F2" s="36"/>
      <c r="G2" s="36" t="s">
        <v>3</v>
      </c>
      <c r="H2" s="36"/>
      <c r="I2" s="36"/>
      <c r="J2" s="36"/>
      <c r="K2" s="36"/>
      <c r="L2" s="36"/>
      <c r="M2" s="36"/>
      <c r="N2" s="36"/>
      <c r="O2" s="36"/>
      <c r="P2" s="36"/>
    </row>
    <row r="3" spans="1:16" ht="17">
      <c r="A3" s="36" t="s">
        <v>4</v>
      </c>
      <c r="B3" s="8">
        <v>127.4</v>
      </c>
      <c r="C3" s="40">
        <f>B3/B3</f>
        <v>1</v>
      </c>
      <c r="D3" s="36"/>
      <c r="E3" s="36"/>
      <c r="F3" s="36"/>
      <c r="G3" s="36" t="s">
        <v>5</v>
      </c>
      <c r="H3" s="36"/>
      <c r="I3" s="36"/>
      <c r="J3" s="36"/>
      <c r="K3" s="36"/>
      <c r="L3" s="36"/>
      <c r="M3" s="36"/>
      <c r="N3" s="36"/>
      <c r="O3" s="36"/>
      <c r="P3" s="36"/>
    </row>
    <row r="4" spans="1:16">
      <c r="A4" s="36" t="s">
        <v>6</v>
      </c>
      <c r="B4" s="8">
        <v>25.6</v>
      </c>
      <c r="C4" s="40">
        <f>B4/B3</f>
        <v>0.20094191522762953</v>
      </c>
      <c r="D4" s="36"/>
      <c r="E4" s="36"/>
      <c r="F4" s="36"/>
      <c r="G4" s="36" t="s">
        <v>7</v>
      </c>
      <c r="H4" s="36"/>
      <c r="I4" s="36"/>
      <c r="J4" s="36"/>
      <c r="K4" s="36"/>
      <c r="L4" s="36"/>
      <c r="M4" s="36"/>
      <c r="N4" s="36"/>
      <c r="O4" s="36"/>
      <c r="P4" s="36"/>
    </row>
    <row r="5" spans="1:16">
      <c r="A5" s="36" t="s">
        <v>8</v>
      </c>
      <c r="B5" s="8">
        <v>8.1</v>
      </c>
      <c r="C5" s="40">
        <f>B5/B3</f>
        <v>6.3579277864992151E-2</v>
      </c>
      <c r="D5" s="36"/>
      <c r="E5" s="36"/>
      <c r="F5" s="36"/>
      <c r="G5" s="36"/>
      <c r="H5" s="36"/>
      <c r="I5" s="36"/>
      <c r="J5" s="36"/>
      <c r="K5" s="36"/>
      <c r="L5" s="36"/>
      <c r="M5" s="36"/>
      <c r="N5" s="36"/>
      <c r="O5" s="36"/>
      <c r="P5" s="36"/>
    </row>
    <row r="6" spans="1:16">
      <c r="A6" s="36" t="s">
        <v>9</v>
      </c>
      <c r="B6" s="8">
        <f>B3-B4-B5</f>
        <v>93.700000000000017</v>
      </c>
      <c r="C6" s="40">
        <f>B6/B3</f>
        <v>0.73547880690737844</v>
      </c>
      <c r="D6" s="36"/>
      <c r="E6" s="36"/>
      <c r="F6" s="36"/>
      <c r="G6" s="36"/>
      <c r="H6" s="36"/>
      <c r="I6" s="36"/>
      <c r="J6" s="36"/>
      <c r="K6" s="36"/>
      <c r="L6" s="36"/>
      <c r="M6" s="36"/>
      <c r="N6" s="36"/>
      <c r="O6" s="36"/>
      <c r="P6" s="36"/>
    </row>
    <row r="7" spans="1:16">
      <c r="A7" s="36"/>
      <c r="B7" s="8"/>
      <c r="C7" s="36"/>
      <c r="D7" s="36"/>
      <c r="E7" s="36"/>
      <c r="F7" s="36"/>
      <c r="G7" s="36"/>
      <c r="H7" s="36"/>
      <c r="I7" s="36"/>
      <c r="J7" s="36"/>
      <c r="K7" s="36"/>
      <c r="L7" s="36"/>
      <c r="M7" s="36"/>
      <c r="N7" s="36"/>
      <c r="O7" s="36"/>
      <c r="P7" s="36"/>
    </row>
    <row r="8" spans="1:16" ht="17">
      <c r="A8" s="36" t="s">
        <v>10</v>
      </c>
      <c r="B8" s="8">
        <v>8486.2999999999993</v>
      </c>
      <c r="C8" s="40">
        <f>B8/B8</f>
        <v>1</v>
      </c>
      <c r="D8" s="36"/>
      <c r="E8" s="36"/>
      <c r="F8" s="36"/>
      <c r="G8" s="36" t="s">
        <v>11</v>
      </c>
      <c r="H8" s="36"/>
      <c r="I8" s="36"/>
      <c r="J8" s="36"/>
      <c r="K8" s="36"/>
      <c r="L8" s="36"/>
      <c r="M8" s="36"/>
      <c r="N8" s="36"/>
      <c r="O8" s="36"/>
      <c r="P8" s="36"/>
    </row>
    <row r="9" spans="1:16">
      <c r="A9" s="36" t="s">
        <v>6</v>
      </c>
      <c r="B9" s="8">
        <v>2020.5</v>
      </c>
      <c r="C9" s="40">
        <f>B9/B8</f>
        <v>0.23808962681027068</v>
      </c>
      <c r="D9" s="36"/>
      <c r="E9" s="36"/>
      <c r="F9" s="36"/>
      <c r="G9" s="36"/>
      <c r="H9" s="36"/>
      <c r="I9" s="36"/>
      <c r="J9" s="36"/>
      <c r="K9" s="36"/>
      <c r="L9" s="36"/>
      <c r="M9" s="36"/>
      <c r="N9" s="36"/>
      <c r="O9" s="36"/>
      <c r="P9" s="36"/>
    </row>
    <row r="10" spans="1:16" ht="48">
      <c r="A10" s="36" t="s">
        <v>8</v>
      </c>
      <c r="B10" s="8">
        <v>677</v>
      </c>
      <c r="C10" s="40">
        <f>B10/B8</f>
        <v>7.9775638381862538E-2</v>
      </c>
      <c r="D10" s="36"/>
      <c r="E10" s="36"/>
      <c r="F10" s="36"/>
      <c r="G10" s="36"/>
      <c r="H10" s="17" t="s">
        <v>12</v>
      </c>
      <c r="I10" s="17" t="s">
        <v>13</v>
      </c>
      <c r="J10" s="17" t="s">
        <v>14</v>
      </c>
      <c r="K10" s="17" t="s">
        <v>15</v>
      </c>
      <c r="L10" s="17" t="s">
        <v>16</v>
      </c>
      <c r="M10" s="17" t="s">
        <v>17</v>
      </c>
      <c r="N10" s="17" t="s">
        <v>18</v>
      </c>
      <c r="O10" s="17" t="s">
        <v>19</v>
      </c>
      <c r="P10" s="17"/>
    </row>
    <row r="11" spans="1:16" ht="16">
      <c r="A11" s="36" t="s">
        <v>20</v>
      </c>
      <c r="B11" s="8">
        <f>B8-B9-B10</f>
        <v>5788.7999999999993</v>
      </c>
      <c r="C11" s="40">
        <f>B11/B8</f>
        <v>0.68213473480786679</v>
      </c>
      <c r="D11" s="36"/>
      <c r="E11" s="36"/>
      <c r="F11" s="36"/>
      <c r="G11" s="17" t="s">
        <v>21</v>
      </c>
      <c r="H11" s="40">
        <f>C4</f>
        <v>0.20094191522762953</v>
      </c>
      <c r="I11" s="40">
        <f>C9</f>
        <v>0.23808962681027068</v>
      </c>
      <c r="J11" s="40">
        <f>C14</f>
        <v>0.5161290322580645</v>
      </c>
      <c r="K11" s="40">
        <f>C19</f>
        <v>0.59852426449720941</v>
      </c>
      <c r="L11" s="40">
        <f>C39</f>
        <v>0.35668226071564046</v>
      </c>
      <c r="M11" s="40">
        <f>C34</f>
        <v>0.66508372906773305</v>
      </c>
      <c r="N11" s="40">
        <f>C24</f>
        <v>0.39379383634431453</v>
      </c>
      <c r="O11" s="40">
        <f>C29</f>
        <v>0.2530747235332621</v>
      </c>
      <c r="P11" s="36"/>
    </row>
    <row r="12" spans="1:16" ht="32">
      <c r="A12" s="36"/>
      <c r="B12" s="8"/>
      <c r="C12" s="36"/>
      <c r="D12" s="36"/>
      <c r="E12" s="36"/>
      <c r="F12" s="36"/>
      <c r="G12" s="17" t="s">
        <v>22</v>
      </c>
      <c r="H12" s="40">
        <f>C5</f>
        <v>6.3579277864992151E-2</v>
      </c>
      <c r="I12" s="40">
        <f>C10</f>
        <v>7.9775638381862538E-2</v>
      </c>
      <c r="J12" s="40">
        <f>C15</f>
        <v>0.20967741935483872</v>
      </c>
      <c r="K12" s="40">
        <f>C20</f>
        <v>0.23782045218049383</v>
      </c>
      <c r="L12" s="40">
        <f>C40</f>
        <v>0.17581236565937541</v>
      </c>
      <c r="M12" s="40">
        <f>C35</f>
        <v>0.17020744813796548</v>
      </c>
      <c r="N12" s="40">
        <f>C25</f>
        <v>0.20395324123273112</v>
      </c>
      <c r="O12" s="40">
        <f>C30</f>
        <v>0.27388293657629104</v>
      </c>
      <c r="P12" s="36"/>
    </row>
    <row r="13" spans="1:16" ht="17">
      <c r="A13" s="36" t="s">
        <v>23</v>
      </c>
      <c r="B13" s="8">
        <v>12.4</v>
      </c>
      <c r="C13" s="40">
        <f>B13/B13</f>
        <v>1</v>
      </c>
      <c r="D13" s="36"/>
      <c r="E13" s="36"/>
      <c r="F13" s="36"/>
      <c r="G13" s="36"/>
      <c r="H13" s="36"/>
      <c r="I13" s="36"/>
      <c r="J13" s="36"/>
      <c r="K13" s="36"/>
      <c r="L13" s="36"/>
      <c r="M13" s="36"/>
      <c r="N13" s="36"/>
      <c r="O13" s="36"/>
      <c r="P13" s="36"/>
    </row>
    <row r="14" spans="1:16">
      <c r="A14" s="36" t="s">
        <v>6</v>
      </c>
      <c r="B14" s="8">
        <v>6.4</v>
      </c>
      <c r="C14" s="40">
        <f>B14/B13</f>
        <v>0.5161290322580645</v>
      </c>
      <c r="D14" s="36"/>
      <c r="E14" s="36"/>
      <c r="F14" s="36"/>
      <c r="G14" s="36"/>
      <c r="H14" s="36"/>
      <c r="I14" s="36"/>
      <c r="J14" s="36"/>
      <c r="K14" s="36"/>
      <c r="L14" s="36"/>
      <c r="M14" s="36"/>
      <c r="N14" s="36"/>
      <c r="O14" s="36"/>
      <c r="P14" s="36"/>
    </row>
    <row r="15" spans="1:16">
      <c r="A15" s="36" t="s">
        <v>8</v>
      </c>
      <c r="B15" s="8">
        <v>2.6</v>
      </c>
      <c r="C15" s="40">
        <f>B15/B13</f>
        <v>0.20967741935483872</v>
      </c>
      <c r="D15" s="36"/>
      <c r="E15" s="36"/>
      <c r="F15" s="36"/>
      <c r="G15" s="36"/>
      <c r="H15" s="36"/>
      <c r="I15" s="36"/>
      <c r="J15" s="36"/>
      <c r="K15" s="36"/>
      <c r="L15" s="36"/>
      <c r="M15" s="36"/>
      <c r="N15" s="36"/>
      <c r="O15" s="36"/>
      <c r="P15" s="36"/>
    </row>
    <row r="16" spans="1:16">
      <c r="A16" s="36" t="s">
        <v>24</v>
      </c>
      <c r="B16" s="8">
        <f>B13-B14-B15</f>
        <v>3.4</v>
      </c>
      <c r="C16" s="40">
        <f>B16/B13</f>
        <v>0.27419354838709675</v>
      </c>
      <c r="D16" s="36"/>
      <c r="E16" s="36"/>
      <c r="F16" s="36"/>
      <c r="G16" s="36"/>
      <c r="H16" s="36"/>
      <c r="I16" s="36"/>
      <c r="J16" s="36"/>
      <c r="K16" s="36"/>
      <c r="L16" s="36"/>
      <c r="M16" s="36"/>
      <c r="N16" s="36"/>
      <c r="O16" s="36"/>
      <c r="P16" s="36"/>
    </row>
    <row r="17" spans="1:3">
      <c r="A17" s="36"/>
      <c r="B17" s="8"/>
      <c r="C17" s="36"/>
    </row>
    <row r="18" spans="1:3" ht="17">
      <c r="A18" s="36" t="s">
        <v>25</v>
      </c>
      <c r="B18" s="8">
        <v>1057.0999999999999</v>
      </c>
      <c r="C18" s="40">
        <f>B18/B18</f>
        <v>1</v>
      </c>
    </row>
    <row r="19" spans="1:3">
      <c r="A19" s="36" t="s">
        <v>6</v>
      </c>
      <c r="B19" s="8">
        <v>632.70000000000005</v>
      </c>
      <c r="C19" s="40">
        <f>B19/B18</f>
        <v>0.59852426449720941</v>
      </c>
    </row>
    <row r="20" spans="1:3">
      <c r="A20" s="36" t="s">
        <v>8</v>
      </c>
      <c r="B20" s="8">
        <v>251.4</v>
      </c>
      <c r="C20" s="40">
        <f>B20/B18</f>
        <v>0.23782045218049383</v>
      </c>
    </row>
    <row r="21" spans="1:3">
      <c r="A21" s="36" t="s">
        <v>26</v>
      </c>
      <c r="B21" s="8">
        <f>B18-B19-B20</f>
        <v>172.99999999999986</v>
      </c>
      <c r="C21" s="40">
        <f>B21/B18</f>
        <v>0.16365528332229673</v>
      </c>
    </row>
    <row r="22" spans="1:3">
      <c r="A22" s="36"/>
      <c r="B22" s="8"/>
      <c r="C22" s="36"/>
    </row>
    <row r="23" spans="1:3" ht="17">
      <c r="A23" s="36" t="s">
        <v>27</v>
      </c>
      <c r="B23" s="8">
        <v>2352.5</v>
      </c>
      <c r="C23" s="40">
        <f>B23/B23</f>
        <v>1</v>
      </c>
    </row>
    <row r="24" spans="1:3">
      <c r="A24" s="36" t="s">
        <v>6</v>
      </c>
      <c r="B24" s="8">
        <f>617.5+308.9</f>
        <v>926.4</v>
      </c>
      <c r="C24" s="40">
        <f>B24/B23</f>
        <v>0.39379383634431453</v>
      </c>
    </row>
    <row r="25" spans="1:3">
      <c r="A25" s="36" t="s">
        <v>8</v>
      </c>
      <c r="B25" s="8">
        <f>394.2+85.6</f>
        <v>479.79999999999995</v>
      </c>
      <c r="C25" s="40">
        <f>B25/B23</f>
        <v>0.20395324123273112</v>
      </c>
    </row>
    <row r="26" spans="1:3">
      <c r="A26" s="36" t="s">
        <v>28</v>
      </c>
      <c r="B26" s="8">
        <f>B23-B24-B25</f>
        <v>946.3</v>
      </c>
      <c r="C26" s="40">
        <f>B26/B23</f>
        <v>0.4022529224229543</v>
      </c>
    </row>
    <row r="27" spans="1:3">
      <c r="A27" s="36"/>
      <c r="B27" s="8"/>
      <c r="C27" s="36"/>
    </row>
    <row r="28" spans="1:3" ht="17">
      <c r="A28" s="36" t="s">
        <v>29</v>
      </c>
      <c r="B28" s="8">
        <v>2902.7</v>
      </c>
      <c r="C28" s="40">
        <f>B28/B28</f>
        <v>1</v>
      </c>
    </row>
    <row r="29" spans="1:3">
      <c r="A29" s="36" t="s">
        <v>6</v>
      </c>
      <c r="B29" s="8">
        <f>588.8+145.8</f>
        <v>734.59999999999991</v>
      </c>
      <c r="C29" s="40">
        <f>B29/B28</f>
        <v>0.2530747235332621</v>
      </c>
    </row>
    <row r="30" spans="1:3">
      <c r="A30" s="36" t="s">
        <v>8</v>
      </c>
      <c r="B30" s="8">
        <f>700.9+94.1</f>
        <v>795</v>
      </c>
      <c r="C30" s="40">
        <f>B30/B28</f>
        <v>0.27388293657629104</v>
      </c>
    </row>
    <row r="31" spans="1:3">
      <c r="A31" s="36" t="s">
        <v>30</v>
      </c>
      <c r="B31" s="8">
        <f>B28-B29-B30</f>
        <v>1373.1</v>
      </c>
      <c r="C31" s="40">
        <f>B31/B28</f>
        <v>0.47304233989044681</v>
      </c>
    </row>
    <row r="32" spans="1:3">
      <c r="A32" s="36"/>
      <c r="B32" s="8"/>
      <c r="C32" s="36"/>
    </row>
    <row r="33" spans="1:15" ht="17">
      <c r="A33" s="36" t="s">
        <v>31</v>
      </c>
      <c r="B33" s="8">
        <v>400.1</v>
      </c>
      <c r="C33" s="40">
        <f>B33/B33</f>
        <v>1</v>
      </c>
      <c r="D33" s="36"/>
      <c r="E33" s="36"/>
      <c r="F33" s="36"/>
      <c r="G33" s="36"/>
      <c r="H33" s="36"/>
      <c r="I33" s="36"/>
      <c r="J33" s="36"/>
      <c r="K33" s="36"/>
      <c r="L33" s="36"/>
      <c r="M33" s="36"/>
      <c r="N33" s="36"/>
      <c r="O33" s="36"/>
    </row>
    <row r="34" spans="1:15">
      <c r="A34" s="36" t="s">
        <v>6</v>
      </c>
      <c r="B34" s="8">
        <v>266.10000000000002</v>
      </c>
      <c r="C34" s="40">
        <f>B34/B33</f>
        <v>0.66508372906773305</v>
      </c>
      <c r="D34" s="36"/>
      <c r="E34" s="36"/>
      <c r="F34" s="36"/>
      <c r="G34" s="36"/>
      <c r="H34" s="36"/>
      <c r="I34" s="36"/>
      <c r="J34" s="36"/>
      <c r="K34" s="36"/>
      <c r="L34" s="36"/>
      <c r="M34" s="36"/>
      <c r="N34" s="36"/>
      <c r="O34" s="36"/>
    </row>
    <row r="35" spans="1:15">
      <c r="A35" s="36" t="s">
        <v>8</v>
      </c>
      <c r="B35" s="8">
        <v>68.099999999999994</v>
      </c>
      <c r="C35" s="40">
        <f>B35/B33</f>
        <v>0.17020744813796548</v>
      </c>
      <c r="D35" s="36"/>
      <c r="E35" s="36"/>
      <c r="F35" s="36"/>
      <c r="G35" s="36"/>
      <c r="H35" s="36"/>
      <c r="I35" s="36"/>
      <c r="J35" s="36"/>
      <c r="K35" s="36"/>
      <c r="L35" s="36"/>
      <c r="M35" s="36"/>
      <c r="N35" s="36"/>
      <c r="O35" s="36"/>
    </row>
    <row r="36" spans="1:15">
      <c r="A36" s="36" t="s">
        <v>32</v>
      </c>
      <c r="B36" s="8">
        <f>B33-B34-B35</f>
        <v>65.900000000000006</v>
      </c>
      <c r="C36" s="40">
        <f>B36/B33</f>
        <v>0.16470882279430143</v>
      </c>
      <c r="D36" s="36"/>
      <c r="E36" s="36"/>
      <c r="F36" s="36"/>
      <c r="G36" s="36"/>
      <c r="H36" s="36"/>
      <c r="I36" s="36"/>
      <c r="J36" s="36"/>
      <c r="K36" s="36"/>
      <c r="L36" s="36"/>
      <c r="M36" s="36"/>
      <c r="N36" s="36"/>
      <c r="O36" s="36"/>
    </row>
    <row r="37" spans="1:15">
      <c r="A37" s="36"/>
      <c r="B37" s="8"/>
      <c r="C37" s="36"/>
      <c r="D37" s="36"/>
      <c r="E37" s="36"/>
      <c r="F37" s="36"/>
      <c r="G37" s="36"/>
      <c r="H37" s="36"/>
      <c r="I37" s="36"/>
      <c r="J37" s="36"/>
      <c r="K37" s="36"/>
      <c r="L37" s="36"/>
      <c r="M37" s="36"/>
      <c r="N37" s="36"/>
      <c r="O37" s="36"/>
    </row>
    <row r="38" spans="1:15" ht="17">
      <c r="A38" s="36" t="s">
        <v>33</v>
      </c>
      <c r="B38" s="8">
        <v>1581.8</v>
      </c>
      <c r="C38" s="40">
        <f>B38/B38</f>
        <v>1</v>
      </c>
      <c r="D38" s="36"/>
      <c r="E38" s="36"/>
      <c r="F38" s="36"/>
      <c r="G38" s="36"/>
      <c r="H38" s="36"/>
      <c r="I38" s="36"/>
      <c r="J38" s="36"/>
      <c r="K38" s="36"/>
      <c r="L38" s="36"/>
      <c r="M38" s="36"/>
      <c r="N38" s="36"/>
      <c r="O38" s="36"/>
    </row>
    <row r="39" spans="1:15">
      <c r="A39" s="36" t="s">
        <v>6</v>
      </c>
      <c r="B39" s="8">
        <v>564.20000000000005</v>
      </c>
      <c r="C39" s="40">
        <f>B39/B38</f>
        <v>0.35668226071564046</v>
      </c>
      <c r="D39" s="36"/>
      <c r="E39" s="36"/>
      <c r="F39" s="36"/>
      <c r="G39" s="36"/>
      <c r="H39" s="45" t="s">
        <v>34</v>
      </c>
      <c r="I39" s="45"/>
      <c r="J39" s="45"/>
      <c r="K39" s="45"/>
      <c r="L39" s="45"/>
      <c r="M39" s="45"/>
      <c r="N39" s="45"/>
      <c r="O39" s="45"/>
    </row>
    <row r="40" spans="1:15">
      <c r="A40" s="36" t="s">
        <v>8</v>
      </c>
      <c r="B40" s="8">
        <v>278.10000000000002</v>
      </c>
      <c r="C40" s="40">
        <f>B40/B38</f>
        <v>0.17581236565937541</v>
      </c>
      <c r="D40" s="36"/>
      <c r="E40" s="36"/>
      <c r="F40" s="36"/>
      <c r="G40" s="36"/>
      <c r="H40" s="45"/>
      <c r="I40" s="45"/>
      <c r="J40" s="45"/>
      <c r="K40" s="45"/>
      <c r="L40" s="45"/>
      <c r="M40" s="45"/>
      <c r="N40" s="45"/>
      <c r="O40" s="45"/>
    </row>
    <row r="41" spans="1:15">
      <c r="A41" s="36" t="s">
        <v>32</v>
      </c>
      <c r="B41" s="8">
        <f>B38-B39-B40</f>
        <v>739.49999999999989</v>
      </c>
      <c r="C41" s="40">
        <f>B41/B38</f>
        <v>0.46750537362498412</v>
      </c>
      <c r="D41" s="36"/>
      <c r="E41" s="36"/>
      <c r="F41" s="36"/>
      <c r="G41" s="36"/>
      <c r="H41" s="45"/>
      <c r="I41" s="45"/>
      <c r="J41" s="45"/>
      <c r="K41" s="45"/>
      <c r="L41" s="45"/>
      <c r="M41" s="45"/>
      <c r="N41" s="45"/>
      <c r="O41" s="45"/>
    </row>
    <row r="42" spans="1:15">
      <c r="A42" s="36"/>
      <c r="B42" s="36"/>
      <c r="C42" s="36"/>
      <c r="D42" s="36"/>
      <c r="E42" s="36"/>
      <c r="F42" s="36"/>
      <c r="G42" s="36"/>
      <c r="H42" s="45"/>
      <c r="I42" s="45"/>
      <c r="J42" s="45"/>
      <c r="K42" s="45"/>
      <c r="L42" s="45"/>
      <c r="M42" s="45"/>
      <c r="N42" s="45"/>
      <c r="O42" s="45"/>
    </row>
    <row r="43" spans="1:15">
      <c r="A43" s="36" t="s">
        <v>35</v>
      </c>
      <c r="B43" s="36"/>
      <c r="C43" s="36"/>
      <c r="D43" s="36"/>
      <c r="E43" s="36"/>
      <c r="F43" s="36"/>
      <c r="G43" s="36"/>
      <c r="H43" s="45"/>
      <c r="I43" s="45"/>
      <c r="J43" s="45"/>
      <c r="K43" s="45"/>
      <c r="L43" s="45"/>
      <c r="M43" s="45"/>
      <c r="N43" s="45"/>
      <c r="O43" s="45"/>
    </row>
    <row r="44" spans="1:15">
      <c r="A44" s="36" t="s">
        <v>36</v>
      </c>
      <c r="B44" s="36"/>
      <c r="C44" s="36"/>
      <c r="D44" s="36"/>
      <c r="E44" s="36"/>
      <c r="F44" s="36"/>
      <c r="G44" s="36"/>
      <c r="H44" s="45"/>
      <c r="I44" s="45"/>
      <c r="J44" s="45"/>
      <c r="K44" s="45"/>
      <c r="L44" s="45"/>
      <c r="M44" s="45"/>
      <c r="N44" s="45"/>
      <c r="O44" s="45"/>
    </row>
    <row r="45" spans="1:15">
      <c r="A45" s="36" t="s">
        <v>37</v>
      </c>
      <c r="B45" s="36"/>
      <c r="C45" s="36"/>
      <c r="D45" s="36"/>
      <c r="E45" s="36"/>
      <c r="F45" s="36"/>
      <c r="G45" s="36"/>
      <c r="H45" s="36"/>
      <c r="I45" s="36"/>
      <c r="J45" s="36"/>
      <c r="K45" s="36"/>
      <c r="L45" s="36"/>
      <c r="M45" s="36"/>
      <c r="N45" s="36"/>
      <c r="O45" s="36"/>
    </row>
    <row r="46" spans="1:15">
      <c r="A46" s="36" t="s">
        <v>38</v>
      </c>
      <c r="B46" s="36"/>
      <c r="C46" s="36"/>
      <c r="D46" s="36"/>
      <c r="E46" s="36"/>
      <c r="F46" s="36"/>
      <c r="G46" s="36"/>
      <c r="H46" s="36"/>
      <c r="I46" s="36"/>
      <c r="J46" s="36"/>
      <c r="K46" s="36"/>
      <c r="L46" s="36"/>
      <c r="M46" s="36"/>
      <c r="N46" s="36"/>
      <c r="O46" s="36"/>
    </row>
    <row r="47" spans="1:15">
      <c r="A47" s="36" t="s">
        <v>39</v>
      </c>
      <c r="B47" s="36"/>
      <c r="C47" s="36"/>
      <c r="D47" s="36"/>
      <c r="E47" s="36"/>
      <c r="F47" s="36"/>
      <c r="G47" s="36"/>
      <c r="H47" s="36"/>
      <c r="I47" s="36"/>
      <c r="J47" s="36"/>
      <c r="K47" s="36"/>
      <c r="L47" s="36"/>
      <c r="M47" s="36"/>
      <c r="N47" s="36"/>
      <c r="O47" s="36"/>
    </row>
    <row r="48" spans="1:15">
      <c r="A48" s="37" t="s">
        <v>40</v>
      </c>
      <c r="B48" s="36"/>
      <c r="C48" s="36"/>
      <c r="D48" s="36"/>
      <c r="E48" s="36"/>
      <c r="F48" s="36"/>
      <c r="G48" s="36"/>
      <c r="H48" s="36"/>
      <c r="I48" s="36"/>
      <c r="J48" s="36"/>
      <c r="K48" s="36"/>
      <c r="L48" s="36"/>
      <c r="M48" s="36"/>
      <c r="N48" s="36"/>
      <c r="O48" s="36"/>
    </row>
    <row r="49" spans="1:1">
      <c r="A49" s="37" t="s">
        <v>41</v>
      </c>
    </row>
    <row r="50" spans="1:1">
      <c r="A50" s="37" t="s">
        <v>42</v>
      </c>
    </row>
    <row r="51" spans="1:1">
      <c r="A51" s="37" t="s">
        <v>43</v>
      </c>
    </row>
    <row r="53" spans="1:1">
      <c r="A53" s="36" t="s">
        <v>44</v>
      </c>
    </row>
    <row r="54" spans="1:1">
      <c r="A54" s="36" t="s">
        <v>45</v>
      </c>
    </row>
    <row r="55" spans="1:1">
      <c r="A55" s="36" t="s">
        <v>46</v>
      </c>
    </row>
    <row r="56" spans="1:1">
      <c r="A56" s="36" t="s">
        <v>47</v>
      </c>
    </row>
    <row r="57" spans="1:1">
      <c r="A57" s="36" t="s">
        <v>48</v>
      </c>
    </row>
  </sheetData>
  <mergeCells count="1">
    <mergeCell ref="H39:O44"/>
  </mergeCells>
  <pageMargins left="0.7" right="0.7" top="0.75" bottom="0.75" header="0.3" footer="0.3"/>
  <pageSetup scale="38" orientation="portrait" verticalDpi="1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C3:E10"/>
  <sheetViews>
    <sheetView workbookViewId="0">
      <selection activeCell="C3" sqref="C3:E10"/>
    </sheetView>
  </sheetViews>
  <sheetFormatPr baseColWidth="10" defaultColWidth="8.83203125" defaultRowHeight="15"/>
  <cols>
    <col min="3" max="3" width="31.1640625" customWidth="1"/>
    <col min="4" max="5" width="31.6640625" customWidth="1"/>
  </cols>
  <sheetData>
    <row r="3" spans="3:5" ht="16">
      <c r="C3" s="34" t="s">
        <v>136</v>
      </c>
      <c r="D3" s="34"/>
      <c r="E3" s="34"/>
    </row>
    <row r="4" spans="3:5" ht="29.25" customHeight="1">
      <c r="C4" s="35"/>
      <c r="D4" s="35" t="s">
        <v>137</v>
      </c>
      <c r="E4" s="35" t="s">
        <v>138</v>
      </c>
    </row>
    <row r="5" spans="3:5" ht="45" customHeight="1">
      <c r="C5" s="35" t="s">
        <v>139</v>
      </c>
      <c r="D5" s="35">
        <v>293</v>
      </c>
      <c r="E5" s="35">
        <v>704</v>
      </c>
    </row>
    <row r="6" spans="3:5" ht="45" customHeight="1">
      <c r="C6" s="35" t="s">
        <v>140</v>
      </c>
      <c r="D6" s="35">
        <v>336</v>
      </c>
      <c r="E6" s="35">
        <v>354</v>
      </c>
    </row>
    <row r="8" spans="3:5" ht="15.75" customHeight="1">
      <c r="C8" s="45" t="s">
        <v>141</v>
      </c>
      <c r="D8" s="45"/>
      <c r="E8" s="45"/>
    </row>
    <row r="9" spans="3:5">
      <c r="C9" s="45"/>
      <c r="D9" s="45"/>
      <c r="E9" s="45"/>
    </row>
    <row r="10" spans="3:5">
      <c r="C10" s="45"/>
      <c r="D10" s="45"/>
      <c r="E10" s="45"/>
    </row>
  </sheetData>
  <mergeCells count="1">
    <mergeCell ref="C8:E10"/>
  </mergeCells>
  <pageMargins left="0.7" right="0.7" top="0.75" bottom="0.75" header="0.3" footer="0.3"/>
  <pageSetup scale="80" orientation="portrait"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A42"/>
  <sheetViews>
    <sheetView topLeftCell="B1" workbookViewId="0">
      <selection activeCell="O31" sqref="O31:AA34"/>
    </sheetView>
  </sheetViews>
  <sheetFormatPr baseColWidth="10" defaultColWidth="8.83203125" defaultRowHeight="15"/>
  <cols>
    <col min="7" max="7" width="15.33203125" style="16" customWidth="1"/>
    <col min="8" max="8" width="10.83203125" style="16" customWidth="1"/>
    <col min="9" max="9" width="9.1640625" style="16"/>
  </cols>
  <sheetData>
    <row r="1" spans="1:13">
      <c r="A1" s="36"/>
      <c r="B1" s="36" t="s">
        <v>142</v>
      </c>
      <c r="C1" s="36"/>
      <c r="D1" s="36" t="s">
        <v>143</v>
      </c>
      <c r="E1" s="36"/>
      <c r="F1" s="36"/>
      <c r="G1" s="36"/>
      <c r="H1" s="36"/>
      <c r="I1" s="36"/>
      <c r="J1" s="36"/>
      <c r="K1" s="36" t="s">
        <v>144</v>
      </c>
      <c r="L1" s="36"/>
      <c r="M1" s="36"/>
    </row>
    <row r="2" spans="1:13">
      <c r="A2" s="36"/>
      <c r="B2" s="36" t="s">
        <v>61</v>
      </c>
      <c r="C2" s="36" t="s">
        <v>145</v>
      </c>
      <c r="D2" s="36" t="s">
        <v>61</v>
      </c>
      <c r="E2" s="36" t="s">
        <v>145</v>
      </c>
      <c r="F2" s="36"/>
      <c r="G2" s="14" t="s">
        <v>146</v>
      </c>
      <c r="H2" s="15" t="s">
        <v>147</v>
      </c>
      <c r="I2" s="36"/>
      <c r="J2" s="36"/>
      <c r="K2" s="36" t="s">
        <v>21</v>
      </c>
      <c r="L2" s="36" t="s">
        <v>148</v>
      </c>
      <c r="M2" s="36" t="s">
        <v>149</v>
      </c>
    </row>
    <row r="3" spans="1:13">
      <c r="A3" s="36">
        <f t="shared" ref="A3:A16" si="0">A4-1</f>
        <v>1982</v>
      </c>
      <c r="B3" s="36">
        <v>2348388</v>
      </c>
      <c r="C3" s="36">
        <v>533425</v>
      </c>
      <c r="D3" s="36">
        <v>730235</v>
      </c>
      <c r="E3" s="36">
        <v>66317</v>
      </c>
      <c r="F3" s="36"/>
      <c r="G3" s="36">
        <v>3343.8</v>
      </c>
      <c r="H3" s="36">
        <v>1734.5</v>
      </c>
      <c r="I3" s="36"/>
      <c r="J3" s="36">
        <f t="shared" ref="J3:J16" si="1">J4-1</f>
        <v>1982</v>
      </c>
      <c r="K3" s="18">
        <f>C3/B3</f>
        <v>0.22714517362548267</v>
      </c>
      <c r="L3" s="18">
        <f>E3/D3</f>
        <v>9.0815970201373525E-2</v>
      </c>
      <c r="M3" s="11">
        <f>H3/G3</f>
        <v>0.5187212153836952</v>
      </c>
    </row>
    <row r="4" spans="1:13">
      <c r="A4" s="36">
        <f t="shared" si="0"/>
        <v>1983</v>
      </c>
      <c r="B4" s="42">
        <v>2377488</v>
      </c>
      <c r="C4" s="42">
        <v>546513</v>
      </c>
      <c r="D4" s="42">
        <v>705811</v>
      </c>
      <c r="E4" s="42">
        <v>65781</v>
      </c>
      <c r="F4" s="36"/>
      <c r="G4" s="36">
        <v>3634</v>
      </c>
      <c r="H4" s="36">
        <v>1910.2</v>
      </c>
      <c r="I4" s="36"/>
      <c r="J4" s="36">
        <f t="shared" si="1"/>
        <v>1983</v>
      </c>
      <c r="K4" s="18">
        <f t="shared" ref="K4:K38" si="2">C4/B4</f>
        <v>0.22986992994286407</v>
      </c>
      <c r="L4" s="18">
        <f t="shared" ref="L4:L38" si="3">E4/D4</f>
        <v>9.3199170882856744E-2</v>
      </c>
      <c r="M4" s="11">
        <f t="shared" ref="M4:M38" si="4">H4/G4</f>
        <v>0.52564667033571821</v>
      </c>
    </row>
    <row r="5" spans="1:13">
      <c r="A5" s="36">
        <f t="shared" si="0"/>
        <v>1984</v>
      </c>
      <c r="B5" s="42">
        <v>2508779</v>
      </c>
      <c r="C5" s="42">
        <v>545221</v>
      </c>
      <c r="D5" s="42">
        <v>717410</v>
      </c>
      <c r="E5" s="42">
        <v>67418</v>
      </c>
      <c r="F5" s="36"/>
      <c r="G5" s="36">
        <v>4037.6</v>
      </c>
      <c r="H5" s="36">
        <v>2065.6999999999998</v>
      </c>
      <c r="I5" s="36"/>
      <c r="J5" s="36">
        <f t="shared" si="1"/>
        <v>1984</v>
      </c>
      <c r="K5" s="18">
        <f t="shared" si="2"/>
        <v>0.21732524068481121</v>
      </c>
      <c r="L5" s="18">
        <f t="shared" si="3"/>
        <v>9.3974157037119643E-2</v>
      </c>
      <c r="M5" s="11">
        <f t="shared" si="4"/>
        <v>0.51161581137309287</v>
      </c>
    </row>
    <row r="6" spans="1:13">
      <c r="A6" s="36">
        <f t="shared" si="0"/>
        <v>1985</v>
      </c>
      <c r="B6" s="42">
        <v>2586695</v>
      </c>
      <c r="C6" s="42">
        <v>623946</v>
      </c>
      <c r="D6" s="42">
        <v>702837</v>
      </c>
      <c r="E6" s="42">
        <v>69334</v>
      </c>
      <c r="F6" s="36"/>
      <c r="G6" s="36">
        <v>4339</v>
      </c>
      <c r="H6" s="36">
        <v>2267.6</v>
      </c>
      <c r="I6" s="36"/>
      <c r="J6" s="36">
        <f t="shared" si="1"/>
        <v>1985</v>
      </c>
      <c r="K6" s="18">
        <f t="shared" si="2"/>
        <v>0.24121359495417899</v>
      </c>
      <c r="L6" s="18">
        <f t="shared" si="3"/>
        <v>9.8648762088507008E-2</v>
      </c>
      <c r="M6" s="11">
        <f t="shared" si="4"/>
        <v>0.52260889605899974</v>
      </c>
    </row>
    <row r="7" spans="1:13">
      <c r="A7" s="36">
        <f t="shared" si="0"/>
        <v>1986</v>
      </c>
      <c r="B7" s="42">
        <v>2544439</v>
      </c>
      <c r="C7" s="42">
        <v>707391</v>
      </c>
      <c r="D7" s="42">
        <v>720069</v>
      </c>
      <c r="E7" s="42">
        <v>82622</v>
      </c>
      <c r="F7" s="36"/>
      <c r="G7" s="36">
        <v>4579.6000000000004</v>
      </c>
      <c r="H7" s="36">
        <v>2435.3000000000002</v>
      </c>
      <c r="I7" s="36"/>
      <c r="J7" s="36">
        <f t="shared" si="1"/>
        <v>1986</v>
      </c>
      <c r="K7" s="18">
        <f t="shared" si="2"/>
        <v>0.27801452500924567</v>
      </c>
      <c r="L7" s="18">
        <f t="shared" si="3"/>
        <v>0.11474178169036578</v>
      </c>
      <c r="M7" s="11">
        <f t="shared" si="4"/>
        <v>0.5317713337409381</v>
      </c>
    </row>
    <row r="8" spans="1:13">
      <c r="A8" s="36">
        <f t="shared" si="0"/>
        <v>1987</v>
      </c>
      <c r="B8" s="42">
        <v>2544439</v>
      </c>
      <c r="C8" s="42">
        <v>707391</v>
      </c>
      <c r="D8" s="42">
        <v>720069</v>
      </c>
      <c r="E8" s="42">
        <v>82622</v>
      </c>
      <c r="F8" s="36"/>
      <c r="G8" s="36">
        <v>4855.2</v>
      </c>
      <c r="H8" s="36">
        <v>2601.3000000000002</v>
      </c>
      <c r="I8" s="36"/>
      <c r="J8" s="36">
        <f t="shared" si="1"/>
        <v>1987</v>
      </c>
      <c r="K8" s="18">
        <f t="shared" si="2"/>
        <v>0.27801452500924567</v>
      </c>
      <c r="L8" s="18">
        <f t="shared" si="3"/>
        <v>0.11474178169036578</v>
      </c>
      <c r="M8" s="11">
        <f t="shared" si="4"/>
        <v>0.53577607513593684</v>
      </c>
    </row>
    <row r="9" spans="1:13">
      <c r="A9" s="36">
        <f t="shared" si="0"/>
        <v>1988</v>
      </c>
      <c r="B9" s="42">
        <v>2689227</v>
      </c>
      <c r="C9" s="42">
        <v>762793</v>
      </c>
      <c r="D9" s="42">
        <v>815541</v>
      </c>
      <c r="E9" s="42">
        <v>97455</v>
      </c>
      <c r="F9" s="36"/>
      <c r="G9" s="36">
        <v>5236.3999999999996</v>
      </c>
      <c r="H9" s="36">
        <v>2823.8</v>
      </c>
      <c r="I9" s="36"/>
      <c r="J9" s="36">
        <f t="shared" si="1"/>
        <v>1988</v>
      </c>
      <c r="K9" s="18">
        <f t="shared" si="2"/>
        <v>0.28364768016980346</v>
      </c>
      <c r="L9" s="18">
        <f t="shared" si="3"/>
        <v>0.11949736432625704</v>
      </c>
      <c r="M9" s="11">
        <f t="shared" si="4"/>
        <v>0.53926361622488739</v>
      </c>
    </row>
    <row r="10" spans="1:13">
      <c r="A10" s="36">
        <f t="shared" si="0"/>
        <v>1989</v>
      </c>
      <c r="B10" s="42">
        <v>3136837</v>
      </c>
      <c r="C10" s="42">
        <v>786491</v>
      </c>
      <c r="D10" s="42">
        <v>1019966</v>
      </c>
      <c r="E10" s="42">
        <v>109631</v>
      </c>
      <c r="F10" s="36"/>
      <c r="G10" s="36">
        <v>5641.6</v>
      </c>
      <c r="H10" s="36">
        <v>3057.7</v>
      </c>
      <c r="I10" s="36"/>
      <c r="J10" s="36">
        <f t="shared" si="1"/>
        <v>1989</v>
      </c>
      <c r="K10" s="18">
        <f t="shared" si="2"/>
        <v>0.25072740470735327</v>
      </c>
      <c r="L10" s="18">
        <f t="shared" si="3"/>
        <v>0.10748495538086564</v>
      </c>
      <c r="M10" s="11">
        <f t="shared" si="4"/>
        <v>0.54199163357912639</v>
      </c>
    </row>
    <row r="11" spans="1:13">
      <c r="A11" s="36">
        <f t="shared" si="0"/>
        <v>1990</v>
      </c>
      <c r="B11" s="42">
        <v>3243721</v>
      </c>
      <c r="C11" s="42">
        <v>826737</v>
      </c>
      <c r="D11" s="42">
        <v>1208349</v>
      </c>
      <c r="E11" s="42">
        <v>133339</v>
      </c>
      <c r="F11" s="36"/>
      <c r="G11" s="36">
        <v>5963.1</v>
      </c>
      <c r="H11" s="36">
        <v>3292.8</v>
      </c>
      <c r="I11" s="36"/>
      <c r="J11" s="36">
        <f t="shared" si="1"/>
        <v>1990</v>
      </c>
      <c r="K11" s="18">
        <f t="shared" si="2"/>
        <v>0.25487303007872747</v>
      </c>
      <c r="L11" s="18">
        <f t="shared" si="3"/>
        <v>0.11034808652136097</v>
      </c>
      <c r="M11" s="11">
        <f t="shared" si="4"/>
        <v>0.55219600543341552</v>
      </c>
    </row>
    <row r="12" spans="1:13">
      <c r="A12" s="36">
        <f t="shared" si="0"/>
        <v>1991</v>
      </c>
      <c r="B12" s="42">
        <v>3252534</v>
      </c>
      <c r="C12" s="42">
        <v>869857</v>
      </c>
      <c r="D12" s="42">
        <v>1242635</v>
      </c>
      <c r="E12" s="42">
        <v>143990</v>
      </c>
      <c r="F12" s="36"/>
      <c r="G12" s="36">
        <v>6158.1</v>
      </c>
      <c r="H12" s="36">
        <v>3492.8</v>
      </c>
      <c r="I12" s="36"/>
      <c r="J12" s="36">
        <f t="shared" si="1"/>
        <v>1991</v>
      </c>
      <c r="K12" s="18">
        <f t="shared" si="2"/>
        <v>0.26743978694765375</v>
      </c>
      <c r="L12" s="18">
        <f t="shared" si="3"/>
        <v>0.11587473393232929</v>
      </c>
      <c r="M12" s="11">
        <f t="shared" si="4"/>
        <v>0.56718793134245948</v>
      </c>
    </row>
    <row r="13" spans="1:13">
      <c r="A13" s="36">
        <f t="shared" si="0"/>
        <v>1992</v>
      </c>
      <c r="B13" s="42">
        <v>3330886</v>
      </c>
      <c r="C13" s="42">
        <v>898779</v>
      </c>
      <c r="D13" s="42">
        <v>1291649</v>
      </c>
      <c r="E13" s="42">
        <v>152594</v>
      </c>
      <c r="F13" s="36"/>
      <c r="G13" s="36">
        <v>6520.3</v>
      </c>
      <c r="H13" s="36">
        <v>3737.6</v>
      </c>
      <c r="I13" s="36"/>
      <c r="J13" s="36">
        <f t="shared" si="1"/>
        <v>1992</v>
      </c>
      <c r="K13" s="18">
        <f t="shared" si="2"/>
        <v>0.26983181051528032</v>
      </c>
      <c r="L13" s="18">
        <f t="shared" si="3"/>
        <v>0.11813890615794229</v>
      </c>
      <c r="M13" s="11">
        <f t="shared" si="4"/>
        <v>0.57322515835160959</v>
      </c>
    </row>
    <row r="14" spans="1:13">
      <c r="A14" s="36">
        <f t="shared" si="0"/>
        <v>1993</v>
      </c>
      <c r="B14" s="42">
        <v>3480778</v>
      </c>
      <c r="C14" s="42">
        <v>930407</v>
      </c>
      <c r="D14" s="42">
        <v>1275775</v>
      </c>
      <c r="E14" s="42">
        <v>156267</v>
      </c>
      <c r="F14" s="36"/>
      <c r="G14" s="36">
        <v>6858.6</v>
      </c>
      <c r="H14" s="36">
        <v>3942.5</v>
      </c>
      <c r="I14" s="36"/>
      <c r="J14" s="36">
        <f t="shared" si="1"/>
        <v>1993</v>
      </c>
      <c r="K14" s="18">
        <f t="shared" si="2"/>
        <v>0.26729857520358952</v>
      </c>
      <c r="L14" s="18">
        <f t="shared" si="3"/>
        <v>0.12248789951206129</v>
      </c>
      <c r="M14" s="11">
        <f t="shared" si="4"/>
        <v>0.57482576619135095</v>
      </c>
    </row>
    <row r="15" spans="1:13">
      <c r="A15" s="36">
        <f t="shared" si="0"/>
        <v>1994</v>
      </c>
      <c r="B15" s="42">
        <v>3990013</v>
      </c>
      <c r="C15" s="42">
        <v>1073897</v>
      </c>
      <c r="D15" s="42">
        <v>1435901</v>
      </c>
      <c r="E15" s="42">
        <v>171174</v>
      </c>
      <c r="F15" s="36"/>
      <c r="G15" s="36">
        <v>7287.2</v>
      </c>
      <c r="H15" s="36">
        <v>4148.5</v>
      </c>
      <c r="I15" s="36"/>
      <c r="J15" s="36">
        <f t="shared" si="1"/>
        <v>1994</v>
      </c>
      <c r="K15" s="18">
        <f t="shared" si="2"/>
        <v>0.26914624087690942</v>
      </c>
      <c r="L15" s="18">
        <f t="shared" si="3"/>
        <v>0.11921016838904631</v>
      </c>
      <c r="M15" s="11">
        <f t="shared" si="4"/>
        <v>0.56928587111647821</v>
      </c>
    </row>
    <row r="16" spans="1:13">
      <c r="A16" s="36">
        <f t="shared" si="0"/>
        <v>1995</v>
      </c>
      <c r="B16" s="42">
        <v>4235578</v>
      </c>
      <c r="C16" s="42">
        <v>1099682</v>
      </c>
      <c r="D16" s="42">
        <v>1693836</v>
      </c>
      <c r="E16" s="42">
        <v>202950</v>
      </c>
      <c r="F16" s="36"/>
      <c r="G16" s="36">
        <v>7639.7</v>
      </c>
      <c r="H16" s="36">
        <v>4364</v>
      </c>
      <c r="I16" s="36"/>
      <c r="J16" s="36">
        <f t="shared" si="1"/>
        <v>1995</v>
      </c>
      <c r="K16" s="18">
        <f t="shared" si="2"/>
        <v>0.2596297364846073</v>
      </c>
      <c r="L16" s="18">
        <f t="shared" si="3"/>
        <v>0.11981679454209263</v>
      </c>
      <c r="M16" s="11">
        <f t="shared" si="4"/>
        <v>0.57122661884628978</v>
      </c>
    </row>
    <row r="17" spans="1:27">
      <c r="A17" s="36">
        <f>A18-1</f>
        <v>1996</v>
      </c>
      <c r="B17" s="42">
        <v>4478970</v>
      </c>
      <c r="C17" s="42">
        <v>1185679</v>
      </c>
      <c r="D17" s="42">
        <v>1868588</v>
      </c>
      <c r="E17" s="42">
        <v>238114</v>
      </c>
      <c r="F17" s="36"/>
      <c r="G17" s="36">
        <v>8073.1</v>
      </c>
      <c r="H17" s="36">
        <v>4582.1000000000004</v>
      </c>
      <c r="I17" s="36"/>
      <c r="J17" s="36">
        <f>J18-1</f>
        <v>1996</v>
      </c>
      <c r="K17" s="18">
        <f t="shared" si="2"/>
        <v>0.26472135334686325</v>
      </c>
      <c r="L17" s="18">
        <f t="shared" si="3"/>
        <v>0.12742990964300316</v>
      </c>
      <c r="M17" s="11">
        <f t="shared" si="4"/>
        <v>0.56757627181627879</v>
      </c>
      <c r="N17" s="36"/>
      <c r="O17" s="36"/>
      <c r="P17" s="36"/>
      <c r="Q17" s="36"/>
      <c r="R17" s="36"/>
      <c r="S17" s="36"/>
      <c r="T17" s="36"/>
      <c r="U17" s="36"/>
      <c r="V17" s="36"/>
      <c r="W17" s="36"/>
      <c r="X17" s="36"/>
      <c r="Y17" s="36"/>
      <c r="Z17" s="36"/>
      <c r="AA17" s="36"/>
    </row>
    <row r="18" spans="1:27">
      <c r="A18" s="36">
        <v>1997</v>
      </c>
      <c r="B18" s="36">
        <v>4886330</v>
      </c>
      <c r="C18" s="42">
        <v>1360396</v>
      </c>
      <c r="D18" s="36">
        <v>1972515</v>
      </c>
      <c r="E18" s="42">
        <v>269604</v>
      </c>
      <c r="F18" s="36"/>
      <c r="G18" s="36">
        <v>8577.6</v>
      </c>
      <c r="H18" s="36">
        <v>4834.6000000000004</v>
      </c>
      <c r="I18" s="36"/>
      <c r="J18" s="36">
        <v>1997</v>
      </c>
      <c r="K18" s="18">
        <f t="shared" si="2"/>
        <v>0.27840853974250612</v>
      </c>
      <c r="L18" s="18">
        <f t="shared" si="3"/>
        <v>0.13668032942715264</v>
      </c>
      <c r="M18" s="11">
        <f t="shared" si="4"/>
        <v>0.56363085245290057</v>
      </c>
      <c r="N18" s="36"/>
      <c r="O18" s="36"/>
      <c r="P18" s="36"/>
      <c r="Q18" s="36"/>
      <c r="R18" s="36"/>
      <c r="S18" s="36"/>
      <c r="T18" s="36"/>
      <c r="U18" s="36"/>
      <c r="V18" s="36"/>
      <c r="W18" s="36"/>
      <c r="X18" s="36"/>
      <c r="Y18" s="36"/>
      <c r="Z18" s="36"/>
      <c r="AA18" s="36"/>
    </row>
    <row r="19" spans="1:27">
      <c r="A19" s="36">
        <f>A18+1</f>
        <v>1998</v>
      </c>
      <c r="B19" s="36">
        <v>4970138</v>
      </c>
      <c r="C19" s="36">
        <v>1407094</v>
      </c>
      <c r="D19" s="36">
        <v>1971909</v>
      </c>
      <c r="E19" s="42">
        <v>303181</v>
      </c>
      <c r="F19" s="36"/>
      <c r="G19" s="36">
        <v>9062.7999999999993</v>
      </c>
      <c r="H19" s="36">
        <v>5111.8999999999996</v>
      </c>
      <c r="I19" s="36"/>
      <c r="J19" s="36">
        <f>J18+1</f>
        <v>1998</v>
      </c>
      <c r="K19" s="18">
        <f t="shared" si="2"/>
        <v>0.28310964403805289</v>
      </c>
      <c r="L19" s="18">
        <f t="shared" si="3"/>
        <v>0.15374999556267557</v>
      </c>
      <c r="M19" s="11">
        <f t="shared" si="4"/>
        <v>0.56405305203689804</v>
      </c>
      <c r="N19" s="36"/>
      <c r="O19" s="36"/>
      <c r="P19" s="36"/>
      <c r="Q19" s="36"/>
      <c r="R19" s="36"/>
      <c r="S19" s="36"/>
      <c r="T19" s="36"/>
      <c r="U19" s="36"/>
      <c r="V19" s="36"/>
      <c r="W19" s="36"/>
      <c r="X19" s="36"/>
      <c r="Y19" s="36"/>
      <c r="Z19" s="36"/>
      <c r="AA19" s="36"/>
    </row>
    <row r="20" spans="1:27">
      <c r="A20" s="36">
        <f t="shared" ref="A20:A38" si="5">A19+1</f>
        <v>1999</v>
      </c>
      <c r="B20" s="36">
        <v>5975478</v>
      </c>
      <c r="C20" s="42">
        <v>1854339</v>
      </c>
      <c r="D20" s="36">
        <v>2218945</v>
      </c>
      <c r="E20" s="42">
        <v>372853</v>
      </c>
      <c r="F20" s="36"/>
      <c r="G20" s="36">
        <v>9630.7000000000007</v>
      </c>
      <c r="H20" s="36">
        <v>5427.6</v>
      </c>
      <c r="I20" s="36"/>
      <c r="J20" s="36">
        <f t="shared" ref="J20:J38" si="6">J19+1</f>
        <v>1999</v>
      </c>
      <c r="K20" s="18">
        <f t="shared" si="2"/>
        <v>0.31032479744716657</v>
      </c>
      <c r="L20" s="18">
        <f t="shared" si="3"/>
        <v>0.16803165468274336</v>
      </c>
      <c r="M20" s="11">
        <f t="shared" si="4"/>
        <v>0.56357274133759749</v>
      </c>
      <c r="N20" s="36"/>
      <c r="O20" s="36"/>
      <c r="P20" s="36"/>
      <c r="Q20" s="36"/>
      <c r="R20" s="36"/>
      <c r="S20" s="36"/>
      <c r="T20" s="36"/>
      <c r="U20" s="36"/>
      <c r="V20" s="36"/>
      <c r="W20" s="36"/>
      <c r="X20" s="36"/>
      <c r="Y20" s="36"/>
      <c r="Z20" s="36"/>
      <c r="AA20" s="36"/>
    </row>
    <row r="21" spans="1:27">
      <c r="A21" s="36">
        <f t="shared" si="5"/>
        <v>2000</v>
      </c>
      <c r="B21" s="36">
        <v>6695166</v>
      </c>
      <c r="C21" s="42">
        <v>2091723</v>
      </c>
      <c r="D21" s="36">
        <v>2507433</v>
      </c>
      <c r="E21" s="42">
        <v>432769</v>
      </c>
      <c r="F21" s="36"/>
      <c r="G21" s="36">
        <v>10252.299999999999</v>
      </c>
      <c r="H21" s="36">
        <v>5826.1</v>
      </c>
      <c r="I21" s="36"/>
      <c r="J21" s="36">
        <f t="shared" si="6"/>
        <v>2000</v>
      </c>
      <c r="K21" s="18">
        <f t="shared" si="2"/>
        <v>0.31242287345825331</v>
      </c>
      <c r="L21" s="18">
        <f t="shared" si="3"/>
        <v>0.17259444220443776</v>
      </c>
      <c r="M21" s="11">
        <f t="shared" si="4"/>
        <v>0.56827248519844331</v>
      </c>
      <c r="N21" s="36"/>
      <c r="O21" s="36"/>
      <c r="P21" s="36"/>
      <c r="Q21" s="36"/>
      <c r="R21" s="36"/>
      <c r="S21" s="36"/>
      <c r="T21" s="36"/>
      <c r="U21" s="36"/>
      <c r="V21" s="36"/>
      <c r="W21" s="36"/>
      <c r="X21" s="36"/>
      <c r="Y21" s="36"/>
      <c r="Z21" s="36"/>
      <c r="AA21" s="36"/>
    </row>
    <row r="22" spans="1:27">
      <c r="A22" s="36">
        <f t="shared" si="5"/>
        <v>2001</v>
      </c>
      <c r="B22" s="36">
        <v>6800777</v>
      </c>
      <c r="C22" s="42">
        <v>2278994</v>
      </c>
      <c r="D22" s="36">
        <v>2524459</v>
      </c>
      <c r="E22" s="42">
        <v>443530</v>
      </c>
      <c r="F22" s="36"/>
      <c r="G22" s="36">
        <v>10581.8</v>
      </c>
      <c r="H22" s="36">
        <v>6142.1</v>
      </c>
      <c r="I22" s="36"/>
      <c r="J22" s="36">
        <f t="shared" si="6"/>
        <v>2001</v>
      </c>
      <c r="K22" s="18">
        <f t="shared" si="2"/>
        <v>0.33510788546661652</v>
      </c>
      <c r="L22" s="18">
        <f t="shared" si="3"/>
        <v>0.17569308909354439</v>
      </c>
      <c r="M22" s="11">
        <f t="shared" si="4"/>
        <v>0.5804400007560151</v>
      </c>
      <c r="N22" s="36"/>
      <c r="O22" s="36"/>
      <c r="P22" s="36"/>
      <c r="Q22" s="36"/>
      <c r="R22" s="36"/>
      <c r="S22" s="36"/>
      <c r="T22" s="36"/>
      <c r="U22" s="36"/>
      <c r="V22" s="36"/>
      <c r="W22" s="36"/>
      <c r="X22" s="36"/>
      <c r="Y22" s="36"/>
      <c r="Z22" s="36"/>
      <c r="AA22" s="36"/>
    </row>
    <row r="23" spans="1:27">
      <c r="A23" s="36">
        <f t="shared" si="5"/>
        <v>2002</v>
      </c>
      <c r="B23" s="36">
        <v>6337779</v>
      </c>
      <c r="C23" s="42">
        <v>1979035</v>
      </c>
      <c r="D23" s="36">
        <v>2515641</v>
      </c>
      <c r="E23" s="42">
        <v>448152</v>
      </c>
      <c r="F23" s="36"/>
      <c r="G23" s="36">
        <v>10936.4</v>
      </c>
      <c r="H23" s="36">
        <v>6448.9</v>
      </c>
      <c r="I23" s="36"/>
      <c r="J23" s="36">
        <f t="shared" si="6"/>
        <v>2002</v>
      </c>
      <c r="K23" s="18">
        <f t="shared" si="2"/>
        <v>0.31226002042671414</v>
      </c>
      <c r="L23" s="18">
        <f t="shared" si="3"/>
        <v>0.17814624582760419</v>
      </c>
      <c r="M23" s="11">
        <f t="shared" si="4"/>
        <v>0.58967301854357923</v>
      </c>
      <c r="N23" s="36"/>
      <c r="O23" s="36"/>
      <c r="P23" s="36"/>
      <c r="Q23" s="36"/>
      <c r="R23" s="36"/>
      <c r="S23" s="36"/>
      <c r="T23" s="36"/>
      <c r="U23" s="36"/>
      <c r="V23" s="36"/>
      <c r="W23" s="36"/>
      <c r="X23" s="36"/>
      <c r="Y23" s="36"/>
      <c r="Z23" s="36"/>
      <c r="AA23" s="36"/>
    </row>
    <row r="24" spans="1:27">
      <c r="A24" s="36">
        <f t="shared" si="5"/>
        <v>2003</v>
      </c>
      <c r="B24" s="36">
        <v>6543937</v>
      </c>
      <c r="C24" s="42">
        <v>1989002</v>
      </c>
      <c r="D24" s="36">
        <v>2865226</v>
      </c>
      <c r="E24" s="42">
        <v>480822</v>
      </c>
      <c r="F24" s="36"/>
      <c r="G24" s="36">
        <v>11458.2</v>
      </c>
      <c r="H24" s="36">
        <v>6798.7</v>
      </c>
      <c r="I24" s="36"/>
      <c r="J24" s="36">
        <f t="shared" si="6"/>
        <v>2003</v>
      </c>
      <c r="K24" s="18">
        <f t="shared" si="2"/>
        <v>0.30394577453908861</v>
      </c>
      <c r="L24" s="18">
        <f t="shared" si="3"/>
        <v>0.16781294041028527</v>
      </c>
      <c r="M24" s="11">
        <f t="shared" si="4"/>
        <v>0.59334799532212734</v>
      </c>
      <c r="N24" s="36"/>
      <c r="O24" s="36"/>
      <c r="P24" s="36"/>
      <c r="Q24" s="36"/>
      <c r="R24" s="36"/>
      <c r="S24" s="36"/>
      <c r="T24" s="36"/>
      <c r="U24" s="36"/>
      <c r="V24" s="36"/>
      <c r="W24" s="36"/>
      <c r="X24" s="36"/>
      <c r="Y24" s="36"/>
      <c r="Z24" s="36"/>
      <c r="AA24" s="36"/>
    </row>
    <row r="25" spans="1:27">
      <c r="A25" s="36">
        <f t="shared" si="5"/>
        <v>2004</v>
      </c>
      <c r="B25" s="36">
        <v>7058957</v>
      </c>
      <c r="C25" s="42">
        <v>2094932</v>
      </c>
      <c r="D25" s="36">
        <v>3312531</v>
      </c>
      <c r="E25" s="42">
        <v>522616</v>
      </c>
      <c r="F25" s="36"/>
      <c r="G25" s="36">
        <v>12213.7</v>
      </c>
      <c r="H25" s="36">
        <v>7221.6</v>
      </c>
      <c r="I25" s="36"/>
      <c r="J25" s="36">
        <f t="shared" si="6"/>
        <v>2004</v>
      </c>
      <c r="K25" s="18">
        <f t="shared" si="2"/>
        <v>0.29677642178582475</v>
      </c>
      <c r="L25" s="18">
        <f t="shared" si="3"/>
        <v>0.15776939144116689</v>
      </c>
      <c r="M25" s="11">
        <f t="shared" si="4"/>
        <v>0.591270458583394</v>
      </c>
      <c r="N25" s="36"/>
      <c r="O25" s="36"/>
      <c r="P25" s="36"/>
      <c r="Q25" s="36"/>
      <c r="R25" s="36"/>
      <c r="S25" s="36"/>
      <c r="T25" s="36"/>
      <c r="U25" s="36"/>
      <c r="V25" s="36"/>
      <c r="W25" s="36"/>
      <c r="X25" s="36"/>
      <c r="Y25" s="36"/>
      <c r="Z25" s="36"/>
      <c r="AA25" s="36"/>
    </row>
    <row r="26" spans="1:27">
      <c r="A26" s="36">
        <f t="shared" si="5"/>
        <v>2005</v>
      </c>
      <c r="B26" s="36">
        <v>7756125</v>
      </c>
      <c r="C26" s="42">
        <v>2243590</v>
      </c>
      <c r="D26" s="36">
        <v>3786867</v>
      </c>
      <c r="E26" s="42">
        <v>612175</v>
      </c>
      <c r="F26" s="36"/>
      <c r="G26" s="36">
        <v>13036.6</v>
      </c>
      <c r="H26" s="36">
        <v>7699.3</v>
      </c>
      <c r="I26" s="36"/>
      <c r="J26" s="36">
        <f t="shared" si="6"/>
        <v>2005</v>
      </c>
      <c r="K26" s="18">
        <f t="shared" si="2"/>
        <v>0.28926686973198601</v>
      </c>
      <c r="L26" s="18">
        <f t="shared" si="3"/>
        <v>0.16165738062625384</v>
      </c>
      <c r="M26" s="11">
        <f t="shared" si="4"/>
        <v>0.59059110504272583</v>
      </c>
      <c r="N26" s="36"/>
      <c r="O26" s="36"/>
      <c r="P26" s="36"/>
      <c r="Q26" s="36"/>
      <c r="R26" s="36"/>
      <c r="S26" s="36"/>
      <c r="T26" s="36"/>
      <c r="U26" s="36"/>
      <c r="V26" s="36"/>
      <c r="W26" s="36"/>
      <c r="X26" s="36"/>
      <c r="Y26" s="36"/>
      <c r="Z26" s="36"/>
      <c r="AA26" s="36"/>
    </row>
    <row r="27" spans="1:27">
      <c r="A27" s="36">
        <f t="shared" si="5"/>
        <v>2006</v>
      </c>
      <c r="B27" s="36">
        <v>8217882</v>
      </c>
      <c r="C27" s="42">
        <v>2384927</v>
      </c>
      <c r="D27" s="36">
        <v>4169002</v>
      </c>
      <c r="E27" s="42">
        <v>683599</v>
      </c>
      <c r="F27" s="36"/>
      <c r="G27" s="36">
        <v>13814.6</v>
      </c>
      <c r="H27" s="36">
        <v>8173.9</v>
      </c>
      <c r="I27" s="36"/>
      <c r="J27" s="36">
        <f t="shared" si="6"/>
        <v>2006</v>
      </c>
      <c r="K27" s="18">
        <f t="shared" si="2"/>
        <v>0.29021188184498148</v>
      </c>
      <c r="L27" s="18">
        <f t="shared" si="3"/>
        <v>0.16397185705355863</v>
      </c>
      <c r="M27" s="11">
        <f t="shared" si="4"/>
        <v>0.59168560797996317</v>
      </c>
      <c r="N27" s="36"/>
      <c r="O27" s="36"/>
      <c r="P27" s="36"/>
      <c r="Q27" s="36"/>
      <c r="R27" s="36"/>
      <c r="S27" s="36"/>
      <c r="T27" s="36"/>
      <c r="U27" s="36"/>
      <c r="V27" s="36"/>
      <c r="W27" s="36"/>
      <c r="X27" s="36"/>
      <c r="Y27" s="36"/>
      <c r="Z27" s="36"/>
      <c r="AA27" s="36"/>
    </row>
    <row r="28" spans="1:27">
      <c r="A28" s="36">
        <f t="shared" si="5"/>
        <v>2007</v>
      </c>
      <c r="B28" s="36">
        <v>8593134</v>
      </c>
      <c r="C28" s="42">
        <v>2620447</v>
      </c>
      <c r="D28" s="36">
        <v>4742600</v>
      </c>
      <c r="E28" s="42">
        <v>763484</v>
      </c>
      <c r="F28" s="36"/>
      <c r="G28" s="36">
        <v>14451.9</v>
      </c>
      <c r="H28" s="36">
        <v>8658.2000000000007</v>
      </c>
      <c r="I28" s="36"/>
      <c r="J28" s="36">
        <f t="shared" si="6"/>
        <v>2007</v>
      </c>
      <c r="K28" s="18">
        <f t="shared" si="2"/>
        <v>0.30494660039049781</v>
      </c>
      <c r="L28" s="18">
        <f t="shared" si="3"/>
        <v>0.16098427023151857</v>
      </c>
      <c r="M28" s="11">
        <f t="shared" si="4"/>
        <v>0.59910461600204823</v>
      </c>
      <c r="N28" s="36"/>
      <c r="O28" s="36"/>
      <c r="P28" s="36"/>
      <c r="Q28" s="36"/>
      <c r="R28" s="36"/>
      <c r="S28" s="36"/>
      <c r="T28" s="36"/>
      <c r="U28" s="36"/>
      <c r="V28" s="36"/>
      <c r="W28" s="36"/>
      <c r="X28" s="36"/>
      <c r="Y28" s="36"/>
      <c r="Z28" s="36"/>
      <c r="AA28" s="36"/>
    </row>
    <row r="29" spans="1:27">
      <c r="A29" s="36">
        <f t="shared" si="5"/>
        <v>2008</v>
      </c>
      <c r="B29" s="36">
        <v>8635003</v>
      </c>
      <c r="C29" s="36">
        <v>2452997</v>
      </c>
      <c r="D29" s="36">
        <v>5189656</v>
      </c>
      <c r="E29" s="42">
        <v>820707</v>
      </c>
      <c r="F29" s="36"/>
      <c r="G29" s="36">
        <v>14712.8</v>
      </c>
      <c r="H29" s="36">
        <v>9094.1</v>
      </c>
      <c r="I29" s="36"/>
      <c r="J29" s="36">
        <f t="shared" si="6"/>
        <v>2008</v>
      </c>
      <c r="K29" s="18">
        <f t="shared" si="2"/>
        <v>0.2840759870031313</v>
      </c>
      <c r="L29" s="18">
        <f t="shared" si="3"/>
        <v>0.15814285185761831</v>
      </c>
      <c r="M29" s="11">
        <f t="shared" si="4"/>
        <v>0.61810804197705405</v>
      </c>
      <c r="N29" s="36"/>
      <c r="O29" s="36"/>
      <c r="P29" s="36"/>
      <c r="Q29" s="36"/>
      <c r="R29" s="36"/>
      <c r="S29" s="36"/>
      <c r="T29" s="36"/>
      <c r="U29" s="36"/>
      <c r="V29" s="36"/>
      <c r="W29" s="36"/>
      <c r="X29" s="36"/>
      <c r="Y29" s="36"/>
      <c r="Z29" s="36"/>
      <c r="AA29" s="36"/>
    </row>
    <row r="30" spans="1:27">
      <c r="A30" s="36">
        <f t="shared" si="5"/>
        <v>2009</v>
      </c>
      <c r="B30" s="36">
        <v>9208797</v>
      </c>
      <c r="C30" s="42">
        <v>3313413</v>
      </c>
      <c r="D30" s="36">
        <v>4783647</v>
      </c>
      <c r="E30" s="36">
        <v>1151650</v>
      </c>
      <c r="F30" s="36"/>
      <c r="G30" s="36">
        <v>14448.9</v>
      </c>
      <c r="H30" s="36">
        <v>9223.2999999999993</v>
      </c>
      <c r="I30" s="36"/>
      <c r="J30" s="36">
        <f t="shared" si="6"/>
        <v>2009</v>
      </c>
      <c r="K30" s="18">
        <f t="shared" si="2"/>
        <v>0.35980953864006343</v>
      </c>
      <c r="L30" s="18">
        <f t="shared" si="3"/>
        <v>0.24074727922022673</v>
      </c>
      <c r="M30" s="11">
        <f t="shared" si="4"/>
        <v>0.63833925073881048</v>
      </c>
      <c r="N30" s="36"/>
      <c r="O30" s="36"/>
      <c r="P30" s="36"/>
      <c r="Q30" s="36"/>
      <c r="R30" s="36"/>
      <c r="S30" s="36"/>
      <c r="T30" s="36"/>
      <c r="U30" s="36"/>
      <c r="V30" s="36"/>
      <c r="W30" s="36"/>
      <c r="X30" s="36"/>
      <c r="Y30" s="36"/>
      <c r="Z30" s="36"/>
      <c r="AA30" s="36"/>
    </row>
    <row r="31" spans="1:27">
      <c r="A31" s="36">
        <f t="shared" si="5"/>
        <v>2010</v>
      </c>
      <c r="B31" s="36">
        <v>9774337</v>
      </c>
      <c r="C31" s="42">
        <v>3493313</v>
      </c>
      <c r="D31" s="36">
        <v>5168635</v>
      </c>
      <c r="E31" s="42">
        <v>1233302</v>
      </c>
      <c r="F31" s="36"/>
      <c r="G31" s="36">
        <v>14992.1</v>
      </c>
      <c r="H31" s="36">
        <v>9536.6</v>
      </c>
      <c r="I31" s="36"/>
      <c r="J31" s="36">
        <f t="shared" si="6"/>
        <v>2010</v>
      </c>
      <c r="K31" s="18">
        <f t="shared" si="2"/>
        <v>0.35739641471334577</v>
      </c>
      <c r="L31" s="18">
        <f t="shared" si="3"/>
        <v>0.23861270915822069</v>
      </c>
      <c r="M31" s="11">
        <f t="shared" si="4"/>
        <v>0.63610835039787628</v>
      </c>
      <c r="N31" s="36"/>
      <c r="O31" s="45" t="s">
        <v>150</v>
      </c>
      <c r="P31" s="45"/>
      <c r="Q31" s="45"/>
      <c r="R31" s="45"/>
      <c r="S31" s="45"/>
      <c r="T31" s="45"/>
      <c r="U31" s="45"/>
      <c r="V31" s="45"/>
      <c r="W31" s="45"/>
      <c r="X31" s="45"/>
      <c r="Y31" s="45"/>
      <c r="Z31" s="45"/>
      <c r="AA31" s="45"/>
    </row>
    <row r="32" spans="1:27">
      <c r="A32" s="36">
        <f t="shared" si="5"/>
        <v>2011</v>
      </c>
      <c r="B32" s="36">
        <v>10593201</v>
      </c>
      <c r="C32" s="42">
        <v>3555701</v>
      </c>
      <c r="D32" s="36">
        <v>5912702</v>
      </c>
      <c r="E32" s="42">
        <v>1347064</v>
      </c>
      <c r="F32" s="36"/>
      <c r="G32" s="36">
        <v>15542.6</v>
      </c>
      <c r="H32" s="36">
        <v>9833.6</v>
      </c>
      <c r="I32" s="36"/>
      <c r="J32" s="36">
        <f t="shared" si="6"/>
        <v>2011</v>
      </c>
      <c r="K32" s="18">
        <f t="shared" si="2"/>
        <v>0.33565878717868186</v>
      </c>
      <c r="L32" s="18">
        <f t="shared" si="3"/>
        <v>0.22782545103744448</v>
      </c>
      <c r="M32" s="11">
        <f t="shared" si="4"/>
        <v>0.63268693783536856</v>
      </c>
      <c r="N32" s="36"/>
      <c r="O32" s="45"/>
      <c r="P32" s="45"/>
      <c r="Q32" s="45"/>
      <c r="R32" s="45"/>
      <c r="S32" s="45"/>
      <c r="T32" s="45"/>
      <c r="U32" s="45"/>
      <c r="V32" s="45"/>
      <c r="W32" s="45"/>
      <c r="X32" s="45"/>
      <c r="Y32" s="45"/>
      <c r="Z32" s="45"/>
      <c r="AA32" s="45"/>
    </row>
    <row r="33" spans="1:27">
      <c r="A33" s="36">
        <f t="shared" si="5"/>
        <v>2012</v>
      </c>
      <c r="B33" s="36">
        <v>10935873</v>
      </c>
      <c r="C33" s="42">
        <v>3792287</v>
      </c>
      <c r="D33" s="36">
        <v>5942859</v>
      </c>
      <c r="E33" s="42">
        <v>1400366</v>
      </c>
      <c r="F33" s="36"/>
      <c r="G33" s="36">
        <v>16197</v>
      </c>
      <c r="H33" s="36">
        <v>10096.299999999999</v>
      </c>
      <c r="I33" s="36"/>
      <c r="J33" s="36">
        <f t="shared" si="6"/>
        <v>2012</v>
      </c>
      <c r="K33" s="18">
        <f t="shared" si="2"/>
        <v>0.34677496711968037</v>
      </c>
      <c r="L33" s="18">
        <f t="shared" si="3"/>
        <v>0.23563843597837336</v>
      </c>
      <c r="M33" s="11">
        <f t="shared" si="4"/>
        <v>0.62334382910415509</v>
      </c>
      <c r="N33" s="36"/>
      <c r="O33" s="45"/>
      <c r="P33" s="45"/>
      <c r="Q33" s="45"/>
      <c r="R33" s="45"/>
      <c r="S33" s="45"/>
      <c r="T33" s="45"/>
      <c r="U33" s="45"/>
      <c r="V33" s="45"/>
      <c r="W33" s="45"/>
      <c r="X33" s="45"/>
      <c r="Y33" s="45"/>
      <c r="Z33" s="45"/>
      <c r="AA33" s="45"/>
    </row>
    <row r="34" spans="1:27">
      <c r="A34" s="36">
        <f t="shared" si="5"/>
        <v>2013</v>
      </c>
      <c r="B34" s="36">
        <v>11201010</v>
      </c>
      <c r="C34" s="42">
        <v>3905207</v>
      </c>
      <c r="D34" s="36">
        <v>6001943</v>
      </c>
      <c r="E34" s="42">
        <v>1443222</v>
      </c>
      <c r="F34" s="36"/>
      <c r="G34" s="36">
        <v>16784.900000000001</v>
      </c>
      <c r="H34" s="36">
        <v>10365.6</v>
      </c>
      <c r="I34" s="36"/>
      <c r="J34" s="36">
        <f t="shared" si="6"/>
        <v>2013</v>
      </c>
      <c r="K34" s="18">
        <f t="shared" si="2"/>
        <v>0.34864775587201513</v>
      </c>
      <c r="L34" s="18">
        <f t="shared" si="3"/>
        <v>0.24045913131797486</v>
      </c>
      <c r="M34" s="11">
        <f t="shared" si="4"/>
        <v>0.61755506437333552</v>
      </c>
      <c r="N34" s="36"/>
      <c r="O34" s="45"/>
      <c r="P34" s="45"/>
      <c r="Q34" s="45"/>
      <c r="R34" s="45"/>
      <c r="S34" s="45"/>
      <c r="T34" s="45"/>
      <c r="U34" s="45"/>
      <c r="V34" s="45"/>
      <c r="W34" s="45"/>
      <c r="X34" s="45"/>
      <c r="Y34" s="45"/>
      <c r="Z34" s="45"/>
      <c r="AA34" s="45"/>
    </row>
    <row r="35" spans="1:27">
      <c r="A35" s="36">
        <f t="shared" si="5"/>
        <v>2014</v>
      </c>
      <c r="B35" s="36">
        <v>13000381</v>
      </c>
      <c r="C35" s="42">
        <v>4681708</v>
      </c>
      <c r="D35" s="36">
        <v>6504909</v>
      </c>
      <c r="E35" s="36">
        <v>1733656</v>
      </c>
      <c r="F35" s="36"/>
      <c r="G35" s="36">
        <v>17527.3</v>
      </c>
      <c r="H35" s="36">
        <v>10794.2</v>
      </c>
      <c r="I35" s="36"/>
      <c r="J35" s="36">
        <f t="shared" si="6"/>
        <v>2014</v>
      </c>
      <c r="K35" s="18">
        <f t="shared" si="2"/>
        <v>0.36012083030489644</v>
      </c>
      <c r="L35" s="18">
        <f t="shared" si="3"/>
        <v>0.26651502734319571</v>
      </c>
      <c r="M35" s="11">
        <f t="shared" si="4"/>
        <v>0.61585070147712428</v>
      </c>
      <c r="N35" s="36"/>
      <c r="O35" s="36"/>
      <c r="P35" s="36"/>
      <c r="Q35" s="36"/>
      <c r="R35" s="36"/>
      <c r="S35" s="36"/>
      <c r="T35" s="36"/>
      <c r="U35" s="36"/>
      <c r="V35" s="36"/>
      <c r="W35" s="36"/>
      <c r="X35" s="36"/>
      <c r="Y35" s="36"/>
      <c r="Z35" s="36"/>
      <c r="AA35" s="36"/>
    </row>
    <row r="36" spans="1:27">
      <c r="A36" s="36">
        <f t="shared" si="5"/>
        <v>2015</v>
      </c>
      <c r="B36" s="36">
        <v>12522977</v>
      </c>
      <c r="C36" s="42">
        <v>4736361</v>
      </c>
      <c r="D36" s="36">
        <v>5950947</v>
      </c>
      <c r="E36" s="42">
        <v>1661301</v>
      </c>
      <c r="F36" s="36"/>
      <c r="G36" s="36">
        <v>18224.8</v>
      </c>
      <c r="H36" s="36">
        <v>11253.8</v>
      </c>
      <c r="I36" s="36"/>
      <c r="J36" s="36">
        <f t="shared" si="6"/>
        <v>2015</v>
      </c>
      <c r="K36" s="18">
        <f t="shared" si="2"/>
        <v>0.37821366277363599</v>
      </c>
      <c r="L36" s="18">
        <f t="shared" si="3"/>
        <v>0.2791658201627405</v>
      </c>
      <c r="M36" s="11">
        <f t="shared" si="4"/>
        <v>0.61749923181598698</v>
      </c>
      <c r="N36" s="36"/>
      <c r="O36" s="36"/>
      <c r="P36" s="36"/>
      <c r="Q36" s="36"/>
      <c r="R36" s="36"/>
      <c r="S36" s="36"/>
      <c r="T36" s="36"/>
      <c r="U36" s="36"/>
      <c r="V36" s="36"/>
      <c r="W36" s="36"/>
      <c r="X36" s="36"/>
      <c r="Y36" s="36"/>
      <c r="Z36" s="36"/>
      <c r="AA36" s="36"/>
    </row>
    <row r="37" spans="1:27">
      <c r="A37" s="36">
        <f t="shared" si="5"/>
        <v>2016</v>
      </c>
      <c r="B37" s="36">
        <v>12616391</v>
      </c>
      <c r="C37" s="42">
        <v>4881714</v>
      </c>
      <c r="D37" s="36">
        <v>5800836</v>
      </c>
      <c r="E37" s="42">
        <v>1682907</v>
      </c>
      <c r="F37" s="36"/>
      <c r="G37" s="36">
        <v>18715</v>
      </c>
      <c r="H37" s="36">
        <v>11682.3</v>
      </c>
      <c r="I37" s="36"/>
      <c r="J37" s="36">
        <f t="shared" si="6"/>
        <v>2016</v>
      </c>
      <c r="K37" s="18">
        <f t="shared" si="2"/>
        <v>0.38693426670115089</v>
      </c>
      <c r="L37" s="18">
        <f t="shared" si="3"/>
        <v>0.2901145627975002</v>
      </c>
      <c r="M37" s="11">
        <f t="shared" si="4"/>
        <v>0.62422121293080413</v>
      </c>
      <c r="N37" s="36"/>
      <c r="O37" s="36"/>
      <c r="P37" s="36"/>
      <c r="Q37" s="36"/>
      <c r="R37" s="36"/>
      <c r="S37" s="36"/>
      <c r="T37" s="36"/>
      <c r="U37" s="36"/>
      <c r="V37" s="36"/>
      <c r="W37" s="36"/>
      <c r="X37" s="36"/>
      <c r="Y37" s="36"/>
      <c r="Z37" s="36"/>
      <c r="AA37" s="36"/>
    </row>
    <row r="38" spans="1:27">
      <c r="A38" s="36">
        <f t="shared" si="5"/>
        <v>2017</v>
      </c>
      <c r="B38" s="36">
        <v>13260201</v>
      </c>
      <c r="C38" s="42">
        <v>5046064</v>
      </c>
      <c r="D38" s="36">
        <v>6221395</v>
      </c>
      <c r="E38" s="42">
        <v>1765533</v>
      </c>
      <c r="F38" s="36"/>
      <c r="G38" s="36">
        <v>19519.400000000001</v>
      </c>
      <c r="H38" s="36">
        <v>12170.4</v>
      </c>
      <c r="I38" s="36"/>
      <c r="J38" s="36">
        <f t="shared" si="6"/>
        <v>2017</v>
      </c>
      <c r="K38" s="18">
        <f t="shared" si="2"/>
        <v>0.38054204457383412</v>
      </c>
      <c r="L38" s="18">
        <f t="shared" si="3"/>
        <v>0.28378410308299024</v>
      </c>
      <c r="M38" s="11">
        <f t="shared" si="4"/>
        <v>0.62350277160158607</v>
      </c>
      <c r="N38" s="36"/>
      <c r="O38" s="36"/>
      <c r="P38" s="36"/>
      <c r="Q38" s="36"/>
      <c r="R38" s="36"/>
      <c r="S38" s="36"/>
      <c r="T38" s="36"/>
      <c r="U38" s="36"/>
      <c r="V38" s="36"/>
      <c r="W38" s="36"/>
      <c r="X38" s="36"/>
      <c r="Y38" s="36"/>
      <c r="Z38" s="36"/>
      <c r="AA38" s="36"/>
    </row>
    <row r="41" spans="1:27">
      <c r="A41" s="36" t="s">
        <v>151</v>
      </c>
      <c r="B41" s="36"/>
      <c r="C41" s="36"/>
      <c r="D41" s="36"/>
      <c r="E41" s="36"/>
      <c r="F41" s="36"/>
      <c r="G41" s="36"/>
      <c r="H41" s="36"/>
      <c r="I41" s="36"/>
      <c r="J41" s="36"/>
      <c r="K41" s="36"/>
      <c r="L41" s="36"/>
      <c r="M41" s="36"/>
      <c r="N41" s="36"/>
      <c r="O41" s="36"/>
      <c r="P41" s="36"/>
      <c r="Q41" s="36"/>
      <c r="R41" s="36"/>
      <c r="S41" s="36"/>
      <c r="T41" s="36"/>
      <c r="U41" s="36"/>
      <c r="V41" s="36"/>
      <c r="W41" s="36"/>
      <c r="X41" s="36"/>
      <c r="Y41" s="36"/>
      <c r="Z41" s="36"/>
      <c r="AA41" s="36"/>
    </row>
    <row r="42" spans="1:27">
      <c r="A42" s="36" t="s">
        <v>152</v>
      </c>
      <c r="B42" s="36"/>
      <c r="C42" s="36"/>
      <c r="D42" s="36"/>
      <c r="E42" s="36"/>
      <c r="F42" s="36"/>
      <c r="G42" s="36"/>
      <c r="H42" s="36"/>
      <c r="I42" s="36"/>
      <c r="J42" s="36"/>
      <c r="K42" s="36"/>
      <c r="L42" s="36"/>
      <c r="M42" s="36"/>
      <c r="N42" s="36"/>
      <c r="O42" s="36"/>
      <c r="P42" s="36"/>
      <c r="Q42" s="36"/>
      <c r="R42" s="36"/>
      <c r="S42" s="36"/>
      <c r="T42" s="36"/>
      <c r="U42" s="36"/>
      <c r="V42" s="36"/>
      <c r="W42" s="36"/>
      <c r="X42" s="36"/>
      <c r="Y42" s="36"/>
      <c r="Z42" s="36"/>
      <c r="AA42" s="36"/>
    </row>
  </sheetData>
  <mergeCells count="1">
    <mergeCell ref="O31:AA34"/>
  </mergeCells>
  <pageMargins left="0.7" right="0.7" top="0.75" bottom="0.75" header="0.3" footer="0.3"/>
  <pageSetup scale="20" orientation="portrait" horizontalDpi="1200" verticalDpi="12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P37"/>
  <sheetViews>
    <sheetView workbookViewId="0">
      <selection activeCell="F30" sqref="F30"/>
    </sheetView>
  </sheetViews>
  <sheetFormatPr baseColWidth="10" defaultColWidth="8.83203125" defaultRowHeight="15"/>
  <cols>
    <col min="2" max="2" width="19.33203125" customWidth="1"/>
    <col min="3" max="4" width="10.6640625" customWidth="1"/>
  </cols>
  <sheetData>
    <row r="1" spans="1:4">
      <c r="A1" s="36"/>
      <c r="B1" s="36"/>
      <c r="C1" s="36" t="s">
        <v>153</v>
      </c>
      <c r="D1" s="36"/>
    </row>
    <row r="2" spans="1:4" ht="34">
      <c r="A2" s="36"/>
      <c r="B2" s="17" t="s">
        <v>154</v>
      </c>
      <c r="C2" s="36" t="s">
        <v>155</v>
      </c>
      <c r="D2" s="17" t="s">
        <v>156</v>
      </c>
    </row>
    <row r="3" spans="1:4">
      <c r="A3" s="36">
        <v>1989</v>
      </c>
      <c r="B3" s="18">
        <f>C3/D3</f>
        <v>0.82342279190867218</v>
      </c>
      <c r="C3" s="36">
        <v>82227</v>
      </c>
      <c r="D3" s="36">
        <v>99860</v>
      </c>
    </row>
    <row r="4" spans="1:4">
      <c r="A4" s="36">
        <f>A3+1</f>
        <v>1990</v>
      </c>
      <c r="B4" s="18">
        <f t="shared" ref="B4:B31" si="0">C4/D4</f>
        <v>0.60180253994264643</v>
      </c>
      <c r="C4" s="36">
        <v>64636</v>
      </c>
      <c r="D4" s="36">
        <v>107404</v>
      </c>
    </row>
    <row r="5" spans="1:4">
      <c r="A5" s="36">
        <f t="shared" ref="A5:A31" si="1">A4+1</f>
        <v>1991</v>
      </c>
      <c r="B5" s="18">
        <f t="shared" si="0"/>
        <v>0.58745149335077396</v>
      </c>
      <c r="C5" s="36">
        <v>67366</v>
      </c>
      <c r="D5" s="36">
        <v>114675</v>
      </c>
    </row>
    <row r="6" spans="1:4">
      <c r="A6" s="36">
        <f t="shared" si="1"/>
        <v>1992</v>
      </c>
      <c r="B6" s="18">
        <f t="shared" si="0"/>
        <v>0.6175818152230701</v>
      </c>
      <c r="C6" s="36">
        <v>72107</v>
      </c>
      <c r="D6" s="36">
        <v>116757</v>
      </c>
    </row>
    <row r="7" spans="1:4">
      <c r="A7" s="36">
        <f t="shared" si="1"/>
        <v>1993</v>
      </c>
      <c r="B7" s="18">
        <f t="shared" si="0"/>
        <v>0.63417507688309438</v>
      </c>
      <c r="C7" s="36">
        <v>73206</v>
      </c>
      <c r="D7" s="36">
        <v>115435</v>
      </c>
    </row>
    <row r="8" spans="1:4">
      <c r="A8" s="36">
        <f t="shared" si="1"/>
        <v>1994</v>
      </c>
      <c r="B8" s="18">
        <f t="shared" si="0"/>
        <v>0.78007019217663898</v>
      </c>
      <c r="C8" s="36">
        <v>91574</v>
      </c>
      <c r="D8" s="36">
        <v>117392</v>
      </c>
    </row>
    <row r="9" spans="1:4">
      <c r="A9" s="36">
        <f t="shared" si="1"/>
        <v>1995</v>
      </c>
      <c r="B9" s="18">
        <f t="shared" si="0"/>
        <v>0.75226835092043443</v>
      </c>
      <c r="C9" s="36">
        <v>97667</v>
      </c>
      <c r="D9" s="36">
        <v>129830</v>
      </c>
    </row>
    <row r="10" spans="1:4">
      <c r="A10" s="36">
        <f t="shared" si="1"/>
        <v>1996</v>
      </c>
      <c r="B10" s="18">
        <f t="shared" si="0"/>
        <v>0.70626040415534064</v>
      </c>
      <c r="C10" s="36">
        <v>100551</v>
      </c>
      <c r="D10" s="36">
        <v>142371</v>
      </c>
    </row>
    <row r="11" spans="1:4">
      <c r="A11" s="36">
        <f t="shared" si="1"/>
        <v>1997</v>
      </c>
      <c r="B11" s="18">
        <f t="shared" si="0"/>
        <v>0.68721888693705002</v>
      </c>
      <c r="C11" s="36">
        <v>106800</v>
      </c>
      <c r="D11" s="36">
        <v>155409</v>
      </c>
    </row>
    <row r="12" spans="1:4">
      <c r="A12" s="36">
        <f t="shared" si="1"/>
        <v>1998</v>
      </c>
      <c r="B12" s="18">
        <f t="shared" si="0"/>
        <v>0.68088353221385745</v>
      </c>
      <c r="C12" s="36">
        <v>113777</v>
      </c>
      <c r="D12" s="36">
        <v>167102</v>
      </c>
    </row>
    <row r="13" spans="1:4">
      <c r="A13" s="36">
        <f t="shared" si="1"/>
        <v>1999</v>
      </c>
      <c r="B13" s="18">
        <f t="shared" si="0"/>
        <v>0.69356362238453517</v>
      </c>
      <c r="C13" s="36">
        <v>126291</v>
      </c>
      <c r="D13" s="36">
        <v>182090</v>
      </c>
    </row>
    <row r="14" spans="1:4">
      <c r="A14" s="36">
        <f t="shared" si="1"/>
        <v>2000</v>
      </c>
      <c r="B14" s="18">
        <f t="shared" si="0"/>
        <v>0.67746710608568672</v>
      </c>
      <c r="C14" s="36">
        <v>135467</v>
      </c>
      <c r="D14" s="36">
        <v>199961</v>
      </c>
    </row>
    <row r="15" spans="1:4">
      <c r="A15" s="36">
        <f t="shared" si="1"/>
        <v>2001</v>
      </c>
      <c r="B15" s="18">
        <f t="shared" si="0"/>
        <v>0.70794537093412935</v>
      </c>
      <c r="C15" s="36">
        <v>143017</v>
      </c>
      <c r="D15" s="36">
        <v>202017</v>
      </c>
    </row>
    <row r="16" spans="1:4">
      <c r="A16" s="36">
        <f t="shared" si="1"/>
        <v>2002</v>
      </c>
      <c r="B16" s="18">
        <f t="shared" si="0"/>
        <v>0.70654775414199356</v>
      </c>
      <c r="C16" s="36">
        <v>136977</v>
      </c>
      <c r="D16" s="36">
        <v>193868</v>
      </c>
    </row>
    <row r="17" spans="1:16">
      <c r="A17" s="36">
        <f t="shared" si="1"/>
        <v>2003</v>
      </c>
      <c r="B17" s="18">
        <f t="shared" si="0"/>
        <v>0.69689723202008724</v>
      </c>
      <c r="C17" s="36">
        <v>139884</v>
      </c>
      <c r="D17" s="36">
        <v>200724</v>
      </c>
      <c r="E17" s="36"/>
      <c r="F17" s="36"/>
      <c r="G17" s="36"/>
      <c r="H17" s="36"/>
      <c r="I17" s="36"/>
      <c r="J17" s="36"/>
      <c r="K17" s="36"/>
      <c r="L17" s="36"/>
      <c r="M17" s="36"/>
      <c r="N17" s="36"/>
      <c r="O17" s="36"/>
      <c r="P17" s="36"/>
    </row>
    <row r="18" spans="1:16">
      <c r="A18" s="36">
        <f t="shared" si="1"/>
        <v>2004</v>
      </c>
      <c r="B18" s="18">
        <f t="shared" si="0"/>
        <v>0.78822953322355627</v>
      </c>
      <c r="C18" s="36">
        <v>164189</v>
      </c>
      <c r="D18" s="36">
        <v>208301</v>
      </c>
      <c r="E18" s="36"/>
      <c r="F18" s="36"/>
      <c r="G18" s="36"/>
      <c r="H18" s="36"/>
      <c r="I18" s="36"/>
      <c r="J18" s="36"/>
      <c r="K18" s="36"/>
      <c r="L18" s="36"/>
      <c r="M18" s="36"/>
      <c r="N18" s="36"/>
      <c r="O18" s="36"/>
      <c r="P18" s="36"/>
    </row>
    <row r="19" spans="1:16">
      <c r="A19" s="36">
        <f t="shared" si="1"/>
        <v>2005</v>
      </c>
      <c r="B19" s="18">
        <f t="shared" si="0"/>
        <v>0.78527938308888878</v>
      </c>
      <c r="C19" s="36">
        <v>177598</v>
      </c>
      <c r="D19" s="36">
        <v>226159</v>
      </c>
      <c r="E19" s="36"/>
      <c r="F19" s="36"/>
      <c r="G19" s="36"/>
      <c r="H19" s="36"/>
      <c r="I19" s="36"/>
      <c r="J19" s="36"/>
      <c r="K19" s="36"/>
      <c r="L19" s="36"/>
      <c r="M19" s="36"/>
      <c r="N19" s="36"/>
      <c r="O19" s="36"/>
      <c r="P19" s="36"/>
    </row>
    <row r="20" spans="1:16">
      <c r="A20" s="36">
        <f t="shared" si="1"/>
        <v>2006</v>
      </c>
      <c r="B20" s="18">
        <f t="shared" si="0"/>
        <v>0.74465516475618665</v>
      </c>
      <c r="C20" s="36">
        <v>184428</v>
      </c>
      <c r="D20" s="36">
        <v>247669</v>
      </c>
      <c r="E20" s="36"/>
      <c r="F20" s="45" t="s">
        <v>157</v>
      </c>
      <c r="G20" s="45"/>
      <c r="H20" s="45"/>
      <c r="I20" s="45"/>
      <c r="J20" s="45"/>
      <c r="K20" s="45"/>
      <c r="L20" s="45"/>
      <c r="M20" s="45"/>
      <c r="N20" s="45"/>
      <c r="O20" s="45"/>
      <c r="P20" s="45"/>
    </row>
    <row r="21" spans="1:16">
      <c r="A21" s="36">
        <f t="shared" si="1"/>
        <v>2007</v>
      </c>
      <c r="B21" s="18">
        <f t="shared" si="0"/>
        <v>0.75641649366613806</v>
      </c>
      <c r="C21" s="36">
        <v>203678</v>
      </c>
      <c r="D21" s="36">
        <v>269267</v>
      </c>
      <c r="E21" s="36"/>
      <c r="F21" s="45"/>
      <c r="G21" s="45"/>
      <c r="H21" s="45"/>
      <c r="I21" s="45"/>
      <c r="J21" s="45"/>
      <c r="K21" s="45"/>
      <c r="L21" s="45"/>
      <c r="M21" s="45"/>
      <c r="N21" s="45"/>
      <c r="O21" s="45"/>
      <c r="P21" s="45"/>
    </row>
    <row r="22" spans="1:16">
      <c r="A22" s="36">
        <f t="shared" si="1"/>
        <v>2008</v>
      </c>
      <c r="B22" s="18">
        <f t="shared" si="0"/>
        <v>0.68378285399752303</v>
      </c>
      <c r="C22" s="36">
        <v>198762</v>
      </c>
      <c r="D22" s="36">
        <v>290680</v>
      </c>
      <c r="E22" s="36"/>
      <c r="F22" s="45"/>
      <c r="G22" s="45"/>
      <c r="H22" s="45"/>
      <c r="I22" s="45"/>
      <c r="J22" s="45"/>
      <c r="K22" s="45"/>
      <c r="L22" s="45"/>
      <c r="M22" s="45"/>
      <c r="N22" s="45"/>
      <c r="O22" s="45"/>
      <c r="P22" s="45"/>
    </row>
    <row r="23" spans="1:16">
      <c r="A23" s="36">
        <f t="shared" si="1"/>
        <v>2009</v>
      </c>
      <c r="B23" s="18">
        <f t="shared" si="0"/>
        <v>0.73407272843165372</v>
      </c>
      <c r="C23" s="36">
        <v>207297</v>
      </c>
      <c r="D23" s="36">
        <v>282393</v>
      </c>
      <c r="E23" s="36"/>
      <c r="F23" s="36"/>
      <c r="G23" s="36"/>
      <c r="H23" s="36"/>
      <c r="I23" s="36"/>
      <c r="J23" s="36"/>
      <c r="K23" s="36"/>
      <c r="L23" s="36"/>
      <c r="M23" s="36"/>
      <c r="N23" s="36"/>
      <c r="O23" s="36"/>
      <c r="P23" s="36"/>
    </row>
    <row r="24" spans="1:16">
      <c r="A24" s="36">
        <f t="shared" si="1"/>
        <v>2010</v>
      </c>
      <c r="B24" s="18">
        <f t="shared" si="0"/>
        <v>0.73724357205074253</v>
      </c>
      <c r="C24" s="36">
        <v>205674</v>
      </c>
      <c r="D24" s="36">
        <v>278977</v>
      </c>
      <c r="E24" s="36"/>
      <c r="F24" s="36"/>
      <c r="G24" s="36"/>
      <c r="H24" s="36"/>
      <c r="I24" s="36"/>
      <c r="J24" s="36"/>
      <c r="K24" s="36"/>
      <c r="L24" s="36"/>
      <c r="M24" s="36"/>
      <c r="N24" s="36"/>
      <c r="O24" s="36"/>
      <c r="P24" s="36"/>
    </row>
    <row r="25" spans="1:16">
      <c r="A25" s="36">
        <f t="shared" si="1"/>
        <v>2011</v>
      </c>
      <c r="B25" s="18">
        <f t="shared" si="0"/>
        <v>0.74901391401330197</v>
      </c>
      <c r="C25" s="36">
        <v>220279</v>
      </c>
      <c r="D25" s="36">
        <v>294092</v>
      </c>
      <c r="E25" s="36"/>
      <c r="F25" s="36"/>
      <c r="G25" s="36"/>
      <c r="H25" s="36"/>
      <c r="I25" s="36"/>
      <c r="J25" s="36"/>
      <c r="K25" s="36"/>
      <c r="L25" s="36"/>
      <c r="M25" s="36"/>
      <c r="N25" s="36"/>
      <c r="O25" s="36"/>
      <c r="P25" s="36"/>
    </row>
    <row r="26" spans="1:16">
      <c r="A26" s="36">
        <f t="shared" si="1"/>
        <v>2012</v>
      </c>
      <c r="B26" s="18">
        <f t="shared" si="0"/>
        <v>0.7707335955877731</v>
      </c>
      <c r="C26" s="36">
        <v>232955</v>
      </c>
      <c r="D26" s="36">
        <v>302251</v>
      </c>
      <c r="E26" s="36"/>
      <c r="F26" s="36"/>
      <c r="G26" s="36"/>
      <c r="H26" s="36"/>
      <c r="I26" s="36"/>
      <c r="J26" s="36"/>
      <c r="K26" s="36"/>
      <c r="L26" s="36"/>
      <c r="M26" s="36"/>
      <c r="N26" s="36"/>
      <c r="O26" s="36"/>
      <c r="P26" s="36"/>
    </row>
    <row r="27" spans="1:16">
      <c r="A27" s="36">
        <f t="shared" si="1"/>
        <v>2013</v>
      </c>
      <c r="B27" s="18">
        <f t="shared" si="0"/>
        <v>0.75133631808711177</v>
      </c>
      <c r="C27" s="36">
        <v>242327</v>
      </c>
      <c r="D27" s="36">
        <v>322528</v>
      </c>
      <c r="E27" s="36"/>
      <c r="F27" s="36"/>
      <c r="G27" s="36"/>
      <c r="H27" s="36"/>
      <c r="I27" s="36"/>
      <c r="J27" s="36"/>
      <c r="K27" s="36"/>
      <c r="L27" s="36"/>
      <c r="M27" s="36"/>
      <c r="N27" s="36"/>
      <c r="O27" s="36"/>
      <c r="P27" s="36"/>
    </row>
    <row r="28" spans="1:16">
      <c r="A28" s="36">
        <f t="shared" si="1"/>
        <v>2014</v>
      </c>
      <c r="B28" s="18">
        <f t="shared" si="0"/>
        <v>0.8084953393909512</v>
      </c>
      <c r="C28" s="36">
        <v>275477</v>
      </c>
      <c r="D28" s="36">
        <v>340728</v>
      </c>
      <c r="E28" s="36"/>
      <c r="F28" s="36"/>
      <c r="G28" s="36"/>
      <c r="H28" s="36"/>
      <c r="I28" s="36"/>
      <c r="J28" s="36"/>
      <c r="K28" s="36"/>
      <c r="L28" s="36"/>
      <c r="M28" s="36"/>
      <c r="N28" s="36"/>
      <c r="O28" s="36"/>
      <c r="P28" s="36"/>
    </row>
    <row r="29" spans="1:16">
      <c r="A29" s="36">
        <f t="shared" si="1"/>
        <v>2015</v>
      </c>
      <c r="B29" s="18">
        <f t="shared" si="0"/>
        <v>0.78069310130655578</v>
      </c>
      <c r="C29" s="36">
        <v>277787</v>
      </c>
      <c r="D29" s="36">
        <v>355821</v>
      </c>
      <c r="E29" s="36"/>
      <c r="F29" s="36"/>
      <c r="G29" s="36"/>
      <c r="H29" s="36"/>
      <c r="I29" s="36"/>
      <c r="J29" s="36"/>
      <c r="K29" s="36"/>
      <c r="L29" s="36"/>
      <c r="M29" s="36"/>
      <c r="N29" s="36"/>
      <c r="O29" s="36"/>
      <c r="P29" s="36"/>
    </row>
    <row r="30" spans="1:16">
      <c r="A30" s="36">
        <f t="shared" si="1"/>
        <v>2016</v>
      </c>
      <c r="B30" s="18">
        <f t="shared" si="0"/>
        <v>0.77171199999999995</v>
      </c>
      <c r="C30" s="36">
        <v>289392</v>
      </c>
      <c r="D30" s="36">
        <v>375000</v>
      </c>
      <c r="E30" s="36"/>
      <c r="F30" s="36"/>
      <c r="G30" s="36"/>
      <c r="H30" s="36"/>
      <c r="I30" s="36"/>
      <c r="J30" s="36"/>
      <c r="K30" s="36"/>
      <c r="L30" s="36"/>
      <c r="M30" s="36"/>
      <c r="N30" s="36"/>
      <c r="O30" s="36"/>
      <c r="P30" s="36"/>
    </row>
    <row r="31" spans="1:16">
      <c r="A31" s="36">
        <f t="shared" si="1"/>
        <v>2017</v>
      </c>
      <c r="B31" s="18">
        <f t="shared" si="0"/>
        <v>0.74561609597600598</v>
      </c>
      <c r="C31" s="36">
        <v>298321</v>
      </c>
      <c r="D31" s="36">
        <v>400100</v>
      </c>
      <c r="E31" s="36"/>
      <c r="F31" s="36"/>
      <c r="G31" s="36"/>
      <c r="H31" s="36"/>
      <c r="I31" s="36"/>
      <c r="J31" s="36"/>
      <c r="K31" s="36"/>
      <c r="L31" s="36"/>
      <c r="M31" s="36"/>
      <c r="N31" s="36"/>
      <c r="O31" s="36"/>
      <c r="P31" s="36"/>
    </row>
    <row r="33" spans="1:1">
      <c r="A33" s="36" t="s">
        <v>158</v>
      </c>
    </row>
    <row r="34" spans="1:1">
      <c r="A34" s="36" t="s">
        <v>159</v>
      </c>
    </row>
    <row r="35" spans="1:1">
      <c r="A35" s="36" t="s">
        <v>160</v>
      </c>
    </row>
    <row r="37" spans="1:1">
      <c r="A37" s="36" t="s">
        <v>161</v>
      </c>
    </row>
  </sheetData>
  <mergeCells count="1">
    <mergeCell ref="F20:P22"/>
  </mergeCells>
  <pageMargins left="0.7" right="0.7" top="0.75" bottom="0.75" header="0.3" footer="0.3"/>
  <pageSetup scale="32" orientation="portrait" horizontalDpi="1200" verticalDpi="12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X46"/>
  <sheetViews>
    <sheetView workbookViewId="0">
      <selection activeCell="M10" sqref="M10"/>
    </sheetView>
  </sheetViews>
  <sheetFormatPr baseColWidth="10" defaultColWidth="8.83203125" defaultRowHeight="15"/>
  <cols>
    <col min="12" max="13" width="13.1640625" customWidth="1"/>
  </cols>
  <sheetData>
    <row r="1" spans="1:13">
      <c r="A1" s="36" t="s">
        <v>162</v>
      </c>
      <c r="B1" s="36"/>
      <c r="C1" s="36"/>
      <c r="D1" s="36"/>
      <c r="E1" s="36"/>
      <c r="F1" s="36"/>
      <c r="G1" s="36"/>
      <c r="H1" s="36"/>
      <c r="I1" s="36"/>
      <c r="J1" s="36"/>
      <c r="K1" s="36"/>
      <c r="L1" s="36"/>
      <c r="M1" s="36"/>
    </row>
    <row r="2" spans="1:13">
      <c r="A2" s="36" t="s">
        <v>163</v>
      </c>
      <c r="B2" s="36"/>
      <c r="C2" s="36"/>
      <c r="D2" s="36"/>
      <c r="E2" s="36"/>
      <c r="F2" s="36"/>
      <c r="G2" s="36"/>
      <c r="H2" s="36"/>
      <c r="I2" s="36"/>
      <c r="J2" s="36"/>
      <c r="K2" s="36"/>
      <c r="L2" s="36"/>
      <c r="M2" s="36"/>
    </row>
    <row r="3" spans="1:13" ht="17">
      <c r="A3" s="36"/>
      <c r="B3" s="36" t="s">
        <v>164</v>
      </c>
      <c r="C3" s="36"/>
      <c r="D3" s="36"/>
      <c r="E3" s="36" t="s">
        <v>165</v>
      </c>
      <c r="F3" s="36"/>
      <c r="G3" s="36"/>
      <c r="H3" s="36" t="s">
        <v>166</v>
      </c>
      <c r="I3" s="36"/>
      <c r="J3" s="36"/>
      <c r="K3" s="36"/>
      <c r="L3" s="36" t="s">
        <v>167</v>
      </c>
      <c r="M3" s="36"/>
    </row>
    <row r="4" spans="1:13" ht="17">
      <c r="A4" s="36"/>
      <c r="B4" s="36" t="s">
        <v>168</v>
      </c>
      <c r="C4" s="36" t="s">
        <v>169</v>
      </c>
      <c r="D4" s="36"/>
      <c r="E4" s="36" t="s">
        <v>168</v>
      </c>
      <c r="F4" s="36" t="s">
        <v>169</v>
      </c>
      <c r="G4" s="36"/>
      <c r="H4" s="36" t="s">
        <v>164</v>
      </c>
      <c r="I4" s="36" t="s">
        <v>165</v>
      </c>
      <c r="J4" s="36"/>
      <c r="K4" s="36"/>
      <c r="L4" s="36" t="s">
        <v>18</v>
      </c>
      <c r="M4" s="36" t="s">
        <v>19</v>
      </c>
    </row>
    <row r="5" spans="1:13">
      <c r="A5" s="36">
        <v>1982</v>
      </c>
      <c r="B5" s="28">
        <v>72.2</v>
      </c>
      <c r="C5" s="36"/>
      <c r="D5" s="36"/>
      <c r="E5" s="28">
        <v>91.2</v>
      </c>
      <c r="F5" s="36"/>
      <c r="G5" s="36"/>
      <c r="H5" s="28">
        <v>211.2</v>
      </c>
      <c r="I5" s="28">
        <v>247.6</v>
      </c>
      <c r="J5" s="28"/>
      <c r="K5" s="36">
        <v>1982</v>
      </c>
      <c r="L5" s="29">
        <f>B5/H5</f>
        <v>0.34185606060606066</v>
      </c>
      <c r="M5" s="18">
        <f>E5/I5</f>
        <v>0.36833602584814218</v>
      </c>
    </row>
    <row r="6" spans="1:13">
      <c r="A6" s="36">
        <f>A5+1</f>
        <v>1983</v>
      </c>
      <c r="B6" s="28">
        <v>72</v>
      </c>
      <c r="C6" s="36"/>
      <c r="D6" s="36"/>
      <c r="E6" s="28">
        <v>98.4</v>
      </c>
      <c r="F6" s="36"/>
      <c r="G6" s="36"/>
      <c r="H6" s="28">
        <v>201.8</v>
      </c>
      <c r="I6" s="28">
        <v>268.89999999999998</v>
      </c>
      <c r="J6" s="28"/>
      <c r="K6" s="36">
        <f>K5+1</f>
        <v>1983</v>
      </c>
      <c r="L6" s="29">
        <f t="shared" ref="L6:L40" si="0">B6/H6</f>
        <v>0.35678889990089196</v>
      </c>
      <c r="M6" s="18">
        <f t="shared" ref="M6:M40" si="1">E6/I6</f>
        <v>0.36593529193008556</v>
      </c>
    </row>
    <row r="7" spans="1:13">
      <c r="A7" s="36">
        <f t="shared" ref="A7:A40" si="2">A6+1</f>
        <v>1984</v>
      </c>
      <c r="B7" s="28">
        <v>83.8</v>
      </c>
      <c r="C7" s="36"/>
      <c r="D7" s="36"/>
      <c r="E7" s="28">
        <v>123.2</v>
      </c>
      <c r="F7" s="36"/>
      <c r="G7" s="36"/>
      <c r="H7" s="28">
        <v>219.9</v>
      </c>
      <c r="I7" s="28">
        <v>332.4</v>
      </c>
      <c r="J7" s="28"/>
      <c r="K7" s="36">
        <f t="shared" ref="K7:K40" si="3">K6+1</f>
        <v>1984</v>
      </c>
      <c r="L7" s="29">
        <f t="shared" si="0"/>
        <v>0.38108231014097316</v>
      </c>
      <c r="M7" s="18">
        <f t="shared" si="1"/>
        <v>0.3706377858002407</v>
      </c>
    </row>
    <row r="8" spans="1:13">
      <c r="A8" s="36">
        <f t="shared" si="2"/>
        <v>1985</v>
      </c>
      <c r="B8" s="28">
        <v>87.8</v>
      </c>
      <c r="C8" s="36"/>
      <c r="D8" s="36"/>
      <c r="E8" s="28">
        <v>135.80000000000001</v>
      </c>
      <c r="F8" s="36"/>
      <c r="G8" s="36"/>
      <c r="H8" s="28">
        <v>215.9</v>
      </c>
      <c r="I8" s="28">
        <v>338.1</v>
      </c>
      <c r="J8" s="28"/>
      <c r="K8" s="36">
        <f t="shared" si="3"/>
        <v>1985</v>
      </c>
      <c r="L8" s="29">
        <f t="shared" si="0"/>
        <v>0.40666975451597959</v>
      </c>
      <c r="M8" s="18">
        <f t="shared" si="1"/>
        <v>0.40165631469979296</v>
      </c>
    </row>
    <row r="9" spans="1:13">
      <c r="A9" s="36">
        <f t="shared" si="2"/>
        <v>1986</v>
      </c>
      <c r="B9" s="28">
        <v>83</v>
      </c>
      <c r="C9" s="36"/>
      <c r="D9" s="36"/>
      <c r="E9" s="28">
        <v>148.4</v>
      </c>
      <c r="F9" s="36"/>
      <c r="G9" s="36"/>
      <c r="H9" s="28">
        <v>223.3</v>
      </c>
      <c r="I9" s="28">
        <v>368.4</v>
      </c>
      <c r="J9" s="28"/>
      <c r="K9" s="36">
        <f t="shared" si="3"/>
        <v>1986</v>
      </c>
      <c r="L9" s="29">
        <f t="shared" si="0"/>
        <v>0.37169726824899235</v>
      </c>
      <c r="M9" s="18">
        <f t="shared" si="1"/>
        <v>0.40282301845819768</v>
      </c>
    </row>
    <row r="10" spans="1:13">
      <c r="A10" s="36">
        <f t="shared" si="2"/>
        <v>1987</v>
      </c>
      <c r="B10" s="28">
        <v>85.5</v>
      </c>
      <c r="C10" s="36"/>
      <c r="D10" s="36"/>
      <c r="E10" s="28">
        <v>168.6</v>
      </c>
      <c r="F10" s="36"/>
      <c r="G10" s="36"/>
      <c r="H10" s="28">
        <v>250.2</v>
      </c>
      <c r="I10" s="28">
        <v>409.8</v>
      </c>
      <c r="J10" s="28"/>
      <c r="K10" s="36">
        <f t="shared" si="3"/>
        <v>1987</v>
      </c>
      <c r="L10" s="29">
        <f t="shared" si="0"/>
        <v>0.34172661870503601</v>
      </c>
      <c r="M10" s="18">
        <f t="shared" si="1"/>
        <v>0.41142020497803805</v>
      </c>
    </row>
    <row r="11" spans="1:13">
      <c r="A11" s="36">
        <f t="shared" si="2"/>
        <v>1988</v>
      </c>
      <c r="B11" s="28">
        <v>105.8</v>
      </c>
      <c r="C11" s="36"/>
      <c r="D11" s="36"/>
      <c r="E11" s="28">
        <v>187.9</v>
      </c>
      <c r="F11" s="36"/>
      <c r="G11" s="36"/>
      <c r="H11" s="28">
        <v>320.2</v>
      </c>
      <c r="I11" s="28">
        <v>447.2</v>
      </c>
      <c r="J11" s="28"/>
      <c r="K11" s="36">
        <f t="shared" si="3"/>
        <v>1988</v>
      </c>
      <c r="L11" s="29">
        <f t="shared" si="0"/>
        <v>0.33041848844472205</v>
      </c>
      <c r="M11" s="18">
        <f t="shared" si="1"/>
        <v>0.42016994633273708</v>
      </c>
    </row>
    <row r="12" spans="1:13">
      <c r="A12" s="36">
        <f t="shared" si="2"/>
        <v>1989</v>
      </c>
      <c r="B12" s="28">
        <v>123.7</v>
      </c>
      <c r="C12" s="36"/>
      <c r="D12" s="36"/>
      <c r="E12" s="28">
        <v>204.7</v>
      </c>
      <c r="F12" s="36"/>
      <c r="G12" s="36"/>
      <c r="H12" s="28">
        <v>359.9</v>
      </c>
      <c r="I12" s="28">
        <v>477.7</v>
      </c>
      <c r="J12" s="28"/>
      <c r="K12" s="36">
        <f t="shared" si="3"/>
        <v>1989</v>
      </c>
      <c r="L12" s="29">
        <f t="shared" si="0"/>
        <v>0.34370658516254521</v>
      </c>
      <c r="M12" s="18">
        <f t="shared" si="1"/>
        <v>0.42851161817039984</v>
      </c>
    </row>
    <row r="13" spans="1:13">
      <c r="A13" s="36">
        <f t="shared" si="2"/>
        <v>1990</v>
      </c>
      <c r="B13" s="28">
        <v>127.8</v>
      </c>
      <c r="C13" s="36"/>
      <c r="D13" s="36"/>
      <c r="E13" s="28">
        <v>217.8</v>
      </c>
      <c r="F13" s="36"/>
      <c r="G13" s="36"/>
      <c r="H13" s="28">
        <v>387.4</v>
      </c>
      <c r="I13" s="28">
        <v>498.4</v>
      </c>
      <c r="J13" s="28"/>
      <c r="K13" s="36">
        <f t="shared" si="3"/>
        <v>1990</v>
      </c>
      <c r="L13" s="29">
        <f t="shared" si="0"/>
        <v>0.32989158492514198</v>
      </c>
      <c r="M13" s="18">
        <f t="shared" si="1"/>
        <v>0.43699839486356346</v>
      </c>
    </row>
    <row r="14" spans="1:13">
      <c r="A14" s="36">
        <f t="shared" si="2"/>
        <v>1991</v>
      </c>
      <c r="B14" s="28">
        <v>139.30000000000001</v>
      </c>
      <c r="C14" s="36"/>
      <c r="D14" s="36"/>
      <c r="E14" s="28">
        <v>215.6</v>
      </c>
      <c r="F14" s="36"/>
      <c r="G14" s="36"/>
      <c r="H14" s="28">
        <v>414.1</v>
      </c>
      <c r="I14" s="28">
        <v>491</v>
      </c>
      <c r="J14" s="28"/>
      <c r="K14" s="36">
        <f t="shared" si="3"/>
        <v>1991</v>
      </c>
      <c r="L14" s="29">
        <f t="shared" si="0"/>
        <v>0.33639217580294617</v>
      </c>
      <c r="M14" s="18">
        <f t="shared" si="1"/>
        <v>0.4391038696537678</v>
      </c>
    </row>
    <row r="15" spans="1:13">
      <c r="A15" s="36">
        <f>A14+1</f>
        <v>1992</v>
      </c>
      <c r="B15" s="28">
        <v>154.80000000000001</v>
      </c>
      <c r="C15" s="30">
        <v>138.399</v>
      </c>
      <c r="D15" s="36">
        <v>1992</v>
      </c>
      <c r="E15" s="28">
        <v>231.7</v>
      </c>
      <c r="F15" s="31">
        <v>236.114</v>
      </c>
      <c r="G15" s="36"/>
      <c r="H15" s="28">
        <v>439.6</v>
      </c>
      <c r="I15" s="28">
        <v>536.5</v>
      </c>
      <c r="J15" s="28"/>
      <c r="K15" s="36">
        <f>K14+1</f>
        <v>1992</v>
      </c>
      <c r="L15" s="29">
        <f t="shared" si="0"/>
        <v>0.35213830755232028</v>
      </c>
      <c r="M15" s="18">
        <f t="shared" si="1"/>
        <v>0.43187325256290771</v>
      </c>
    </row>
    <row r="16" spans="1:13">
      <c r="A16" s="36">
        <f t="shared" si="2"/>
        <v>1993</v>
      </c>
      <c r="B16" s="28">
        <v>161.1</v>
      </c>
      <c r="C16" s="30">
        <v>148.066</v>
      </c>
      <c r="D16" s="36">
        <f t="shared" ref="D16:D39" si="4">D15+1</f>
        <v>1993</v>
      </c>
      <c r="E16" s="28">
        <v>247.9</v>
      </c>
      <c r="F16" s="31">
        <v>260.81099999999998</v>
      </c>
      <c r="G16" s="36"/>
      <c r="H16" s="28">
        <v>456.9</v>
      </c>
      <c r="I16" s="28">
        <v>589.4</v>
      </c>
      <c r="J16" s="28"/>
      <c r="K16" s="36">
        <f t="shared" si="3"/>
        <v>1993</v>
      </c>
      <c r="L16" s="29">
        <f t="shared" si="0"/>
        <v>0.35259356533158243</v>
      </c>
      <c r="M16" s="18">
        <f t="shared" si="1"/>
        <v>0.42059721750933154</v>
      </c>
    </row>
    <row r="17" spans="1:24">
      <c r="A17" s="36">
        <f t="shared" si="2"/>
        <v>1994</v>
      </c>
      <c r="B17" s="28">
        <v>189.4</v>
      </c>
      <c r="C17" s="30">
        <v>165.11600000000001</v>
      </c>
      <c r="D17" s="36">
        <f t="shared" si="4"/>
        <v>1994</v>
      </c>
      <c r="E17" s="28">
        <v>289.5</v>
      </c>
      <c r="F17" s="31">
        <v>305.29599999999999</v>
      </c>
      <c r="G17" s="36"/>
      <c r="H17" s="28">
        <v>502.9</v>
      </c>
      <c r="I17" s="28">
        <v>668.7</v>
      </c>
      <c r="J17" s="28"/>
      <c r="K17" s="36">
        <f t="shared" si="3"/>
        <v>1994</v>
      </c>
      <c r="L17" s="29">
        <f t="shared" si="0"/>
        <v>0.37661562934977133</v>
      </c>
      <c r="M17" s="18">
        <f t="shared" si="1"/>
        <v>0.43292956482727679</v>
      </c>
      <c r="N17" s="36"/>
      <c r="O17" s="36"/>
      <c r="P17" s="36"/>
      <c r="Q17" s="36"/>
      <c r="R17" s="36"/>
      <c r="S17" s="36"/>
      <c r="T17" s="36"/>
      <c r="U17" s="36"/>
      <c r="V17" s="36"/>
      <c r="W17" s="36"/>
      <c r="X17" s="36"/>
    </row>
    <row r="18" spans="1:24">
      <c r="A18" s="36">
        <f t="shared" si="2"/>
        <v>1995</v>
      </c>
      <c r="B18" s="28">
        <v>209.9</v>
      </c>
      <c r="C18" s="30">
        <v>185.96600000000001</v>
      </c>
      <c r="D18" s="36">
        <f t="shared" si="4"/>
        <v>1995</v>
      </c>
      <c r="E18" s="28">
        <v>313.5</v>
      </c>
      <c r="F18" s="31">
        <v>350.95499999999998</v>
      </c>
      <c r="G18" s="36"/>
      <c r="H18" s="28">
        <v>575.20000000000005</v>
      </c>
      <c r="I18" s="28">
        <v>749.4</v>
      </c>
      <c r="J18" s="28"/>
      <c r="K18" s="36">
        <f t="shared" si="3"/>
        <v>1995</v>
      </c>
      <c r="L18" s="29">
        <f t="shared" si="0"/>
        <v>0.36491655076495128</v>
      </c>
      <c r="M18" s="18">
        <f t="shared" si="1"/>
        <v>0.41833466773418737</v>
      </c>
      <c r="N18" s="36"/>
      <c r="O18" s="36"/>
      <c r="P18" s="36"/>
      <c r="Q18" s="36"/>
      <c r="R18" s="36"/>
      <c r="S18" s="36"/>
      <c r="T18" s="36"/>
      <c r="U18" s="36"/>
      <c r="V18" s="36"/>
      <c r="W18" s="36"/>
      <c r="X18" s="36"/>
    </row>
    <row r="19" spans="1:24">
      <c r="A19" s="36">
        <f t="shared" si="2"/>
        <v>1996</v>
      </c>
      <c r="B19" s="28">
        <v>222.6</v>
      </c>
      <c r="C19" s="30">
        <v>198.36799999999999</v>
      </c>
      <c r="D19" s="36">
        <f t="shared" si="4"/>
        <v>1996</v>
      </c>
      <c r="E19" s="28">
        <v>334.8</v>
      </c>
      <c r="F19" s="31">
        <v>367.36900000000003</v>
      </c>
      <c r="G19" s="36"/>
      <c r="H19" s="28">
        <v>612.1</v>
      </c>
      <c r="I19" s="28">
        <v>803.1</v>
      </c>
      <c r="J19" s="28"/>
      <c r="K19" s="36">
        <f t="shared" si="3"/>
        <v>1996</v>
      </c>
      <c r="L19" s="29">
        <f t="shared" si="0"/>
        <v>0.36366606763600717</v>
      </c>
      <c r="M19" s="18">
        <f t="shared" si="1"/>
        <v>0.41688457228240566</v>
      </c>
      <c r="N19" s="36"/>
      <c r="O19" s="36"/>
      <c r="P19" s="36"/>
      <c r="Q19" s="36"/>
      <c r="R19" s="36"/>
      <c r="S19" s="36"/>
      <c r="T19" s="36"/>
      <c r="U19" s="36"/>
      <c r="V19" s="36"/>
      <c r="W19" s="36"/>
      <c r="X19" s="36"/>
    </row>
    <row r="20" spans="1:24">
      <c r="A20" s="36">
        <f t="shared" si="2"/>
        <v>1997</v>
      </c>
      <c r="B20" s="28">
        <v>249.6</v>
      </c>
      <c r="C20" s="30">
        <v>217.649</v>
      </c>
      <c r="D20" s="36">
        <f t="shared" si="4"/>
        <v>1997</v>
      </c>
      <c r="E20" s="28">
        <v>349.8</v>
      </c>
      <c r="F20" s="31">
        <v>396.58600000000001</v>
      </c>
      <c r="G20" s="36"/>
      <c r="H20" s="28">
        <v>678.4</v>
      </c>
      <c r="I20" s="28">
        <v>876.8</v>
      </c>
      <c r="J20" s="28"/>
      <c r="K20" s="36">
        <f t="shared" si="3"/>
        <v>1997</v>
      </c>
      <c r="L20" s="29">
        <f t="shared" si="0"/>
        <v>0.36792452830188682</v>
      </c>
      <c r="M20" s="18">
        <f t="shared" si="1"/>
        <v>0.39895072992700731</v>
      </c>
      <c r="N20" s="36"/>
      <c r="O20" s="36"/>
      <c r="P20" s="36"/>
      <c r="Q20" s="36"/>
      <c r="R20" s="36"/>
      <c r="S20" s="36"/>
      <c r="T20" s="36"/>
      <c r="U20" s="36"/>
      <c r="V20" s="36"/>
      <c r="W20" s="36"/>
      <c r="X20" s="36"/>
    </row>
    <row r="21" spans="1:24">
      <c r="A21" s="36">
        <f t="shared" si="2"/>
        <v>1998</v>
      </c>
      <c r="B21" s="28">
        <v>233.9</v>
      </c>
      <c r="C21" s="30">
        <v>216.113</v>
      </c>
      <c r="D21" s="36">
        <f t="shared" si="4"/>
        <v>1998</v>
      </c>
      <c r="E21" s="28">
        <v>361.5</v>
      </c>
      <c r="F21" s="31">
        <v>425.71</v>
      </c>
      <c r="G21" s="36"/>
      <c r="H21" s="28">
        <v>670.4</v>
      </c>
      <c r="I21" s="28">
        <v>918.6</v>
      </c>
      <c r="J21" s="28"/>
      <c r="K21" s="36">
        <f t="shared" si="3"/>
        <v>1998</v>
      </c>
      <c r="L21" s="29">
        <f t="shared" si="0"/>
        <v>0.34889618138424822</v>
      </c>
      <c r="M21" s="18">
        <f t="shared" si="1"/>
        <v>0.39353363814500325</v>
      </c>
      <c r="N21" s="36"/>
      <c r="O21" s="36"/>
      <c r="P21" s="36"/>
      <c r="Q21" s="36"/>
      <c r="R21" s="36"/>
      <c r="S21" s="36"/>
      <c r="T21" s="36"/>
      <c r="U21" s="36"/>
      <c r="V21" s="36"/>
      <c r="W21" s="36"/>
      <c r="X21" s="36"/>
    </row>
    <row r="22" spans="1:24">
      <c r="A22" s="36">
        <f t="shared" si="2"/>
        <v>1999</v>
      </c>
      <c r="B22" s="32">
        <v>228.8</v>
      </c>
      <c r="C22" s="30">
        <v>222.458</v>
      </c>
      <c r="D22" s="36">
        <f t="shared" si="4"/>
        <v>1999</v>
      </c>
      <c r="E22" s="33">
        <v>396.9</v>
      </c>
      <c r="F22" s="31">
        <v>474.83100000000002</v>
      </c>
      <c r="G22" s="36"/>
      <c r="H22" s="33">
        <v>698.5</v>
      </c>
      <c r="I22" s="33">
        <v>1035.5999999999999</v>
      </c>
      <c r="J22" s="33"/>
      <c r="K22" s="36">
        <f t="shared" si="3"/>
        <v>1999</v>
      </c>
      <c r="L22" s="29">
        <f t="shared" si="0"/>
        <v>0.32755905511811023</v>
      </c>
      <c r="M22" s="18">
        <f t="shared" si="1"/>
        <v>0.3832560834298957</v>
      </c>
      <c r="N22" s="36"/>
      <c r="O22" s="36"/>
      <c r="P22" s="36"/>
      <c r="Q22" s="36"/>
      <c r="R22" s="36"/>
      <c r="S22" s="36"/>
      <c r="T22" s="36"/>
      <c r="U22" s="36"/>
      <c r="V22" s="36"/>
      <c r="W22" s="36"/>
      <c r="X22" s="36"/>
    </row>
    <row r="23" spans="1:24">
      <c r="A23" s="36">
        <f t="shared" si="2"/>
        <v>2000</v>
      </c>
      <c r="B23" s="32">
        <v>248.9</v>
      </c>
      <c r="C23" s="30">
        <v>245.863</v>
      </c>
      <c r="D23" s="36">
        <f t="shared" si="4"/>
        <v>2000</v>
      </c>
      <c r="E23" s="33">
        <v>464.8</v>
      </c>
      <c r="F23" s="31">
        <v>563.08399999999995</v>
      </c>
      <c r="G23" s="36"/>
      <c r="H23" s="33">
        <v>784.9</v>
      </c>
      <c r="I23" s="33">
        <v>1231.7</v>
      </c>
      <c r="J23" s="33"/>
      <c r="K23" s="36">
        <f t="shared" si="3"/>
        <v>2000</v>
      </c>
      <c r="L23" s="29">
        <f t="shared" si="0"/>
        <v>0.31711045993120146</v>
      </c>
      <c r="M23" s="18">
        <f t="shared" si="1"/>
        <v>0.37736461800763171</v>
      </c>
      <c r="N23" s="36"/>
      <c r="O23" s="36"/>
      <c r="P23" s="36"/>
      <c r="Q23" s="36"/>
      <c r="R23" s="36"/>
      <c r="S23" s="36"/>
      <c r="T23" s="36"/>
      <c r="U23" s="36"/>
      <c r="V23" s="36"/>
      <c r="W23" s="36"/>
      <c r="X23" s="36"/>
    </row>
    <row r="24" spans="1:24">
      <c r="A24" s="36">
        <f t="shared" si="2"/>
        <v>2001</v>
      </c>
      <c r="B24" s="32">
        <v>236.1</v>
      </c>
      <c r="C24" s="30">
        <v>223.69499999999999</v>
      </c>
      <c r="D24" s="36">
        <f t="shared" si="4"/>
        <v>2001</v>
      </c>
      <c r="E24" s="33">
        <v>448.7</v>
      </c>
      <c r="F24" s="31">
        <v>526.69100000000003</v>
      </c>
      <c r="G24" s="36"/>
      <c r="H24" s="33">
        <v>731.3</v>
      </c>
      <c r="I24" s="33">
        <v>1153.7</v>
      </c>
      <c r="J24" s="33"/>
      <c r="K24" s="36">
        <f t="shared" si="3"/>
        <v>2001</v>
      </c>
      <c r="L24" s="29">
        <f>B24/H24</f>
        <v>0.32284971967728704</v>
      </c>
      <c r="M24" s="18">
        <f t="shared" si="1"/>
        <v>0.38892259686226921</v>
      </c>
      <c r="N24" s="36"/>
      <c r="O24" s="36"/>
      <c r="P24" s="36"/>
      <c r="Q24" s="36"/>
      <c r="R24" s="36"/>
      <c r="S24" s="36"/>
      <c r="T24" s="36"/>
      <c r="U24" s="36"/>
      <c r="V24" s="36"/>
      <c r="W24" s="36"/>
      <c r="X24" s="36"/>
    </row>
    <row r="25" spans="1:24">
      <c r="A25" s="36">
        <f t="shared" si="2"/>
        <v>2002</v>
      </c>
      <c r="B25" s="32">
        <v>219.6</v>
      </c>
      <c r="C25" s="30">
        <v>220.96700000000001</v>
      </c>
      <c r="D25" s="36">
        <f t="shared" si="4"/>
        <v>2002</v>
      </c>
      <c r="E25" s="33">
        <v>459.7</v>
      </c>
      <c r="F25" s="31">
        <v>549.40200000000004</v>
      </c>
      <c r="G25" s="36"/>
      <c r="H25" s="33">
        <v>698</v>
      </c>
      <c r="I25" s="33">
        <v>1173.3</v>
      </c>
      <c r="J25" s="33"/>
      <c r="K25" s="36">
        <f t="shared" si="3"/>
        <v>2002</v>
      </c>
      <c r="L25" s="29">
        <f t="shared" si="0"/>
        <v>0.31461318051575932</v>
      </c>
      <c r="M25" s="18">
        <f t="shared" si="1"/>
        <v>0.39180090343475665</v>
      </c>
      <c r="N25" s="36"/>
      <c r="O25" s="36"/>
      <c r="P25" s="36"/>
      <c r="Q25" s="36"/>
      <c r="R25" s="36"/>
      <c r="S25" s="36"/>
      <c r="T25" s="36"/>
      <c r="U25" s="36"/>
      <c r="V25" s="36"/>
      <c r="W25" s="36"/>
      <c r="X25" s="36"/>
    </row>
    <row r="26" spans="1:24">
      <c r="A26" s="36">
        <f t="shared" si="2"/>
        <v>2003</v>
      </c>
      <c r="B26" s="32">
        <v>231.9</v>
      </c>
      <c r="C26" s="30">
        <v>232.78399999999999</v>
      </c>
      <c r="D26" s="36">
        <f t="shared" si="4"/>
        <v>2003</v>
      </c>
      <c r="E26" s="33">
        <v>492.4</v>
      </c>
      <c r="F26" s="31">
        <v>593.83299999999997</v>
      </c>
      <c r="G26" s="36"/>
      <c r="H26" s="33">
        <v>730.4</v>
      </c>
      <c r="I26" s="33">
        <v>1272.0999999999999</v>
      </c>
      <c r="J26" s="33"/>
      <c r="K26" s="36">
        <f t="shared" si="3"/>
        <v>2003</v>
      </c>
      <c r="L26" s="29">
        <f t="shared" si="0"/>
        <v>0.31749726177437021</v>
      </c>
      <c r="M26" s="18">
        <f t="shared" si="1"/>
        <v>0.38707648769750808</v>
      </c>
      <c r="N26" s="36"/>
      <c r="O26" s="36"/>
      <c r="P26" s="36"/>
      <c r="Q26" s="36"/>
      <c r="R26" s="36"/>
      <c r="S26" s="36"/>
      <c r="T26" s="36"/>
      <c r="U26" s="36"/>
      <c r="V26" s="36"/>
      <c r="W26" s="36"/>
      <c r="X26" s="36"/>
    </row>
    <row r="27" spans="1:24">
      <c r="A27" s="36">
        <f t="shared" si="2"/>
        <v>2004</v>
      </c>
      <c r="B27" s="32">
        <v>250.7</v>
      </c>
      <c r="C27" s="30">
        <v>252.08600000000001</v>
      </c>
      <c r="D27" s="36">
        <f t="shared" si="4"/>
        <v>2004</v>
      </c>
      <c r="E27" s="33">
        <v>551.5</v>
      </c>
      <c r="F27" s="31">
        <v>697.56100000000004</v>
      </c>
      <c r="G27" s="36"/>
      <c r="H27" s="33">
        <v>823.6</v>
      </c>
      <c r="I27" s="33">
        <v>1488.3</v>
      </c>
      <c r="J27" s="33"/>
      <c r="K27" s="36">
        <f t="shared" si="3"/>
        <v>2004</v>
      </c>
      <c r="L27" s="29">
        <f t="shared" si="0"/>
        <v>0.30439533754249631</v>
      </c>
      <c r="M27" s="18">
        <f t="shared" si="1"/>
        <v>0.37055701135523755</v>
      </c>
      <c r="N27" s="36"/>
      <c r="O27" s="36"/>
      <c r="P27" s="36"/>
      <c r="Q27" s="36"/>
      <c r="R27" s="36"/>
      <c r="S27" s="36"/>
      <c r="T27" s="36"/>
      <c r="U27" s="36"/>
      <c r="V27" s="36"/>
      <c r="W27" s="36"/>
      <c r="X27" s="36"/>
    </row>
    <row r="28" spans="1:24">
      <c r="A28" s="36">
        <f t="shared" si="2"/>
        <v>2005</v>
      </c>
      <c r="B28" s="32">
        <v>273.89999999999998</v>
      </c>
      <c r="C28" s="30">
        <v>245.7</v>
      </c>
      <c r="D28" s="36">
        <f t="shared" si="4"/>
        <v>2005</v>
      </c>
      <c r="E28" s="33">
        <v>615</v>
      </c>
      <c r="F28" s="31">
        <v>775.73</v>
      </c>
      <c r="G28" s="36"/>
      <c r="H28" s="33">
        <v>913</v>
      </c>
      <c r="I28" s="33">
        <v>1695.8</v>
      </c>
      <c r="J28" s="33"/>
      <c r="K28" s="36">
        <f t="shared" si="3"/>
        <v>2005</v>
      </c>
      <c r="L28" s="29">
        <f t="shared" si="0"/>
        <v>0.3</v>
      </c>
      <c r="M28" s="18">
        <f t="shared" si="1"/>
        <v>0.36266069111923577</v>
      </c>
      <c r="N28" s="36"/>
      <c r="O28" s="36"/>
      <c r="P28" s="36"/>
      <c r="Q28" s="36"/>
      <c r="R28" s="36"/>
      <c r="S28" s="36"/>
      <c r="T28" s="36"/>
      <c r="U28" s="36"/>
      <c r="V28" s="36"/>
      <c r="W28" s="36"/>
      <c r="X28" s="36"/>
    </row>
    <row r="29" spans="1:24">
      <c r="A29" s="36">
        <f t="shared" si="2"/>
        <v>2006</v>
      </c>
      <c r="B29" s="32">
        <v>293</v>
      </c>
      <c r="C29" s="30">
        <v>279.8</v>
      </c>
      <c r="D29" s="36">
        <f t="shared" si="4"/>
        <v>2006</v>
      </c>
      <c r="E29" s="33">
        <v>659.1</v>
      </c>
      <c r="F29" s="31">
        <v>862.65700000000004</v>
      </c>
      <c r="G29" s="36"/>
      <c r="H29" s="33">
        <v>1040.9000000000001</v>
      </c>
      <c r="I29" s="33">
        <v>1878.2</v>
      </c>
      <c r="J29" s="33"/>
      <c r="K29" s="36">
        <f t="shared" si="3"/>
        <v>2006</v>
      </c>
      <c r="L29" s="29">
        <f t="shared" si="0"/>
        <v>0.28148717456047651</v>
      </c>
      <c r="M29" s="18">
        <f t="shared" si="1"/>
        <v>0.3509210946651049</v>
      </c>
      <c r="N29" s="36"/>
      <c r="O29" s="36"/>
      <c r="P29" s="36"/>
      <c r="Q29" s="36"/>
      <c r="R29" s="36"/>
      <c r="S29" s="36"/>
      <c r="T29" s="36"/>
      <c r="U29" s="36"/>
      <c r="V29" s="36"/>
      <c r="W29" s="36"/>
      <c r="X29" s="36"/>
    </row>
    <row r="30" spans="1:24">
      <c r="A30" s="36">
        <f t="shared" si="2"/>
        <v>2007</v>
      </c>
      <c r="B30" s="32">
        <v>328</v>
      </c>
      <c r="C30" s="30">
        <v>301.3</v>
      </c>
      <c r="D30" s="36">
        <f t="shared" si="4"/>
        <v>2007</v>
      </c>
      <c r="E30" s="33">
        <v>706.6</v>
      </c>
      <c r="F30" s="31">
        <v>920.36900000000003</v>
      </c>
      <c r="G30" s="36"/>
      <c r="H30" s="33">
        <v>1165.2</v>
      </c>
      <c r="I30" s="33">
        <v>1986.3</v>
      </c>
      <c r="J30" s="33"/>
      <c r="K30" s="36">
        <f t="shared" si="3"/>
        <v>2007</v>
      </c>
      <c r="L30" s="29">
        <f t="shared" si="0"/>
        <v>0.28149673875729486</v>
      </c>
      <c r="M30" s="18">
        <f t="shared" si="1"/>
        <v>0.35573679705986005</v>
      </c>
      <c r="N30" s="36"/>
      <c r="O30" s="36"/>
      <c r="P30" s="36"/>
      <c r="Q30" s="36"/>
      <c r="R30" s="36"/>
      <c r="S30" s="36"/>
      <c r="T30" s="36"/>
      <c r="U30" s="36"/>
      <c r="V30" s="36"/>
      <c r="W30" s="36"/>
      <c r="X30" s="36"/>
    </row>
    <row r="31" spans="1:24">
      <c r="A31" s="36">
        <f t="shared" si="2"/>
        <v>2008</v>
      </c>
      <c r="B31" s="32">
        <v>347.5</v>
      </c>
      <c r="C31" s="30">
        <v>327.2</v>
      </c>
      <c r="D31" s="36">
        <f t="shared" si="4"/>
        <v>2008</v>
      </c>
      <c r="E31" s="33">
        <v>743</v>
      </c>
      <c r="F31" s="31">
        <v>975.096</v>
      </c>
      <c r="G31" s="36"/>
      <c r="H31" s="33">
        <v>1308.8</v>
      </c>
      <c r="I31" s="33">
        <v>2141.3000000000002</v>
      </c>
      <c r="J31" s="33"/>
      <c r="K31" s="36">
        <f t="shared" si="3"/>
        <v>2008</v>
      </c>
      <c r="L31" s="29">
        <f t="shared" si="0"/>
        <v>0.26551039119804404</v>
      </c>
      <c r="M31" s="18">
        <f t="shared" si="1"/>
        <v>0.3469854761126418</v>
      </c>
      <c r="N31" s="36"/>
      <c r="O31" s="36"/>
      <c r="P31" s="36"/>
      <c r="Q31" s="36"/>
      <c r="R31" s="36"/>
      <c r="S31" s="36"/>
      <c r="T31" s="36"/>
      <c r="U31" s="36"/>
      <c r="V31" s="36"/>
      <c r="W31" s="36"/>
      <c r="X31" s="36"/>
    </row>
    <row r="32" spans="1:24" ht="15" customHeight="1">
      <c r="A32" s="36">
        <f t="shared" si="2"/>
        <v>2009</v>
      </c>
      <c r="B32" s="32">
        <v>321.8</v>
      </c>
      <c r="C32" s="30">
        <v>261.3</v>
      </c>
      <c r="D32" s="36">
        <f t="shared" si="4"/>
        <v>2009</v>
      </c>
      <c r="E32" s="33">
        <v>643.29999999999995</v>
      </c>
      <c r="F32" s="31">
        <v>740.48099999999999</v>
      </c>
      <c r="G32" s="36"/>
      <c r="H32" s="33">
        <v>1070.3</v>
      </c>
      <c r="I32" s="33">
        <v>1580</v>
      </c>
      <c r="J32" s="33"/>
      <c r="K32" s="36">
        <f t="shared" si="3"/>
        <v>2009</v>
      </c>
      <c r="L32" s="29">
        <f t="shared" si="0"/>
        <v>0.30066336541156685</v>
      </c>
      <c r="M32" s="18">
        <f t="shared" si="1"/>
        <v>0.40715189873417718</v>
      </c>
      <c r="N32" s="36"/>
      <c r="O32" s="45" t="s">
        <v>170</v>
      </c>
      <c r="P32" s="45"/>
      <c r="Q32" s="45"/>
      <c r="R32" s="45"/>
      <c r="S32" s="45"/>
      <c r="T32" s="45"/>
      <c r="U32" s="45"/>
      <c r="V32" s="45"/>
      <c r="W32" s="45"/>
      <c r="X32" s="45"/>
    </row>
    <row r="33" spans="1:24">
      <c r="A33" s="36">
        <f t="shared" si="2"/>
        <v>2010</v>
      </c>
      <c r="B33" s="32">
        <v>358.8</v>
      </c>
      <c r="C33" s="30">
        <v>311.7</v>
      </c>
      <c r="D33" s="36">
        <f t="shared" si="4"/>
        <v>2010</v>
      </c>
      <c r="E33" s="33">
        <v>701.7</v>
      </c>
      <c r="F33" s="31">
        <v>922.202</v>
      </c>
      <c r="G33" s="36"/>
      <c r="H33" s="33">
        <v>1290.3</v>
      </c>
      <c r="I33" s="33">
        <v>1939</v>
      </c>
      <c r="J33" s="33"/>
      <c r="K33" s="36">
        <f t="shared" si="3"/>
        <v>2010</v>
      </c>
      <c r="L33" s="29">
        <f t="shared" si="0"/>
        <v>0.27807486631016043</v>
      </c>
      <c r="M33" s="18">
        <f t="shared" si="1"/>
        <v>0.36188757091284168</v>
      </c>
      <c r="N33" s="36"/>
      <c r="O33" s="45"/>
      <c r="P33" s="45"/>
      <c r="Q33" s="45"/>
      <c r="R33" s="45"/>
      <c r="S33" s="45"/>
      <c r="T33" s="45"/>
      <c r="U33" s="45"/>
      <c r="V33" s="45"/>
      <c r="W33" s="45"/>
      <c r="X33" s="45"/>
    </row>
    <row r="34" spans="1:24">
      <c r="A34" s="36">
        <f t="shared" si="2"/>
        <v>2011</v>
      </c>
      <c r="B34" s="32">
        <v>406.7</v>
      </c>
      <c r="C34" s="30">
        <v>360.4</v>
      </c>
      <c r="D34" s="36">
        <f t="shared" si="4"/>
        <v>2011</v>
      </c>
      <c r="E34" s="33">
        <v>784.2</v>
      </c>
      <c r="F34" s="31">
        <v>1057</v>
      </c>
      <c r="G34" s="36"/>
      <c r="H34" s="33">
        <v>1498.9</v>
      </c>
      <c r="I34" s="33">
        <v>2239.9</v>
      </c>
      <c r="J34" s="33"/>
      <c r="K34" s="36">
        <f t="shared" si="3"/>
        <v>2011</v>
      </c>
      <c r="L34" s="29">
        <f t="shared" si="0"/>
        <v>0.27133231036093131</v>
      </c>
      <c r="M34" s="18">
        <f t="shared" si="1"/>
        <v>0.35010491539800886</v>
      </c>
      <c r="N34" s="36"/>
      <c r="O34" s="45"/>
      <c r="P34" s="45"/>
      <c r="Q34" s="45"/>
      <c r="R34" s="45"/>
      <c r="S34" s="45"/>
      <c r="T34" s="45"/>
      <c r="U34" s="45"/>
      <c r="V34" s="45"/>
      <c r="W34" s="45"/>
      <c r="X34" s="45"/>
    </row>
    <row r="35" spans="1:24">
      <c r="A35" s="36">
        <f t="shared" si="2"/>
        <v>2012</v>
      </c>
      <c r="B35" s="32">
        <v>450.8</v>
      </c>
      <c r="C35" s="30">
        <v>377.4</v>
      </c>
      <c r="D35" s="36">
        <f t="shared" si="4"/>
        <v>2012</v>
      </c>
      <c r="E35" s="33">
        <v>822.3</v>
      </c>
      <c r="F35" s="31">
        <v>1132.5999999999999</v>
      </c>
      <c r="G35" s="36"/>
      <c r="H35" s="33">
        <v>1562.6</v>
      </c>
      <c r="I35" s="33">
        <v>2303.6999999999998</v>
      </c>
      <c r="J35" s="33"/>
      <c r="K35" s="36">
        <f t="shared" si="3"/>
        <v>2012</v>
      </c>
      <c r="L35" s="29">
        <f t="shared" si="0"/>
        <v>0.28849353641366954</v>
      </c>
      <c r="M35" s="18">
        <f t="shared" si="1"/>
        <v>0.35694751920823026</v>
      </c>
      <c r="N35" s="36"/>
      <c r="O35" s="45"/>
      <c r="P35" s="45"/>
      <c r="Q35" s="45"/>
      <c r="R35" s="45"/>
      <c r="S35" s="45"/>
      <c r="T35" s="45"/>
      <c r="U35" s="45"/>
      <c r="V35" s="45"/>
      <c r="W35" s="45"/>
      <c r="X35" s="45"/>
    </row>
    <row r="36" spans="1:24">
      <c r="A36" s="36">
        <f t="shared" si="2"/>
        <v>2013</v>
      </c>
      <c r="B36" s="32">
        <v>473.5</v>
      </c>
      <c r="C36" s="30">
        <v>387.2</v>
      </c>
      <c r="D36" s="36">
        <f t="shared" si="4"/>
        <v>2013</v>
      </c>
      <c r="E36" s="33">
        <v>848.3</v>
      </c>
      <c r="F36" s="31">
        <v>1123</v>
      </c>
      <c r="G36" s="36"/>
      <c r="H36" s="33">
        <v>1593.7</v>
      </c>
      <c r="I36" s="33">
        <v>2294.1999999999998</v>
      </c>
      <c r="J36" s="33"/>
      <c r="K36" s="36">
        <f t="shared" si="3"/>
        <v>2013</v>
      </c>
      <c r="L36" s="29">
        <f t="shared" si="0"/>
        <v>0.29710736023090922</v>
      </c>
      <c r="M36" s="18">
        <f t="shared" si="1"/>
        <v>0.3697585214889722</v>
      </c>
      <c r="N36" s="36"/>
      <c r="O36" s="36"/>
      <c r="P36" s="36"/>
      <c r="Q36" s="36"/>
      <c r="R36" s="36"/>
      <c r="S36" s="36"/>
      <c r="T36" s="36"/>
      <c r="U36" s="36"/>
      <c r="V36" s="36"/>
      <c r="W36" s="36"/>
      <c r="X36" s="36"/>
    </row>
    <row r="37" spans="1:24">
      <c r="A37" s="36">
        <f t="shared" si="2"/>
        <v>2014</v>
      </c>
      <c r="B37" s="32">
        <v>510.3</v>
      </c>
      <c r="C37" s="36">
        <v>401.6</v>
      </c>
      <c r="D37" s="36">
        <f t="shared" si="4"/>
        <v>2014</v>
      </c>
      <c r="E37" s="33">
        <v>896.1</v>
      </c>
      <c r="F37" s="36">
        <v>1180.4000000000001</v>
      </c>
      <c r="G37" s="36"/>
      <c r="H37" s="33">
        <v>1635.6</v>
      </c>
      <c r="I37" s="33">
        <v>2385.5</v>
      </c>
      <c r="J37" s="33"/>
      <c r="K37" s="36">
        <f t="shared" si="3"/>
        <v>2014</v>
      </c>
      <c r="L37" s="29">
        <f t="shared" si="0"/>
        <v>0.31199559794570803</v>
      </c>
      <c r="M37" s="18">
        <f t="shared" si="1"/>
        <v>0.37564451896876966</v>
      </c>
      <c r="N37" s="36"/>
      <c r="O37" s="36"/>
      <c r="P37" s="36"/>
      <c r="Q37" s="36"/>
      <c r="R37" s="36"/>
      <c r="S37" s="36"/>
      <c r="T37" s="36"/>
      <c r="U37" s="36"/>
      <c r="V37" s="36"/>
      <c r="W37" s="36"/>
      <c r="X37" s="36"/>
    </row>
    <row r="38" spans="1:24">
      <c r="A38" s="36">
        <f t="shared" si="2"/>
        <v>2015</v>
      </c>
      <c r="B38" s="32">
        <v>482.5</v>
      </c>
      <c r="C38" s="36">
        <v>382.9</v>
      </c>
      <c r="D38" s="36">
        <f t="shared" si="4"/>
        <v>2015</v>
      </c>
      <c r="E38" s="33">
        <v>870.7</v>
      </c>
      <c r="F38" s="36">
        <v>1113.2</v>
      </c>
      <c r="G38" s="36"/>
      <c r="H38" s="33">
        <v>1511.4</v>
      </c>
      <c r="I38" s="33">
        <v>2273.1999999999998</v>
      </c>
      <c r="J38" s="33"/>
      <c r="K38" s="36">
        <f t="shared" si="3"/>
        <v>2015</v>
      </c>
      <c r="L38" s="29">
        <f t="shared" si="0"/>
        <v>0.31924043932777557</v>
      </c>
      <c r="M38" s="18">
        <f t="shared" si="1"/>
        <v>0.38302833010733772</v>
      </c>
      <c r="N38" s="36"/>
      <c r="O38" s="36"/>
      <c r="P38" s="36"/>
      <c r="Q38" s="36"/>
      <c r="R38" s="36"/>
      <c r="S38" s="36"/>
      <c r="T38" s="36"/>
      <c r="U38" s="36"/>
      <c r="V38" s="36"/>
      <c r="W38" s="36"/>
      <c r="X38" s="36"/>
    </row>
    <row r="39" spans="1:24">
      <c r="A39" s="36">
        <f t="shared" si="2"/>
        <v>2016</v>
      </c>
      <c r="B39" s="32">
        <v>486.4</v>
      </c>
      <c r="C39" s="36">
        <v>378.8</v>
      </c>
      <c r="D39" s="36">
        <f t="shared" si="4"/>
        <v>2016</v>
      </c>
      <c r="E39" s="33">
        <v>847.4</v>
      </c>
      <c r="F39" s="36">
        <v>1070.5999999999999</v>
      </c>
      <c r="G39" s="36"/>
      <c r="H39" s="33">
        <v>1457</v>
      </c>
      <c r="I39" s="33">
        <v>2208</v>
      </c>
      <c r="J39" s="33"/>
      <c r="K39" s="36">
        <f t="shared" si="3"/>
        <v>2016</v>
      </c>
      <c r="L39" s="29">
        <f t="shared" si="0"/>
        <v>0.33383665065202467</v>
      </c>
      <c r="M39" s="18">
        <f t="shared" si="1"/>
        <v>0.38378623188405797</v>
      </c>
      <c r="N39" s="36"/>
      <c r="O39" s="36"/>
      <c r="P39" s="36"/>
      <c r="Q39" s="36"/>
      <c r="R39" s="36"/>
      <c r="S39" s="36"/>
      <c r="T39" s="36"/>
      <c r="U39" s="36"/>
      <c r="V39" s="36"/>
      <c r="W39" s="36"/>
      <c r="X39" s="36"/>
    </row>
    <row r="40" spans="1:24">
      <c r="A40" s="36">
        <f t="shared" si="2"/>
        <v>2017</v>
      </c>
      <c r="B40" s="32">
        <v>518.6</v>
      </c>
      <c r="C40" s="36"/>
      <c r="D40" s="36">
        <v>2017</v>
      </c>
      <c r="E40" s="33">
        <v>908.3</v>
      </c>
      <c r="F40" s="36"/>
      <c r="G40" s="36"/>
      <c r="H40" s="33">
        <v>1553.6</v>
      </c>
      <c r="I40" s="33">
        <v>2358.8000000000002</v>
      </c>
      <c r="J40" s="36"/>
      <c r="K40" s="36">
        <f t="shared" si="3"/>
        <v>2017</v>
      </c>
      <c r="L40" s="29">
        <f t="shared" si="0"/>
        <v>0.33380535530381056</v>
      </c>
      <c r="M40" s="18">
        <f t="shared" si="1"/>
        <v>0.38506867898931657</v>
      </c>
      <c r="N40" s="36"/>
      <c r="O40" s="36"/>
      <c r="P40" s="36"/>
      <c r="Q40" s="36"/>
      <c r="R40" s="36"/>
      <c r="S40" s="36"/>
      <c r="T40" s="36"/>
      <c r="U40" s="36"/>
      <c r="V40" s="36"/>
      <c r="W40" s="36"/>
      <c r="X40" s="36"/>
    </row>
    <row r="41" spans="1:24">
      <c r="A41" s="36"/>
      <c r="B41" s="36"/>
      <c r="C41" s="36"/>
      <c r="D41" s="36"/>
      <c r="E41" s="36"/>
      <c r="F41" s="36"/>
      <c r="G41" s="36"/>
      <c r="H41" s="36"/>
      <c r="I41" s="36"/>
      <c r="J41" s="36"/>
      <c r="K41" s="36"/>
      <c r="L41" s="36"/>
      <c r="M41" s="36"/>
      <c r="N41" s="36"/>
      <c r="O41" s="36"/>
      <c r="P41" s="36"/>
      <c r="Q41" s="36"/>
      <c r="R41" s="36"/>
      <c r="S41" s="36"/>
      <c r="T41" s="36"/>
      <c r="U41" s="36"/>
      <c r="V41" s="36"/>
      <c r="W41" s="36"/>
      <c r="X41" s="36"/>
    </row>
    <row r="42" spans="1:24">
      <c r="A42" s="36" t="s">
        <v>158</v>
      </c>
      <c r="B42" s="36"/>
      <c r="C42" s="36"/>
      <c r="D42" s="36"/>
      <c r="E42" s="36"/>
      <c r="F42" s="36"/>
      <c r="G42" s="36"/>
      <c r="H42" s="36"/>
      <c r="I42" s="36"/>
      <c r="J42" s="36"/>
      <c r="K42" s="36"/>
      <c r="L42" s="36"/>
      <c r="M42" s="36"/>
      <c r="N42" s="36"/>
      <c r="O42" s="36"/>
      <c r="P42" s="36"/>
      <c r="Q42" s="36"/>
      <c r="R42" s="36"/>
      <c r="S42" s="36"/>
      <c r="T42" s="36"/>
      <c r="U42" s="36"/>
      <c r="V42" s="36"/>
      <c r="W42" s="36"/>
      <c r="X42" s="36"/>
    </row>
    <row r="43" spans="1:24">
      <c r="A43" s="36" t="s">
        <v>171</v>
      </c>
      <c r="B43" s="36"/>
      <c r="C43" s="36"/>
      <c r="D43" s="36"/>
      <c r="E43" s="36"/>
      <c r="F43" s="36"/>
      <c r="G43" s="36"/>
      <c r="H43" s="36"/>
      <c r="I43" s="36"/>
      <c r="J43" s="36"/>
      <c r="K43" s="36"/>
      <c r="L43" s="36"/>
      <c r="M43" s="36"/>
      <c r="N43" s="36"/>
      <c r="O43" s="36"/>
      <c r="P43" s="36"/>
      <c r="Q43" s="36"/>
      <c r="R43" s="36"/>
      <c r="S43" s="36"/>
      <c r="T43" s="36"/>
      <c r="U43" s="36"/>
      <c r="V43" s="36"/>
      <c r="W43" s="36"/>
      <c r="X43" s="36"/>
    </row>
    <row r="44" spans="1:24">
      <c r="A44" s="36" t="s">
        <v>172</v>
      </c>
      <c r="B44" s="36"/>
      <c r="C44" s="36"/>
      <c r="D44" s="36"/>
      <c r="E44" s="36"/>
      <c r="F44" s="36"/>
      <c r="G44" s="36"/>
      <c r="H44" s="36"/>
      <c r="I44" s="36"/>
      <c r="J44" s="36"/>
      <c r="K44" s="36"/>
      <c r="L44" s="36"/>
      <c r="M44" s="36"/>
      <c r="N44" s="36"/>
      <c r="O44" s="36"/>
      <c r="P44" s="36"/>
      <c r="Q44" s="36"/>
      <c r="R44" s="36"/>
      <c r="S44" s="36"/>
      <c r="T44" s="36"/>
      <c r="U44" s="36"/>
      <c r="V44" s="36"/>
      <c r="W44" s="36"/>
      <c r="X44" s="36"/>
    </row>
    <row r="45" spans="1:24">
      <c r="A45" s="36" t="s">
        <v>173</v>
      </c>
      <c r="B45" s="36"/>
      <c r="C45" s="36"/>
      <c r="D45" s="36"/>
      <c r="E45" s="36"/>
      <c r="F45" s="36"/>
      <c r="G45" s="36"/>
      <c r="H45" s="36"/>
      <c r="I45" s="36"/>
      <c r="J45" s="36"/>
      <c r="K45" s="36"/>
      <c r="L45" s="36"/>
      <c r="M45" s="36"/>
      <c r="N45" s="36"/>
      <c r="O45" s="36"/>
      <c r="P45" s="36"/>
      <c r="Q45" s="36"/>
      <c r="R45" s="36"/>
      <c r="S45" s="36"/>
      <c r="T45" s="36"/>
      <c r="U45" s="36"/>
      <c r="V45" s="36"/>
      <c r="W45" s="36"/>
      <c r="X45" s="36"/>
    </row>
    <row r="46" spans="1:24">
      <c r="A46" s="36"/>
      <c r="B46" s="36"/>
      <c r="C46" s="36"/>
      <c r="D46" s="36"/>
      <c r="E46" s="36"/>
      <c r="F46" s="36"/>
      <c r="G46" s="36"/>
      <c r="H46" s="36"/>
      <c r="I46" s="36"/>
      <c r="J46" s="36"/>
      <c r="K46" s="36"/>
      <c r="L46" s="36"/>
      <c r="M46" s="36"/>
      <c r="N46" s="36"/>
      <c r="O46" s="36"/>
      <c r="P46" s="36"/>
      <c r="Q46" s="36"/>
      <c r="R46" s="36"/>
      <c r="S46" s="36"/>
      <c r="T46" s="36"/>
      <c r="U46" s="36"/>
      <c r="V46" s="36"/>
      <c r="W46" s="36"/>
      <c r="X46" s="36"/>
    </row>
  </sheetData>
  <mergeCells count="1">
    <mergeCell ref="O32:X35"/>
  </mergeCells>
  <pageMargins left="0.7" right="0.7" top="0.75" bottom="0.75" header="0.3" footer="0.3"/>
  <pageSetup scale="40" orientation="portrait" horizontalDpi="1200" verticalDpi="12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R51"/>
  <sheetViews>
    <sheetView workbookViewId="0">
      <selection activeCell="E14" sqref="E14:F50"/>
    </sheetView>
  </sheetViews>
  <sheetFormatPr baseColWidth="10" defaultColWidth="8.83203125" defaultRowHeight="15"/>
  <cols>
    <col min="1" max="1" width="60.1640625" customWidth="1"/>
    <col min="2" max="3" width="16.6640625" customWidth="1"/>
    <col min="4" max="5" width="16.6640625" style="16" customWidth="1"/>
    <col min="6" max="6" width="16.6640625" customWidth="1"/>
  </cols>
  <sheetData>
    <row r="1" spans="1:44">
      <c r="A1" s="4"/>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row>
    <row r="4" spans="1:44">
      <c r="A4" s="4" t="s">
        <v>174</v>
      </c>
      <c r="B4" s="36"/>
      <c r="C4" s="36"/>
      <c r="D4" s="36"/>
      <c r="E4" s="36"/>
      <c r="F4" s="36"/>
      <c r="G4" s="36"/>
      <c r="H4" s="36"/>
      <c r="I4" s="36"/>
      <c r="J4" s="36"/>
      <c r="K4" s="36"/>
      <c r="L4" s="36"/>
      <c r="M4" s="36"/>
      <c r="N4" s="36"/>
      <c r="O4" s="36"/>
      <c r="P4" s="36"/>
      <c r="Q4" s="36"/>
      <c r="R4" s="36"/>
      <c r="S4" s="36"/>
      <c r="T4" s="36"/>
      <c r="U4" s="36"/>
      <c r="V4" s="36"/>
      <c r="W4" s="36"/>
      <c r="X4" s="36"/>
      <c r="Y4" s="36"/>
      <c r="Z4" s="36"/>
      <c r="AA4" s="36"/>
      <c r="AB4" s="36"/>
      <c r="AC4" s="36"/>
      <c r="AD4" s="36"/>
      <c r="AE4" s="36"/>
      <c r="AF4" s="36"/>
      <c r="AG4" s="36"/>
      <c r="AH4" s="36"/>
      <c r="AI4" s="36"/>
      <c r="AJ4" s="36"/>
      <c r="AK4" s="36"/>
      <c r="AL4" s="36"/>
      <c r="AM4" s="36"/>
      <c r="AN4" s="36"/>
      <c r="AO4" s="36"/>
      <c r="AP4" s="36"/>
      <c r="AQ4" s="36"/>
      <c r="AR4" s="36"/>
    </row>
    <row r="5" spans="1:44">
      <c r="A5" s="36"/>
      <c r="B5" s="36">
        <f t="shared" ref="B5:K5" si="0">C5-1</f>
        <v>1977</v>
      </c>
      <c r="C5" s="36">
        <f>F5-1</f>
        <v>1978</v>
      </c>
      <c r="D5" s="36"/>
      <c r="E5" s="36"/>
      <c r="F5" s="36">
        <f t="shared" si="0"/>
        <v>1979</v>
      </c>
      <c r="G5" s="36">
        <f t="shared" si="0"/>
        <v>1980</v>
      </c>
      <c r="H5" s="36">
        <f t="shared" si="0"/>
        <v>1981</v>
      </c>
      <c r="I5" s="36">
        <f t="shared" si="0"/>
        <v>1982</v>
      </c>
      <c r="J5" s="36">
        <f t="shared" si="0"/>
        <v>1983</v>
      </c>
      <c r="K5" s="36">
        <f t="shared" si="0"/>
        <v>1984</v>
      </c>
      <c r="L5" s="36">
        <v>1985</v>
      </c>
      <c r="M5" s="36">
        <f t="shared" ref="M5:AR5" si="1">L5+1</f>
        <v>1986</v>
      </c>
      <c r="N5" s="36">
        <f t="shared" si="1"/>
        <v>1987</v>
      </c>
      <c r="O5" s="36">
        <f t="shared" si="1"/>
        <v>1988</v>
      </c>
      <c r="P5" s="36">
        <f t="shared" si="1"/>
        <v>1989</v>
      </c>
      <c r="Q5" s="36">
        <f t="shared" si="1"/>
        <v>1990</v>
      </c>
      <c r="R5" s="36">
        <f t="shared" si="1"/>
        <v>1991</v>
      </c>
      <c r="S5" s="36">
        <f t="shared" si="1"/>
        <v>1992</v>
      </c>
      <c r="T5" s="36">
        <f t="shared" si="1"/>
        <v>1993</v>
      </c>
      <c r="U5" s="36">
        <f t="shared" si="1"/>
        <v>1994</v>
      </c>
      <c r="V5" s="36">
        <f t="shared" si="1"/>
        <v>1995</v>
      </c>
      <c r="W5" s="36">
        <f t="shared" si="1"/>
        <v>1996</v>
      </c>
      <c r="X5" s="36">
        <f t="shared" si="1"/>
        <v>1997</v>
      </c>
      <c r="Y5" s="36">
        <f t="shared" si="1"/>
        <v>1998</v>
      </c>
      <c r="Z5" s="36">
        <f t="shared" si="1"/>
        <v>1999</v>
      </c>
      <c r="AA5" s="36">
        <f t="shared" si="1"/>
        <v>2000</v>
      </c>
      <c r="AB5" s="36">
        <f t="shared" si="1"/>
        <v>2001</v>
      </c>
      <c r="AC5" s="36">
        <f t="shared" si="1"/>
        <v>2002</v>
      </c>
      <c r="AD5" s="36">
        <f t="shared" si="1"/>
        <v>2003</v>
      </c>
      <c r="AE5" s="36">
        <f t="shared" si="1"/>
        <v>2004</v>
      </c>
      <c r="AF5" s="36">
        <f t="shared" si="1"/>
        <v>2005</v>
      </c>
      <c r="AG5" s="36">
        <f t="shared" si="1"/>
        <v>2006</v>
      </c>
      <c r="AH5" s="36">
        <f t="shared" si="1"/>
        <v>2007</v>
      </c>
      <c r="AI5" s="36">
        <f t="shared" si="1"/>
        <v>2008</v>
      </c>
      <c r="AJ5" s="36">
        <f t="shared" si="1"/>
        <v>2009</v>
      </c>
      <c r="AK5" s="36">
        <f t="shared" si="1"/>
        <v>2010</v>
      </c>
      <c r="AL5" s="36">
        <f t="shared" si="1"/>
        <v>2011</v>
      </c>
      <c r="AM5" s="36">
        <f t="shared" si="1"/>
        <v>2012</v>
      </c>
      <c r="AN5" s="36">
        <f t="shared" si="1"/>
        <v>2013</v>
      </c>
      <c r="AO5" s="36">
        <f t="shared" si="1"/>
        <v>2014</v>
      </c>
      <c r="AP5" s="36">
        <f t="shared" si="1"/>
        <v>2015</v>
      </c>
      <c r="AQ5" s="36">
        <f t="shared" si="1"/>
        <v>2016</v>
      </c>
      <c r="AR5" s="36">
        <f t="shared" si="1"/>
        <v>2017</v>
      </c>
    </row>
    <row r="6" spans="1:44">
      <c r="A6" s="36" t="s">
        <v>175</v>
      </c>
      <c r="B6" s="36">
        <v>205.8</v>
      </c>
      <c r="C6" s="36">
        <v>238.6</v>
      </c>
      <c r="D6" s="36"/>
      <c r="E6" s="36"/>
      <c r="F6" s="36">
        <v>249</v>
      </c>
      <c r="G6" s="36">
        <v>223.6</v>
      </c>
      <c r="H6" s="36">
        <v>247.5</v>
      </c>
      <c r="I6" s="36">
        <v>229.9</v>
      </c>
      <c r="J6" s="36">
        <v>279.8</v>
      </c>
      <c r="K6" s="36">
        <v>337.9</v>
      </c>
      <c r="L6" s="36">
        <v>354.5</v>
      </c>
      <c r="M6" s="36">
        <v>324.39999999999998</v>
      </c>
      <c r="N6" s="36">
        <v>366</v>
      </c>
      <c r="O6" s="36">
        <v>414.5</v>
      </c>
      <c r="P6" s="36">
        <v>414.3</v>
      </c>
      <c r="Q6" s="36">
        <v>417.7</v>
      </c>
      <c r="R6" s="36">
        <v>452.6</v>
      </c>
      <c r="S6" s="36">
        <v>477.2</v>
      </c>
      <c r="T6" s="36">
        <v>524.6</v>
      </c>
      <c r="U6" s="36">
        <v>624.79999999999995</v>
      </c>
      <c r="V6" s="36">
        <v>706.2</v>
      </c>
      <c r="W6" s="36">
        <v>789.5</v>
      </c>
      <c r="X6" s="36">
        <v>869.7</v>
      </c>
      <c r="Y6" s="36">
        <v>808.5</v>
      </c>
      <c r="Z6" s="36">
        <v>834.9</v>
      </c>
      <c r="AA6" s="36">
        <v>786.6</v>
      </c>
      <c r="AB6" s="36">
        <v>758.7</v>
      </c>
      <c r="AC6" s="36">
        <v>911.7</v>
      </c>
      <c r="AD6" s="36">
        <v>1056.3</v>
      </c>
      <c r="AE6" s="36">
        <v>1289.3</v>
      </c>
      <c r="AF6" s="36">
        <v>1488.6</v>
      </c>
      <c r="AG6" s="36">
        <v>1646.3</v>
      </c>
      <c r="AH6" s="36">
        <v>1533.2</v>
      </c>
      <c r="AI6" s="36">
        <v>1285.8</v>
      </c>
      <c r="AJ6" s="36">
        <v>1386.8</v>
      </c>
      <c r="AK6" s="36">
        <v>1728.7</v>
      </c>
      <c r="AL6" s="36">
        <v>1809.8</v>
      </c>
      <c r="AM6" s="36">
        <v>1997.4</v>
      </c>
      <c r="AN6" s="36">
        <v>2010.7</v>
      </c>
      <c r="AO6" s="36">
        <v>2118.8000000000002</v>
      </c>
      <c r="AP6" s="36">
        <v>2057.3000000000002</v>
      </c>
      <c r="AQ6" s="36">
        <v>2035</v>
      </c>
      <c r="AR6" s="36">
        <v>2099.3000000000002</v>
      </c>
    </row>
    <row r="7" spans="1:44">
      <c r="A7" s="36" t="s">
        <v>176</v>
      </c>
      <c r="B7" s="36">
        <v>20</v>
      </c>
      <c r="C7" s="36">
        <v>25.5</v>
      </c>
      <c r="D7" s="36"/>
      <c r="E7" s="36"/>
      <c r="F7" s="36">
        <v>38.200000000000003</v>
      </c>
      <c r="G7" s="36">
        <v>37.1</v>
      </c>
      <c r="H7" s="36">
        <v>32.5</v>
      </c>
      <c r="I7" s="36">
        <v>31.3</v>
      </c>
      <c r="J7" s="36">
        <v>35.299999999999997</v>
      </c>
      <c r="K7" s="36">
        <v>40</v>
      </c>
      <c r="L7" s="36">
        <v>39.484000000000002</v>
      </c>
      <c r="M7" s="36">
        <v>40.098999999999997</v>
      </c>
      <c r="N7" s="36">
        <v>48.597000000000001</v>
      </c>
      <c r="O7" s="36">
        <v>59.746000000000002</v>
      </c>
      <c r="P7" s="36">
        <v>61.795999999999999</v>
      </c>
      <c r="Q7" s="36">
        <v>64.19</v>
      </c>
      <c r="R7" s="36">
        <v>57.463999999999999</v>
      </c>
      <c r="S7" s="36">
        <v>56.354999999999997</v>
      </c>
      <c r="T7" s="36">
        <v>65.564999999999998</v>
      </c>
      <c r="U7" s="36">
        <v>75.037000000000006</v>
      </c>
      <c r="V7" s="36">
        <v>92.8</v>
      </c>
      <c r="W7" s="36">
        <v>100.31399999999999</v>
      </c>
      <c r="X7" s="36">
        <v>113.208</v>
      </c>
      <c r="Y7" s="36">
        <v>100.905</v>
      </c>
      <c r="Z7" s="36">
        <v>125.99</v>
      </c>
      <c r="AA7" s="36">
        <v>144.834</v>
      </c>
      <c r="AB7" s="36">
        <v>122.258</v>
      </c>
      <c r="AC7" s="36">
        <v>139.30000000000001</v>
      </c>
      <c r="AD7" s="36">
        <v>178.20599999999999</v>
      </c>
      <c r="AE7" s="36">
        <v>240.334</v>
      </c>
      <c r="AF7" s="36">
        <v>279.06200000000001</v>
      </c>
      <c r="AG7" s="36">
        <v>306.76799999999997</v>
      </c>
      <c r="AH7" s="36">
        <v>354.31099999999998</v>
      </c>
      <c r="AI7" s="36">
        <v>397.40100000000001</v>
      </c>
      <c r="AJ7" s="36">
        <v>354.85399999999998</v>
      </c>
      <c r="AK7" s="36">
        <v>430.36</v>
      </c>
      <c r="AL7" s="36">
        <v>459.73899999999998</v>
      </c>
      <c r="AM7" s="36">
        <v>448.86900000000003</v>
      </c>
      <c r="AN7" s="36">
        <v>459.14400000000001</v>
      </c>
      <c r="AO7" s="36">
        <v>462.48399999999998</v>
      </c>
      <c r="AP7" s="36">
        <v>438.88900000000001</v>
      </c>
      <c r="AQ7" s="36">
        <v>432.16</v>
      </c>
      <c r="AR7" s="36">
        <v>477.70699999999999</v>
      </c>
    </row>
    <row r="8" spans="1:44">
      <c r="A8" s="36" t="s">
        <v>177</v>
      </c>
      <c r="B8" s="26">
        <f t="shared" ref="B8:AR8" si="2">(B7/B6)*100</f>
        <v>9.7181729834791053</v>
      </c>
      <c r="C8" s="26">
        <f t="shared" si="2"/>
        <v>10.687342833193631</v>
      </c>
      <c r="D8" s="26"/>
      <c r="E8" s="26"/>
      <c r="F8" s="26">
        <f t="shared" si="2"/>
        <v>15.341365461847388</v>
      </c>
      <c r="G8" s="26">
        <f t="shared" si="2"/>
        <v>16.592128801431127</v>
      </c>
      <c r="H8" s="26">
        <f t="shared" si="2"/>
        <v>13.131313131313133</v>
      </c>
      <c r="I8" s="26">
        <f t="shared" si="2"/>
        <v>13.614615050021747</v>
      </c>
      <c r="J8" s="26">
        <f t="shared" si="2"/>
        <v>12.616154395997139</v>
      </c>
      <c r="K8" s="26">
        <f t="shared" si="2"/>
        <v>11.837821840781297</v>
      </c>
      <c r="L8" s="26">
        <f t="shared" si="2"/>
        <v>11.137940761636107</v>
      </c>
      <c r="M8" s="26">
        <f t="shared" si="2"/>
        <v>12.360974106041924</v>
      </c>
      <c r="N8" s="26">
        <f t="shared" si="2"/>
        <v>13.277868852459015</v>
      </c>
      <c r="O8" s="26">
        <f t="shared" si="2"/>
        <v>14.413992762364295</v>
      </c>
      <c r="P8" s="26">
        <f t="shared" si="2"/>
        <v>14.915761525464639</v>
      </c>
      <c r="Q8" s="26">
        <f t="shared" si="2"/>
        <v>15.367488628202059</v>
      </c>
      <c r="R8" s="26">
        <f t="shared" si="2"/>
        <v>12.696420680512594</v>
      </c>
      <c r="S8" s="26">
        <f t="shared" si="2"/>
        <v>11.809513830678959</v>
      </c>
      <c r="T8" s="26">
        <f t="shared" si="2"/>
        <v>12.498093785741517</v>
      </c>
      <c r="U8" s="26">
        <f t="shared" si="2"/>
        <v>12.009763124199747</v>
      </c>
      <c r="V8" s="26">
        <f t="shared" si="2"/>
        <v>13.140753327669213</v>
      </c>
      <c r="W8" s="26">
        <f t="shared" si="2"/>
        <v>12.706016466117795</v>
      </c>
      <c r="X8" s="26">
        <f t="shared" si="2"/>
        <v>13.016902380131079</v>
      </c>
      <c r="Y8" s="26">
        <f t="shared" si="2"/>
        <v>12.480519480519481</v>
      </c>
      <c r="Z8" s="26">
        <f t="shared" si="2"/>
        <v>15.09042999161576</v>
      </c>
      <c r="AA8" s="26">
        <f t="shared" si="2"/>
        <v>18.412662090007629</v>
      </c>
      <c r="AB8" s="26">
        <f t="shared" si="2"/>
        <v>16.114142612363253</v>
      </c>
      <c r="AC8" s="26">
        <f t="shared" si="2"/>
        <v>15.279148842821105</v>
      </c>
      <c r="AD8" s="26">
        <f t="shared" si="2"/>
        <v>16.870775347912527</v>
      </c>
      <c r="AE8" s="26">
        <f t="shared" si="2"/>
        <v>18.640657721244086</v>
      </c>
      <c r="AF8" s="26">
        <f t="shared" si="2"/>
        <v>18.746607550718796</v>
      </c>
      <c r="AG8" s="26">
        <f t="shared" si="2"/>
        <v>18.633784850877724</v>
      </c>
      <c r="AH8" s="26">
        <f t="shared" si="2"/>
        <v>23.109248630315676</v>
      </c>
      <c r="AI8" s="26">
        <f t="shared" si="2"/>
        <v>30.90690620625292</v>
      </c>
      <c r="AJ8" s="26">
        <f t="shared" si="2"/>
        <v>25.587972310354772</v>
      </c>
      <c r="AK8" s="26">
        <f t="shared" si="2"/>
        <v>24.895007809336494</v>
      </c>
      <c r="AL8" s="26">
        <f t="shared" si="2"/>
        <v>25.402751685269088</v>
      </c>
      <c r="AM8" s="26">
        <f t="shared" si="2"/>
        <v>22.472664463802943</v>
      </c>
      <c r="AN8" s="26">
        <f t="shared" si="2"/>
        <v>22.8350325757199</v>
      </c>
      <c r="AO8" s="26">
        <f t="shared" si="2"/>
        <v>21.827638285822161</v>
      </c>
      <c r="AP8" s="26">
        <f t="shared" si="2"/>
        <v>21.333252321003254</v>
      </c>
      <c r="AQ8" s="26">
        <f t="shared" si="2"/>
        <v>21.236363636363638</v>
      </c>
      <c r="AR8" s="26">
        <f t="shared" si="2"/>
        <v>22.755537560139093</v>
      </c>
    </row>
    <row r="10" spans="1:44">
      <c r="A10" s="36" t="s">
        <v>178</v>
      </c>
      <c r="B10" s="36"/>
      <c r="C10" s="36"/>
      <c r="D10" s="36"/>
      <c r="E10" s="36"/>
      <c r="F10" s="36"/>
      <c r="G10" s="36"/>
      <c r="H10" s="36"/>
      <c r="I10" s="36"/>
      <c r="J10" s="36"/>
      <c r="K10" s="36"/>
      <c r="L10" s="36"/>
      <c r="M10" s="36"/>
      <c r="N10" s="36"/>
      <c r="O10" s="36"/>
      <c r="P10" s="36"/>
      <c r="Q10" s="36"/>
      <c r="R10" s="36"/>
      <c r="S10" s="36"/>
      <c r="T10" s="36"/>
      <c r="U10" s="36"/>
      <c r="V10" s="36"/>
      <c r="W10" s="36"/>
      <c r="X10" s="36"/>
      <c r="Y10" s="36"/>
      <c r="Z10" s="36"/>
      <c r="AA10" s="36"/>
      <c r="AB10" s="36"/>
      <c r="AC10" s="36"/>
      <c r="AD10" s="36"/>
      <c r="AE10" s="36"/>
      <c r="AF10" s="36"/>
      <c r="AG10" s="36"/>
      <c r="AH10" s="36"/>
      <c r="AI10" s="36"/>
      <c r="AJ10" s="36"/>
      <c r="AK10" s="36"/>
      <c r="AL10" s="36"/>
      <c r="AM10" s="36"/>
      <c r="AN10" s="36"/>
      <c r="AO10" s="36"/>
      <c r="AP10" s="36"/>
      <c r="AQ10" s="36"/>
      <c r="AR10" s="36"/>
    </row>
    <row r="11" spans="1:44">
      <c r="A11" s="36" t="s">
        <v>179</v>
      </c>
      <c r="B11" s="36"/>
      <c r="C11" s="36"/>
      <c r="D11" s="36"/>
      <c r="E11" s="36"/>
      <c r="F11" s="36"/>
      <c r="G11" s="36"/>
      <c r="H11" s="36"/>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row>
    <row r="14" spans="1:44" ht="80">
      <c r="A14" s="36"/>
      <c r="B14" s="17" t="s">
        <v>175</v>
      </c>
      <c r="C14" s="17" t="s">
        <v>176</v>
      </c>
      <c r="D14" s="17"/>
      <c r="E14" s="17"/>
      <c r="F14" s="17" t="s">
        <v>180</v>
      </c>
      <c r="G14" s="36"/>
      <c r="H14" s="36"/>
      <c r="I14" s="36"/>
      <c r="J14" s="36"/>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row>
    <row r="15" spans="1:44">
      <c r="A15" s="36">
        <f>A16-1</f>
        <v>1982</v>
      </c>
      <c r="B15" s="36">
        <v>229.9</v>
      </c>
      <c r="C15" s="36">
        <v>31.3</v>
      </c>
      <c r="D15" s="36"/>
      <c r="E15" s="36">
        <f>E16-1</f>
        <v>1982</v>
      </c>
      <c r="F15" s="11">
        <f>(C15/B15)</f>
        <v>0.13614615050021747</v>
      </c>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row>
    <row r="16" spans="1:44">
      <c r="A16" s="36">
        <f>A17-1</f>
        <v>1983</v>
      </c>
      <c r="B16" s="36">
        <v>279.8</v>
      </c>
      <c r="C16" s="36">
        <v>35.299999999999997</v>
      </c>
      <c r="D16" s="36"/>
      <c r="E16" s="36">
        <f>E17-1</f>
        <v>1983</v>
      </c>
      <c r="F16" s="11">
        <f t="shared" ref="F16:F50" si="3">(C16/B16)</f>
        <v>0.1261615439599714</v>
      </c>
      <c r="G16" s="36"/>
      <c r="H16" s="36"/>
      <c r="I16" s="36"/>
      <c r="J16" s="36"/>
      <c r="K16" s="36"/>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row>
    <row r="17" spans="1:6">
      <c r="A17" s="36">
        <f>A18-1</f>
        <v>1984</v>
      </c>
      <c r="B17" s="36">
        <v>337.9</v>
      </c>
      <c r="C17" s="36">
        <v>40</v>
      </c>
      <c r="D17" s="36"/>
      <c r="E17" s="36">
        <f>E18-1</f>
        <v>1984</v>
      </c>
      <c r="F17" s="11">
        <f t="shared" si="3"/>
        <v>0.11837821840781297</v>
      </c>
    </row>
    <row r="18" spans="1:6">
      <c r="A18" s="36">
        <v>1985</v>
      </c>
      <c r="B18" s="36">
        <v>354.5</v>
      </c>
      <c r="C18" s="36">
        <v>39.484000000000002</v>
      </c>
      <c r="D18" s="36"/>
      <c r="E18" s="36">
        <v>1985</v>
      </c>
      <c r="F18" s="11">
        <f t="shared" si="3"/>
        <v>0.11137940761636107</v>
      </c>
    </row>
    <row r="19" spans="1:6">
      <c r="A19" s="36">
        <f t="shared" ref="A19:A50" si="4">A18+1</f>
        <v>1986</v>
      </c>
      <c r="B19" s="36">
        <v>324.39999999999998</v>
      </c>
      <c r="C19" s="36">
        <v>40.098999999999997</v>
      </c>
      <c r="D19" s="36"/>
      <c r="E19" s="36">
        <f t="shared" ref="E19:E50" si="5">E18+1</f>
        <v>1986</v>
      </c>
      <c r="F19" s="11">
        <f t="shared" si="3"/>
        <v>0.12360974106041923</v>
      </c>
    </row>
    <row r="20" spans="1:6">
      <c r="A20" s="36">
        <f t="shared" si="4"/>
        <v>1987</v>
      </c>
      <c r="B20" s="36">
        <v>366</v>
      </c>
      <c r="C20" s="36">
        <v>48.597000000000001</v>
      </c>
      <c r="D20" s="36"/>
      <c r="E20" s="36">
        <f t="shared" si="5"/>
        <v>1987</v>
      </c>
      <c r="F20" s="11">
        <f t="shared" si="3"/>
        <v>0.13277868852459015</v>
      </c>
    </row>
    <row r="21" spans="1:6">
      <c r="A21" s="36">
        <f t="shared" si="4"/>
        <v>1988</v>
      </c>
      <c r="B21" s="36">
        <v>414.5</v>
      </c>
      <c r="C21" s="36">
        <v>59.746000000000002</v>
      </c>
      <c r="D21" s="36"/>
      <c r="E21" s="36">
        <f t="shared" si="5"/>
        <v>1988</v>
      </c>
      <c r="F21" s="11">
        <f t="shared" si="3"/>
        <v>0.14413992762364294</v>
      </c>
    </row>
    <row r="22" spans="1:6">
      <c r="A22" s="36">
        <f t="shared" si="4"/>
        <v>1989</v>
      </c>
      <c r="B22" s="36">
        <v>414.3</v>
      </c>
      <c r="C22" s="36">
        <v>61.795999999999999</v>
      </c>
      <c r="D22" s="36"/>
      <c r="E22" s="36">
        <f t="shared" si="5"/>
        <v>1989</v>
      </c>
      <c r="F22" s="11">
        <f t="shared" si="3"/>
        <v>0.14915761525464638</v>
      </c>
    </row>
    <row r="23" spans="1:6">
      <c r="A23" s="36">
        <f t="shared" si="4"/>
        <v>1990</v>
      </c>
      <c r="B23" s="36">
        <v>417.7</v>
      </c>
      <c r="C23" s="36">
        <v>64.19</v>
      </c>
      <c r="D23" s="36"/>
      <c r="E23" s="36">
        <f t="shared" si="5"/>
        <v>1990</v>
      </c>
      <c r="F23" s="11">
        <f t="shared" si="3"/>
        <v>0.15367488628202058</v>
      </c>
    </row>
    <row r="24" spans="1:6">
      <c r="A24" s="36">
        <f t="shared" si="4"/>
        <v>1991</v>
      </c>
      <c r="B24" s="36">
        <v>452.6</v>
      </c>
      <c r="C24" s="36">
        <v>57.463999999999999</v>
      </c>
      <c r="D24" s="36"/>
      <c r="E24" s="36">
        <f t="shared" si="5"/>
        <v>1991</v>
      </c>
      <c r="F24" s="11">
        <f t="shared" si="3"/>
        <v>0.12696420680512593</v>
      </c>
    </row>
    <row r="25" spans="1:6">
      <c r="A25" s="36">
        <f t="shared" si="4"/>
        <v>1992</v>
      </c>
      <c r="B25" s="36">
        <v>477.2</v>
      </c>
      <c r="C25" s="36">
        <v>56.354999999999997</v>
      </c>
      <c r="D25" s="36"/>
      <c r="E25" s="36">
        <f t="shared" si="5"/>
        <v>1992</v>
      </c>
      <c r="F25" s="11">
        <f t="shared" si="3"/>
        <v>0.1180951383067896</v>
      </c>
    </row>
    <row r="26" spans="1:6">
      <c r="A26" s="36">
        <f t="shared" si="4"/>
        <v>1993</v>
      </c>
      <c r="B26" s="36">
        <v>524.6</v>
      </c>
      <c r="C26" s="36">
        <v>65.564999999999998</v>
      </c>
      <c r="D26" s="36"/>
      <c r="E26" s="36">
        <f t="shared" si="5"/>
        <v>1993</v>
      </c>
      <c r="F26" s="11">
        <f t="shared" si="3"/>
        <v>0.12498093785741517</v>
      </c>
    </row>
    <row r="27" spans="1:6">
      <c r="A27" s="36">
        <f t="shared" si="4"/>
        <v>1994</v>
      </c>
      <c r="B27" s="36">
        <v>624.79999999999995</v>
      </c>
      <c r="C27" s="36">
        <v>75.037000000000006</v>
      </c>
      <c r="D27" s="36"/>
      <c r="E27" s="36">
        <f t="shared" si="5"/>
        <v>1994</v>
      </c>
      <c r="F27" s="11">
        <f t="shared" si="3"/>
        <v>0.12009763124199746</v>
      </c>
    </row>
    <row r="28" spans="1:6">
      <c r="A28" s="36">
        <f t="shared" si="4"/>
        <v>1995</v>
      </c>
      <c r="B28" s="36">
        <v>706.2</v>
      </c>
      <c r="C28" s="36">
        <v>92.8</v>
      </c>
      <c r="D28" s="36"/>
      <c r="E28" s="36">
        <f t="shared" si="5"/>
        <v>1995</v>
      </c>
      <c r="F28" s="11">
        <f t="shared" si="3"/>
        <v>0.13140753327669213</v>
      </c>
    </row>
    <row r="29" spans="1:6">
      <c r="A29" s="36">
        <f t="shared" si="4"/>
        <v>1996</v>
      </c>
      <c r="B29" s="36">
        <v>789.5</v>
      </c>
      <c r="C29" s="36">
        <v>100.31399999999999</v>
      </c>
      <c r="D29" s="36"/>
      <c r="E29" s="36">
        <f t="shared" si="5"/>
        <v>1996</v>
      </c>
      <c r="F29" s="11">
        <f t="shared" si="3"/>
        <v>0.12706016466117795</v>
      </c>
    </row>
    <row r="30" spans="1:6">
      <c r="A30" s="36">
        <f t="shared" si="4"/>
        <v>1997</v>
      </c>
      <c r="B30" s="36">
        <v>869.7</v>
      </c>
      <c r="C30" s="36">
        <v>113.208</v>
      </c>
      <c r="D30" s="36"/>
      <c r="E30" s="36">
        <f t="shared" si="5"/>
        <v>1997</v>
      </c>
      <c r="F30" s="11">
        <f t="shared" si="3"/>
        <v>0.13016902380131079</v>
      </c>
    </row>
    <row r="31" spans="1:6">
      <c r="A31" s="36">
        <f t="shared" si="4"/>
        <v>1998</v>
      </c>
      <c r="B31" s="36">
        <v>808.5</v>
      </c>
      <c r="C31" s="36">
        <v>100.905</v>
      </c>
      <c r="D31" s="36"/>
      <c r="E31" s="36">
        <f t="shared" si="5"/>
        <v>1998</v>
      </c>
      <c r="F31" s="11">
        <f t="shared" si="3"/>
        <v>0.12480519480519481</v>
      </c>
    </row>
    <row r="32" spans="1:6">
      <c r="A32" s="36">
        <f t="shared" si="4"/>
        <v>1999</v>
      </c>
      <c r="B32" s="36">
        <v>834.9</v>
      </c>
      <c r="C32" s="36">
        <v>125.99</v>
      </c>
      <c r="D32" s="36"/>
      <c r="E32" s="36">
        <f t="shared" si="5"/>
        <v>1999</v>
      </c>
      <c r="F32" s="11">
        <f t="shared" si="3"/>
        <v>0.15090429991615761</v>
      </c>
    </row>
    <row r="33" spans="1:21">
      <c r="A33" s="36">
        <f t="shared" si="4"/>
        <v>2000</v>
      </c>
      <c r="B33" s="36">
        <v>786.6</v>
      </c>
      <c r="C33" s="36">
        <v>144.834</v>
      </c>
      <c r="D33" s="36"/>
      <c r="E33" s="36">
        <f t="shared" si="5"/>
        <v>2000</v>
      </c>
      <c r="F33" s="11">
        <f t="shared" si="3"/>
        <v>0.18412662090007628</v>
      </c>
      <c r="G33" s="36"/>
      <c r="H33" s="36"/>
      <c r="I33" s="36"/>
      <c r="J33" s="36"/>
      <c r="K33" s="36"/>
      <c r="L33" s="36"/>
      <c r="M33" s="36"/>
      <c r="N33" s="36"/>
      <c r="O33" s="36"/>
      <c r="P33" s="36"/>
      <c r="Q33" s="36"/>
      <c r="R33" s="36"/>
      <c r="S33" s="36"/>
      <c r="T33" s="36"/>
      <c r="U33" s="36"/>
    </row>
    <row r="34" spans="1:21">
      <c r="A34" s="36">
        <f t="shared" si="4"/>
        <v>2001</v>
      </c>
      <c r="B34" s="36">
        <v>758.7</v>
      </c>
      <c r="C34" s="36">
        <v>122.258</v>
      </c>
      <c r="D34" s="36"/>
      <c r="E34" s="36">
        <f t="shared" si="5"/>
        <v>2001</v>
      </c>
      <c r="F34" s="11">
        <f t="shared" si="3"/>
        <v>0.16114142612363253</v>
      </c>
      <c r="G34" s="36"/>
      <c r="H34" s="36"/>
      <c r="I34" s="36"/>
      <c r="J34" s="36"/>
      <c r="K34" s="36"/>
      <c r="L34" s="36"/>
      <c r="M34" s="36"/>
      <c r="N34" s="36"/>
      <c r="O34" s="36"/>
      <c r="P34" s="36"/>
      <c r="Q34" s="36"/>
      <c r="R34" s="36"/>
      <c r="S34" s="36"/>
      <c r="T34" s="36"/>
      <c r="U34" s="36"/>
    </row>
    <row r="35" spans="1:21">
      <c r="A35" s="36">
        <f t="shared" si="4"/>
        <v>2002</v>
      </c>
      <c r="B35" s="36">
        <v>911.7</v>
      </c>
      <c r="C35" s="36">
        <v>139.30000000000001</v>
      </c>
      <c r="D35" s="36"/>
      <c r="E35" s="36">
        <f t="shared" si="5"/>
        <v>2002</v>
      </c>
      <c r="F35" s="11">
        <f t="shared" si="3"/>
        <v>0.15279148842821105</v>
      </c>
      <c r="G35" s="36"/>
      <c r="H35" s="36"/>
      <c r="I35" s="36"/>
      <c r="J35" s="36"/>
      <c r="K35" s="36"/>
      <c r="L35" s="36"/>
      <c r="M35" s="36"/>
      <c r="N35" s="36"/>
      <c r="O35" s="36"/>
      <c r="P35" s="36"/>
      <c r="Q35" s="36"/>
      <c r="R35" s="36"/>
      <c r="S35" s="36"/>
      <c r="T35" s="36"/>
      <c r="U35" s="36"/>
    </row>
    <row r="36" spans="1:21">
      <c r="A36" s="36">
        <f t="shared" si="4"/>
        <v>2003</v>
      </c>
      <c r="B36" s="36">
        <v>1056.3</v>
      </c>
      <c r="C36" s="36">
        <v>178.20599999999999</v>
      </c>
      <c r="D36" s="36"/>
      <c r="E36" s="36">
        <f t="shared" si="5"/>
        <v>2003</v>
      </c>
      <c r="F36" s="11">
        <f t="shared" si="3"/>
        <v>0.16870775347912526</v>
      </c>
      <c r="G36" s="36"/>
      <c r="H36" s="36"/>
      <c r="I36" s="36"/>
      <c r="J36" s="36"/>
      <c r="K36" s="36"/>
      <c r="L36" s="36"/>
      <c r="M36" s="36"/>
      <c r="N36" s="36"/>
      <c r="O36" s="36"/>
      <c r="P36" s="36"/>
      <c r="Q36" s="36"/>
      <c r="R36" s="36"/>
      <c r="S36" s="36"/>
      <c r="T36" s="36"/>
      <c r="U36" s="36"/>
    </row>
    <row r="37" spans="1:21">
      <c r="A37" s="36">
        <f t="shared" si="4"/>
        <v>2004</v>
      </c>
      <c r="B37" s="36">
        <v>1289.3</v>
      </c>
      <c r="C37" s="36">
        <v>240.334</v>
      </c>
      <c r="D37" s="36"/>
      <c r="E37" s="36">
        <f t="shared" si="5"/>
        <v>2004</v>
      </c>
      <c r="F37" s="11">
        <f t="shared" si="3"/>
        <v>0.18640657721244086</v>
      </c>
      <c r="G37" s="36"/>
      <c r="H37" s="36"/>
      <c r="I37" s="36"/>
      <c r="J37" s="36"/>
      <c r="K37" s="36"/>
      <c r="L37" s="36"/>
      <c r="M37" s="36"/>
      <c r="N37" s="36"/>
      <c r="O37" s="36"/>
      <c r="P37" s="36"/>
      <c r="Q37" s="36"/>
      <c r="R37" s="36"/>
      <c r="S37" s="36"/>
      <c r="T37" s="36"/>
      <c r="U37" s="36"/>
    </row>
    <row r="38" spans="1:21">
      <c r="A38" s="36">
        <f t="shared" si="4"/>
        <v>2005</v>
      </c>
      <c r="B38" s="36">
        <v>1488.6</v>
      </c>
      <c r="C38" s="36">
        <v>279.06200000000001</v>
      </c>
      <c r="D38" s="36"/>
      <c r="E38" s="36">
        <f t="shared" si="5"/>
        <v>2005</v>
      </c>
      <c r="F38" s="11">
        <f t="shared" si="3"/>
        <v>0.18746607550718797</v>
      </c>
      <c r="G38" s="36"/>
      <c r="H38" s="36"/>
      <c r="I38" s="36"/>
      <c r="J38" s="36"/>
      <c r="K38" s="36"/>
      <c r="L38" s="36"/>
      <c r="M38" s="36"/>
      <c r="N38" s="36"/>
      <c r="O38" s="36"/>
      <c r="P38" s="36"/>
      <c r="Q38" s="36"/>
      <c r="R38" s="36"/>
      <c r="S38" s="36"/>
      <c r="T38" s="36"/>
      <c r="U38" s="36"/>
    </row>
    <row r="39" spans="1:21">
      <c r="A39" s="36">
        <f t="shared" si="4"/>
        <v>2006</v>
      </c>
      <c r="B39" s="36">
        <v>1646.3</v>
      </c>
      <c r="C39" s="36">
        <v>306.76799999999997</v>
      </c>
      <c r="D39" s="36"/>
      <c r="E39" s="36">
        <f t="shared" si="5"/>
        <v>2006</v>
      </c>
      <c r="F39" s="11">
        <f t="shared" si="3"/>
        <v>0.18633784850877724</v>
      </c>
      <c r="G39" s="36"/>
      <c r="H39" s="36"/>
      <c r="I39" s="36"/>
      <c r="J39" s="36"/>
      <c r="K39" s="36"/>
      <c r="L39" s="36"/>
      <c r="M39" s="36"/>
      <c r="N39" s="36"/>
      <c r="O39" s="36"/>
      <c r="P39" s="36"/>
      <c r="Q39" s="36"/>
      <c r="R39" s="36"/>
      <c r="S39" s="36"/>
      <c r="T39" s="36"/>
      <c r="U39" s="36"/>
    </row>
    <row r="40" spans="1:21">
      <c r="A40" s="36">
        <f t="shared" si="4"/>
        <v>2007</v>
      </c>
      <c r="B40" s="36">
        <v>1533.2</v>
      </c>
      <c r="C40" s="36">
        <v>354.31099999999998</v>
      </c>
      <c r="D40" s="36"/>
      <c r="E40" s="36">
        <f t="shared" si="5"/>
        <v>2007</v>
      </c>
      <c r="F40" s="11">
        <f t="shared" si="3"/>
        <v>0.23109248630315676</v>
      </c>
      <c r="G40" s="36"/>
      <c r="H40" s="36"/>
      <c r="I40" s="36"/>
      <c r="J40" s="36"/>
      <c r="K40" s="36"/>
      <c r="L40" s="36"/>
      <c r="M40" s="36"/>
      <c r="N40" s="36"/>
      <c r="O40" s="36"/>
      <c r="P40" s="36"/>
      <c r="Q40" s="36"/>
      <c r="R40" s="36"/>
      <c r="S40" s="36"/>
      <c r="T40" s="36"/>
      <c r="U40" s="36"/>
    </row>
    <row r="41" spans="1:21">
      <c r="A41" s="36">
        <f t="shared" si="4"/>
        <v>2008</v>
      </c>
      <c r="B41" s="36">
        <v>1285.8</v>
      </c>
      <c r="C41" s="36">
        <v>397.40100000000001</v>
      </c>
      <c r="D41" s="36"/>
      <c r="E41" s="36">
        <f t="shared" si="5"/>
        <v>2008</v>
      </c>
      <c r="F41" s="11">
        <f t="shared" si="3"/>
        <v>0.30906906206252921</v>
      </c>
      <c r="G41" s="36"/>
      <c r="H41" s="36"/>
      <c r="I41" s="36"/>
      <c r="J41" s="36"/>
      <c r="K41" s="36"/>
      <c r="L41" s="36"/>
      <c r="M41" s="36"/>
      <c r="N41" s="36"/>
      <c r="O41" s="36"/>
      <c r="P41" s="36"/>
      <c r="Q41" s="36"/>
      <c r="R41" s="36"/>
      <c r="S41" s="36"/>
      <c r="T41" s="36"/>
      <c r="U41" s="36"/>
    </row>
    <row r="42" spans="1:21">
      <c r="A42" s="36">
        <f t="shared" si="4"/>
        <v>2009</v>
      </c>
      <c r="B42" s="36">
        <v>1386.8</v>
      </c>
      <c r="C42" s="36">
        <v>354.85399999999998</v>
      </c>
      <c r="D42" s="36"/>
      <c r="E42" s="36">
        <f t="shared" si="5"/>
        <v>2009</v>
      </c>
      <c r="F42" s="11">
        <f t="shared" si="3"/>
        <v>0.25587972310354773</v>
      </c>
      <c r="G42" s="36"/>
      <c r="H42" s="36"/>
      <c r="I42" s="36"/>
      <c r="J42" s="36"/>
      <c r="K42" s="36"/>
      <c r="L42" s="36"/>
      <c r="M42" s="36"/>
      <c r="N42" s="36"/>
      <c r="O42" s="36"/>
      <c r="P42" s="36"/>
      <c r="Q42" s="36"/>
      <c r="R42" s="36"/>
      <c r="S42" s="36"/>
      <c r="T42" s="36"/>
      <c r="U42" s="36"/>
    </row>
    <row r="43" spans="1:21">
      <c r="A43" s="36">
        <f t="shared" si="4"/>
        <v>2010</v>
      </c>
      <c r="B43" s="36">
        <v>1728.7</v>
      </c>
      <c r="C43" s="36">
        <v>430.36</v>
      </c>
      <c r="D43" s="36"/>
      <c r="E43" s="36">
        <f t="shared" si="5"/>
        <v>2010</v>
      </c>
      <c r="F43" s="11">
        <f t="shared" si="3"/>
        <v>0.24895007809336495</v>
      </c>
      <c r="G43" s="36"/>
      <c r="H43" s="36"/>
      <c r="I43" s="36"/>
      <c r="J43" s="36"/>
      <c r="K43" s="36"/>
      <c r="L43" s="36"/>
      <c r="M43" s="36"/>
      <c r="N43" s="36"/>
      <c r="O43" s="36"/>
      <c r="P43" s="36"/>
      <c r="Q43" s="36"/>
      <c r="R43" s="36"/>
      <c r="S43" s="36"/>
      <c r="T43" s="36"/>
      <c r="U43" s="36"/>
    </row>
    <row r="44" spans="1:21">
      <c r="A44" s="36">
        <f t="shared" si="4"/>
        <v>2011</v>
      </c>
      <c r="B44" s="36">
        <v>1809.8</v>
      </c>
      <c r="C44" s="36">
        <v>459.73899999999998</v>
      </c>
      <c r="D44" s="36"/>
      <c r="E44" s="36">
        <f t="shared" si="5"/>
        <v>2011</v>
      </c>
      <c r="F44" s="11">
        <f t="shared" si="3"/>
        <v>0.25402751685269087</v>
      </c>
      <c r="G44" s="36"/>
      <c r="H44" s="36"/>
      <c r="I44" s="36"/>
      <c r="J44" s="36"/>
      <c r="K44" s="36"/>
      <c r="L44" s="36"/>
      <c r="M44" s="36"/>
      <c r="N44" s="36"/>
      <c r="O44" s="36"/>
      <c r="P44" s="36"/>
      <c r="Q44" s="36"/>
      <c r="R44" s="36"/>
      <c r="S44" s="36"/>
      <c r="T44" s="36"/>
      <c r="U44" s="36"/>
    </row>
    <row r="45" spans="1:21">
      <c r="A45" s="36">
        <f t="shared" si="4"/>
        <v>2012</v>
      </c>
      <c r="B45" s="36">
        <v>1997.4</v>
      </c>
      <c r="C45" s="36">
        <v>448.86900000000003</v>
      </c>
      <c r="D45" s="36"/>
      <c r="E45" s="36">
        <f t="shared" si="5"/>
        <v>2012</v>
      </c>
      <c r="F45" s="11">
        <f t="shared" si="3"/>
        <v>0.22472664463802944</v>
      </c>
      <c r="G45" s="36"/>
      <c r="H45" s="36"/>
      <c r="I45" s="36"/>
      <c r="J45" s="36"/>
      <c r="K45" s="36"/>
      <c r="L45" s="36"/>
      <c r="M45" s="36"/>
      <c r="N45" s="36"/>
      <c r="O45" s="36"/>
      <c r="P45" s="36"/>
      <c r="Q45" s="36"/>
      <c r="R45" s="36"/>
      <c r="S45" s="36"/>
      <c r="T45" s="36"/>
      <c r="U45" s="36"/>
    </row>
    <row r="46" spans="1:21">
      <c r="A46" s="36">
        <f t="shared" si="4"/>
        <v>2013</v>
      </c>
      <c r="B46" s="36">
        <v>2010.7</v>
      </c>
      <c r="C46" s="36">
        <v>459.14400000000001</v>
      </c>
      <c r="D46" s="36"/>
      <c r="E46" s="36">
        <f t="shared" si="5"/>
        <v>2013</v>
      </c>
      <c r="F46" s="11">
        <f t="shared" si="3"/>
        <v>0.22835032575719899</v>
      </c>
      <c r="G46" s="36"/>
      <c r="H46" s="36"/>
      <c r="I46" s="36"/>
      <c r="J46" s="36"/>
      <c r="K46" s="36"/>
      <c r="L46" s="36"/>
      <c r="M46" s="36"/>
      <c r="N46" s="36"/>
      <c r="O46" s="36"/>
      <c r="P46" s="36"/>
      <c r="Q46" s="36"/>
      <c r="R46" s="36"/>
      <c r="S46" s="36"/>
      <c r="T46" s="36"/>
      <c r="U46" s="36"/>
    </row>
    <row r="47" spans="1:21">
      <c r="A47" s="36">
        <f t="shared" si="4"/>
        <v>2014</v>
      </c>
      <c r="B47" s="36">
        <v>2118.8000000000002</v>
      </c>
      <c r="C47" s="36">
        <v>462.48399999999998</v>
      </c>
      <c r="D47" s="36"/>
      <c r="E47" s="36">
        <f t="shared" si="5"/>
        <v>2014</v>
      </c>
      <c r="F47" s="11">
        <f t="shared" si="3"/>
        <v>0.2182763828582216</v>
      </c>
      <c r="G47" s="36"/>
      <c r="H47" s="36"/>
      <c r="I47" s="36"/>
      <c r="J47" s="36"/>
      <c r="K47" s="36"/>
      <c r="L47" s="36"/>
      <c r="M47" s="36"/>
      <c r="N47" s="36"/>
      <c r="O47" s="36"/>
      <c r="P47" s="36"/>
      <c r="Q47" s="36"/>
      <c r="R47" s="36"/>
      <c r="S47" s="36"/>
      <c r="T47" s="36"/>
      <c r="U47" s="36"/>
    </row>
    <row r="48" spans="1:21">
      <c r="A48" s="36">
        <f t="shared" si="4"/>
        <v>2015</v>
      </c>
      <c r="B48" s="36">
        <v>2057.3000000000002</v>
      </c>
      <c r="C48" s="36">
        <v>438.88900000000001</v>
      </c>
      <c r="D48" s="36"/>
      <c r="E48" s="36">
        <f t="shared" si="5"/>
        <v>2015</v>
      </c>
      <c r="F48" s="11">
        <f t="shared" si="3"/>
        <v>0.21333252321003254</v>
      </c>
      <c r="G48" s="36"/>
      <c r="H48" s="45" t="s">
        <v>181</v>
      </c>
      <c r="I48" s="45"/>
      <c r="J48" s="45"/>
      <c r="K48" s="45"/>
      <c r="L48" s="45"/>
      <c r="M48" s="45"/>
      <c r="N48" s="45"/>
      <c r="O48" s="45"/>
      <c r="P48" s="45"/>
      <c r="Q48" s="45"/>
      <c r="R48" s="45"/>
      <c r="S48" s="45"/>
      <c r="T48" s="45"/>
      <c r="U48" s="45"/>
    </row>
    <row r="49" spans="1:21">
      <c r="A49" s="36">
        <f t="shared" si="4"/>
        <v>2016</v>
      </c>
      <c r="B49" s="36">
        <v>2035</v>
      </c>
      <c r="C49" s="36">
        <v>432.16</v>
      </c>
      <c r="D49" s="36"/>
      <c r="E49" s="36">
        <f t="shared" si="5"/>
        <v>2016</v>
      </c>
      <c r="F49" s="11">
        <f t="shared" si="3"/>
        <v>0.21236363636363637</v>
      </c>
      <c r="G49" s="36"/>
      <c r="H49" s="45"/>
      <c r="I49" s="45"/>
      <c r="J49" s="45"/>
      <c r="K49" s="45"/>
      <c r="L49" s="45"/>
      <c r="M49" s="45"/>
      <c r="N49" s="45"/>
      <c r="O49" s="45"/>
      <c r="P49" s="45"/>
      <c r="Q49" s="45"/>
      <c r="R49" s="45"/>
      <c r="S49" s="45"/>
      <c r="T49" s="45"/>
      <c r="U49" s="45"/>
    </row>
    <row r="50" spans="1:21">
      <c r="A50" s="36">
        <f t="shared" si="4"/>
        <v>2017</v>
      </c>
      <c r="B50" s="36">
        <v>2099.3000000000002</v>
      </c>
      <c r="C50" s="36">
        <v>477.70699999999999</v>
      </c>
      <c r="D50" s="36"/>
      <c r="E50" s="36">
        <f t="shared" si="5"/>
        <v>2017</v>
      </c>
      <c r="F50" s="11">
        <f t="shared" si="3"/>
        <v>0.22755537560139091</v>
      </c>
      <c r="G50" s="36"/>
      <c r="H50" s="45"/>
      <c r="I50" s="45"/>
      <c r="J50" s="45"/>
      <c r="K50" s="45"/>
      <c r="L50" s="45"/>
      <c r="M50" s="45"/>
      <c r="N50" s="45"/>
      <c r="O50" s="45"/>
      <c r="P50" s="45"/>
      <c r="Q50" s="45"/>
      <c r="R50" s="45"/>
      <c r="S50" s="45"/>
      <c r="T50" s="45"/>
      <c r="U50" s="45"/>
    </row>
    <row r="51" spans="1:21">
      <c r="A51" s="36"/>
      <c r="B51" s="36"/>
      <c r="C51" s="36"/>
      <c r="D51" s="36"/>
      <c r="E51" s="36"/>
      <c r="F51" s="36"/>
      <c r="G51" s="36"/>
      <c r="H51" s="45"/>
      <c r="I51" s="45"/>
      <c r="J51" s="45"/>
      <c r="K51" s="45"/>
      <c r="L51" s="45"/>
      <c r="M51" s="45"/>
      <c r="N51" s="45"/>
      <c r="O51" s="45"/>
      <c r="P51" s="45"/>
      <c r="Q51" s="45"/>
      <c r="R51" s="45"/>
      <c r="S51" s="45"/>
      <c r="T51" s="45"/>
      <c r="U51" s="45"/>
    </row>
  </sheetData>
  <mergeCells count="1">
    <mergeCell ref="H48:U51"/>
  </mergeCells>
  <pageMargins left="0.7" right="0.7" top="0.75" bottom="0.75" header="0.3" footer="0.3"/>
  <pageSetup scale="18" orientation="portrait" horizontalDpi="1200" verticalDpi="120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2:AD38"/>
  <sheetViews>
    <sheetView workbookViewId="0">
      <selection activeCell="E7" sqref="E7:Q38"/>
    </sheetView>
  </sheetViews>
  <sheetFormatPr baseColWidth="10" defaultColWidth="8.83203125" defaultRowHeight="15"/>
  <cols>
    <col min="1" max="1" width="68.5" customWidth="1"/>
    <col min="2" max="3" width="15.6640625" customWidth="1"/>
  </cols>
  <sheetData>
    <row r="2" spans="1:30">
      <c r="A2" s="36"/>
      <c r="B2" s="36">
        <v>1989</v>
      </c>
      <c r="C2" s="36">
        <v>1990</v>
      </c>
      <c r="D2" s="36">
        <v>1991</v>
      </c>
      <c r="E2" s="36">
        <v>1992</v>
      </c>
      <c r="F2" s="36">
        <v>1993</v>
      </c>
      <c r="G2" s="36">
        <v>1994</v>
      </c>
      <c r="H2" s="36">
        <v>1995</v>
      </c>
      <c r="I2" s="36">
        <v>1996</v>
      </c>
      <c r="J2" s="36">
        <v>1997</v>
      </c>
      <c r="K2" s="36">
        <v>1998</v>
      </c>
      <c r="L2" s="36">
        <v>1999</v>
      </c>
      <c r="M2" s="36">
        <v>2000</v>
      </c>
      <c r="N2" s="36">
        <v>2001</v>
      </c>
      <c r="O2" s="36">
        <v>2002</v>
      </c>
      <c r="P2" s="36">
        <v>2003</v>
      </c>
      <c r="Q2" s="36">
        <v>2004</v>
      </c>
      <c r="R2" s="36">
        <v>2005</v>
      </c>
      <c r="S2" s="36">
        <v>2006</v>
      </c>
      <c r="T2" s="36">
        <v>2007</v>
      </c>
      <c r="U2" s="36">
        <v>2008</v>
      </c>
      <c r="V2" s="36">
        <v>2009</v>
      </c>
      <c r="W2" s="36">
        <v>2010</v>
      </c>
      <c r="X2" s="36">
        <v>2011</v>
      </c>
      <c r="Y2" s="36">
        <v>2012</v>
      </c>
      <c r="Z2" s="36">
        <v>2013</v>
      </c>
      <c r="AA2" s="36">
        <v>2014</v>
      </c>
      <c r="AB2" s="36">
        <v>2015</v>
      </c>
      <c r="AC2" s="36">
        <v>2016</v>
      </c>
      <c r="AD2" s="36">
        <v>2017</v>
      </c>
    </row>
    <row r="3" spans="1:30">
      <c r="A3" s="36" t="s">
        <v>182</v>
      </c>
      <c r="B3" s="27">
        <v>0.2263733</v>
      </c>
      <c r="C3" s="27">
        <v>0.24912699999999999</v>
      </c>
      <c r="D3" s="27">
        <v>0.24309249999999999</v>
      </c>
      <c r="E3" s="27">
        <v>0.18199489999999999</v>
      </c>
      <c r="F3" s="27">
        <v>0.14107020000000001</v>
      </c>
      <c r="G3" s="27">
        <v>0.1616118</v>
      </c>
      <c r="H3" s="27">
        <v>0.18469260000000001</v>
      </c>
      <c r="I3" s="27">
        <v>0.17789489999999999</v>
      </c>
      <c r="J3" s="27">
        <v>0.17465810000000001</v>
      </c>
      <c r="K3" s="27">
        <v>0.14474809999999999</v>
      </c>
      <c r="L3" s="27">
        <v>0.16183059999999999</v>
      </c>
      <c r="M3" s="27">
        <v>0.19153000000000001</v>
      </c>
      <c r="N3" s="27">
        <v>0.4540534</v>
      </c>
      <c r="O3" s="27">
        <v>0.28480220000000001</v>
      </c>
      <c r="P3" s="27">
        <v>0.19580349999999999</v>
      </c>
      <c r="Q3" s="27">
        <v>0.28010170000000001</v>
      </c>
      <c r="R3" s="27">
        <v>0.27538590000000002</v>
      </c>
      <c r="S3" s="27">
        <v>0.27608640000000001</v>
      </c>
      <c r="T3" s="27">
        <v>0.36021890000000001</v>
      </c>
      <c r="U3" s="27">
        <v>1.084544</v>
      </c>
      <c r="V3" s="27">
        <v>0.46382309999999999</v>
      </c>
      <c r="W3" s="27">
        <v>0.37788670000000002</v>
      </c>
      <c r="X3" s="27">
        <v>0.39705010000000002</v>
      </c>
      <c r="Y3" s="27">
        <v>0.37039539999999999</v>
      </c>
      <c r="Z3" s="27">
        <v>0.31105519999999998</v>
      </c>
      <c r="AA3" s="27">
        <v>0.31116549999999998</v>
      </c>
      <c r="AB3" s="27">
        <v>0.3472944</v>
      </c>
      <c r="AC3" s="27">
        <v>0.31029830000000003</v>
      </c>
      <c r="AD3" s="27">
        <v>0.34237590000000001</v>
      </c>
    </row>
    <row r="4" spans="1:30">
      <c r="A4" s="36" t="s">
        <v>183</v>
      </c>
      <c r="B4" s="27">
        <v>0.1900114</v>
      </c>
      <c r="C4" s="27">
        <v>0.1974851</v>
      </c>
      <c r="D4" s="27">
        <v>0.2062871</v>
      </c>
      <c r="E4" s="27">
        <v>0.2057735</v>
      </c>
      <c r="F4" s="27">
        <v>0.18077019999999999</v>
      </c>
      <c r="G4" s="27">
        <v>0.18009020000000001</v>
      </c>
      <c r="H4" s="27">
        <v>0.1757773</v>
      </c>
      <c r="I4" s="27">
        <v>0.17910280000000001</v>
      </c>
      <c r="J4" s="27">
        <v>0.18251990000000001</v>
      </c>
      <c r="K4" s="27">
        <v>0.17898829999999999</v>
      </c>
      <c r="L4" s="27">
        <v>0.17206949999999999</v>
      </c>
      <c r="M4" s="27">
        <v>0.1713344</v>
      </c>
      <c r="N4" s="27">
        <v>0.1845321</v>
      </c>
      <c r="O4" s="27">
        <v>0.20044899999999999</v>
      </c>
      <c r="P4" s="27">
        <v>0.21315970000000001</v>
      </c>
      <c r="Q4" s="27">
        <v>0.2333664</v>
      </c>
      <c r="R4" s="27">
        <v>0.24795320000000001</v>
      </c>
      <c r="S4" s="27">
        <v>0.2641366</v>
      </c>
      <c r="T4" s="27">
        <v>0.28598849999999998</v>
      </c>
      <c r="U4" s="27">
        <v>0.30204350000000002</v>
      </c>
      <c r="V4" s="27">
        <v>0.31429550000000001</v>
      </c>
      <c r="W4" s="27">
        <v>0.32493050000000001</v>
      </c>
      <c r="X4" s="27">
        <v>0.338171</v>
      </c>
      <c r="Y4" s="27">
        <v>0.33708060000000001</v>
      </c>
      <c r="Z4" s="27">
        <v>0.33819579999999999</v>
      </c>
      <c r="AA4" s="27">
        <v>0.3492228</v>
      </c>
      <c r="AB4" s="27">
        <v>0.36301489999999997</v>
      </c>
      <c r="AC4" s="27">
        <v>0.3723226</v>
      </c>
      <c r="AD4" s="27">
        <v>0.38107220000000003</v>
      </c>
    </row>
    <row r="7" spans="1:30" ht="64">
      <c r="A7" s="36"/>
      <c r="B7" s="17" t="s">
        <v>184</v>
      </c>
      <c r="C7" s="17" t="s">
        <v>183</v>
      </c>
      <c r="D7" s="36"/>
      <c r="E7" s="36"/>
      <c r="F7" s="36"/>
      <c r="G7" s="36"/>
      <c r="H7" s="36"/>
      <c r="I7" s="36"/>
      <c r="J7" s="36"/>
      <c r="K7" s="36"/>
      <c r="L7" s="36"/>
      <c r="M7" s="36"/>
      <c r="N7" s="36"/>
      <c r="O7" s="36"/>
      <c r="P7" s="36"/>
      <c r="Q7" s="36"/>
      <c r="R7" s="36"/>
      <c r="S7" s="36"/>
      <c r="T7" s="36"/>
      <c r="U7" s="36"/>
      <c r="V7" s="36"/>
      <c r="W7" s="36"/>
      <c r="X7" s="36"/>
      <c r="Y7" s="36"/>
      <c r="Z7" s="36"/>
      <c r="AA7" s="36"/>
      <c r="AB7" s="36"/>
      <c r="AC7" s="36"/>
      <c r="AD7" s="36"/>
    </row>
    <row r="8" spans="1:30">
      <c r="A8" s="36">
        <v>1989</v>
      </c>
      <c r="B8" s="27">
        <v>0.2263733</v>
      </c>
      <c r="C8" s="27">
        <v>0.1900114</v>
      </c>
      <c r="D8" s="36"/>
      <c r="E8" s="36"/>
      <c r="F8" s="36"/>
      <c r="G8" s="36"/>
      <c r="H8" s="36"/>
      <c r="I8" s="36"/>
      <c r="J8" s="36"/>
      <c r="K8" s="36"/>
      <c r="L8" s="36"/>
      <c r="M8" s="36"/>
      <c r="N8" s="36"/>
      <c r="O8" s="36"/>
      <c r="P8" s="36"/>
      <c r="Q8" s="36"/>
      <c r="R8" s="36"/>
      <c r="S8" s="36"/>
      <c r="T8" s="36"/>
      <c r="U8" s="36"/>
      <c r="V8" s="36"/>
      <c r="W8" s="36"/>
      <c r="X8" s="36"/>
      <c r="Y8" s="36"/>
      <c r="Z8" s="36"/>
      <c r="AA8" s="36"/>
      <c r="AB8" s="36"/>
      <c r="AC8" s="36"/>
      <c r="AD8" s="36"/>
    </row>
    <row r="9" spans="1:30">
      <c r="A9" s="36">
        <v>1990</v>
      </c>
      <c r="B9" s="27">
        <v>0.24912699999999999</v>
      </c>
      <c r="C9" s="27">
        <v>0.1974851</v>
      </c>
      <c r="D9" s="36"/>
      <c r="E9" s="36"/>
      <c r="F9" s="36"/>
      <c r="G9" s="36"/>
      <c r="H9" s="36"/>
      <c r="I9" s="36"/>
      <c r="J9" s="36"/>
      <c r="K9" s="36"/>
      <c r="L9" s="36"/>
      <c r="M9" s="36"/>
      <c r="N9" s="36"/>
      <c r="O9" s="36"/>
      <c r="P9" s="36"/>
      <c r="Q9" s="36"/>
      <c r="R9" s="36"/>
      <c r="S9" s="36"/>
      <c r="T9" s="36"/>
      <c r="U9" s="36"/>
      <c r="V9" s="36"/>
      <c r="W9" s="36"/>
      <c r="X9" s="36"/>
      <c r="Y9" s="36"/>
      <c r="Z9" s="36"/>
      <c r="AA9" s="36"/>
      <c r="AB9" s="36"/>
      <c r="AC9" s="36"/>
      <c r="AD9" s="36"/>
    </row>
    <row r="10" spans="1:30">
      <c r="A10" s="36">
        <v>1991</v>
      </c>
      <c r="B10" s="27">
        <v>0.24309249999999999</v>
      </c>
      <c r="C10" s="27">
        <v>0.2062871</v>
      </c>
      <c r="D10" s="36"/>
      <c r="E10" s="36"/>
      <c r="F10" s="36"/>
      <c r="G10" s="36"/>
      <c r="H10" s="36"/>
      <c r="I10" s="36"/>
      <c r="J10" s="36"/>
      <c r="K10" s="36"/>
      <c r="L10" s="36"/>
      <c r="M10" s="36"/>
      <c r="N10" s="36"/>
      <c r="O10" s="36"/>
      <c r="P10" s="36"/>
      <c r="Q10" s="36"/>
      <c r="R10" s="36"/>
      <c r="S10" s="36"/>
      <c r="T10" s="36"/>
      <c r="U10" s="36"/>
      <c r="V10" s="36"/>
      <c r="W10" s="36"/>
      <c r="X10" s="36"/>
      <c r="Y10" s="36"/>
      <c r="Z10" s="36"/>
      <c r="AA10" s="36"/>
      <c r="AB10" s="36"/>
      <c r="AC10" s="36"/>
      <c r="AD10" s="36"/>
    </row>
    <row r="11" spans="1:30">
      <c r="A11" s="36">
        <v>1992</v>
      </c>
      <c r="B11" s="27">
        <v>0.18199489999999999</v>
      </c>
      <c r="C11" s="27">
        <v>0.2057735</v>
      </c>
      <c r="D11" s="36"/>
      <c r="E11" s="36"/>
      <c r="F11" s="36"/>
      <c r="G11" s="36"/>
      <c r="H11" s="36"/>
      <c r="I11" s="36"/>
      <c r="J11" s="36"/>
      <c r="K11" s="36"/>
      <c r="L11" s="36"/>
      <c r="M11" s="36"/>
      <c r="N11" s="36"/>
      <c r="O11" s="36"/>
      <c r="P11" s="36"/>
      <c r="Q11" s="36"/>
      <c r="R11" s="36"/>
      <c r="S11" s="36"/>
      <c r="T11" s="36"/>
      <c r="U11" s="36"/>
      <c r="V11" s="36"/>
      <c r="W11" s="36"/>
      <c r="X11" s="36"/>
      <c r="Y11" s="36"/>
      <c r="Z11" s="36"/>
      <c r="AA11" s="36"/>
      <c r="AB11" s="36"/>
      <c r="AC11" s="36"/>
      <c r="AD11" s="36"/>
    </row>
    <row r="12" spans="1:30">
      <c r="A12" s="36">
        <v>1993</v>
      </c>
      <c r="B12" s="27">
        <v>0.14107020000000001</v>
      </c>
      <c r="C12" s="27">
        <v>0.18077019999999999</v>
      </c>
      <c r="D12" s="36"/>
      <c r="E12" s="36"/>
      <c r="F12" s="36"/>
      <c r="G12" s="36"/>
      <c r="H12" s="36"/>
      <c r="I12" s="36"/>
      <c r="J12" s="36"/>
      <c r="K12" s="36"/>
      <c r="L12" s="36"/>
      <c r="M12" s="36"/>
      <c r="N12" s="36"/>
      <c r="O12" s="36"/>
      <c r="P12" s="36"/>
      <c r="Q12" s="36"/>
      <c r="R12" s="36"/>
      <c r="S12" s="36"/>
      <c r="T12" s="36"/>
      <c r="U12" s="36"/>
      <c r="V12" s="36"/>
      <c r="W12" s="36"/>
      <c r="X12" s="36"/>
      <c r="Y12" s="36"/>
      <c r="Z12" s="36"/>
      <c r="AA12" s="36"/>
      <c r="AB12" s="36"/>
      <c r="AC12" s="36"/>
      <c r="AD12" s="36"/>
    </row>
    <row r="13" spans="1:30">
      <c r="A13" s="36">
        <v>1994</v>
      </c>
      <c r="B13" s="27">
        <v>0.1616118</v>
      </c>
      <c r="C13" s="27">
        <v>0.18009020000000001</v>
      </c>
      <c r="D13" s="36"/>
      <c r="E13" s="36"/>
      <c r="F13" s="36"/>
      <c r="G13" s="36"/>
      <c r="H13" s="36"/>
      <c r="I13" s="36"/>
      <c r="J13" s="36"/>
      <c r="K13" s="36"/>
      <c r="L13" s="36"/>
      <c r="M13" s="36"/>
      <c r="N13" s="36"/>
      <c r="O13" s="36"/>
      <c r="P13" s="36"/>
      <c r="Q13" s="36"/>
      <c r="R13" s="36"/>
      <c r="S13" s="36"/>
      <c r="T13" s="36"/>
      <c r="U13" s="36"/>
      <c r="V13" s="36"/>
      <c r="W13" s="36"/>
      <c r="X13" s="36"/>
      <c r="Y13" s="36"/>
      <c r="Z13" s="36"/>
      <c r="AA13" s="36"/>
      <c r="AB13" s="36"/>
      <c r="AC13" s="36"/>
      <c r="AD13" s="36"/>
    </row>
    <row r="14" spans="1:30">
      <c r="A14" s="36">
        <v>1995</v>
      </c>
      <c r="B14" s="27">
        <v>0.18469260000000001</v>
      </c>
      <c r="C14" s="27">
        <v>0.1757773</v>
      </c>
      <c r="D14" s="36"/>
      <c r="E14" s="36"/>
      <c r="F14" s="36"/>
      <c r="G14" s="36"/>
      <c r="H14" s="36"/>
      <c r="I14" s="36"/>
      <c r="J14" s="36"/>
      <c r="K14" s="36"/>
      <c r="L14" s="36"/>
      <c r="M14" s="36"/>
      <c r="N14" s="36"/>
      <c r="O14" s="36"/>
      <c r="P14" s="36"/>
      <c r="Q14" s="36"/>
      <c r="R14" s="36"/>
      <c r="S14" s="36"/>
      <c r="T14" s="36"/>
      <c r="U14" s="36"/>
      <c r="V14" s="36"/>
      <c r="W14" s="36"/>
      <c r="X14" s="36"/>
      <c r="Y14" s="36"/>
      <c r="Z14" s="36"/>
      <c r="AA14" s="36"/>
      <c r="AB14" s="36"/>
      <c r="AC14" s="36"/>
      <c r="AD14" s="36"/>
    </row>
    <row r="15" spans="1:30">
      <c r="A15" s="36">
        <v>1996</v>
      </c>
      <c r="B15" s="27">
        <v>0.17789489999999999</v>
      </c>
      <c r="C15" s="27">
        <v>0.17910280000000001</v>
      </c>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row>
    <row r="16" spans="1:30">
      <c r="A16" s="36">
        <v>1997</v>
      </c>
      <c r="B16" s="27">
        <v>0.17465810000000001</v>
      </c>
      <c r="C16" s="27">
        <v>0.18251990000000001</v>
      </c>
      <c r="D16" s="36"/>
      <c r="E16" s="36"/>
      <c r="F16" s="36"/>
      <c r="G16" s="36"/>
      <c r="H16" s="36"/>
      <c r="I16" s="36"/>
      <c r="J16" s="36"/>
      <c r="K16" s="36"/>
      <c r="L16" s="36"/>
      <c r="M16" s="36"/>
      <c r="N16" s="36"/>
      <c r="O16" s="36"/>
      <c r="P16" s="36"/>
      <c r="Q16" s="36"/>
      <c r="R16" s="36"/>
      <c r="S16" s="36"/>
      <c r="T16" s="36"/>
      <c r="U16" s="36"/>
      <c r="V16" s="36"/>
      <c r="W16" s="36"/>
      <c r="X16" s="36"/>
      <c r="Y16" s="36"/>
      <c r="Z16" s="36"/>
      <c r="AA16" s="36"/>
      <c r="AB16" s="36"/>
      <c r="AC16" s="36"/>
      <c r="AD16" s="36"/>
    </row>
    <row r="17" spans="1:3">
      <c r="A17" s="36">
        <v>1998</v>
      </c>
      <c r="B17" s="27">
        <v>0.14474809999999999</v>
      </c>
      <c r="C17" s="27">
        <v>0.17898829999999999</v>
      </c>
    </row>
    <row r="18" spans="1:3">
      <c r="A18" s="36">
        <v>1999</v>
      </c>
      <c r="B18" s="27">
        <v>0.16183059999999999</v>
      </c>
      <c r="C18" s="27">
        <v>0.17206949999999999</v>
      </c>
    </row>
    <row r="19" spans="1:3">
      <c r="A19" s="36">
        <v>2000</v>
      </c>
      <c r="B19" s="27">
        <v>0.19153000000000001</v>
      </c>
      <c r="C19" s="27">
        <v>0.1713344</v>
      </c>
    </row>
    <row r="20" spans="1:3">
      <c r="A20" s="36">
        <v>2001</v>
      </c>
      <c r="B20" s="27">
        <v>0.4540534</v>
      </c>
      <c r="C20" s="27">
        <v>0.1845321</v>
      </c>
    </row>
    <row r="21" spans="1:3">
      <c r="A21" s="36">
        <v>2002</v>
      </c>
      <c r="B21" s="27">
        <v>0.28480220000000001</v>
      </c>
      <c r="C21" s="27">
        <v>0.20044899999999999</v>
      </c>
    </row>
    <row r="22" spans="1:3">
      <c r="A22" s="36">
        <v>2003</v>
      </c>
      <c r="B22" s="27">
        <v>0.19580349999999999</v>
      </c>
      <c r="C22" s="27">
        <v>0.21315970000000001</v>
      </c>
    </row>
    <row r="23" spans="1:3">
      <c r="A23" s="36">
        <v>2004</v>
      </c>
      <c r="B23" s="27">
        <v>0.28010170000000001</v>
      </c>
      <c r="C23" s="27">
        <v>0.2333664</v>
      </c>
    </row>
    <row r="24" spans="1:3">
      <c r="A24" s="36">
        <v>2005</v>
      </c>
      <c r="B24" s="27">
        <v>0.27538590000000002</v>
      </c>
      <c r="C24" s="27">
        <v>0.24795320000000001</v>
      </c>
    </row>
    <row r="25" spans="1:3">
      <c r="A25" s="36">
        <v>2006</v>
      </c>
      <c r="B25" s="27">
        <v>0.27608640000000001</v>
      </c>
      <c r="C25" s="27">
        <v>0.2641366</v>
      </c>
    </row>
    <row r="26" spans="1:3">
      <c r="A26" s="36">
        <v>2007</v>
      </c>
      <c r="B26" s="27">
        <v>0.36021890000000001</v>
      </c>
      <c r="C26" s="27">
        <v>0.28598849999999998</v>
      </c>
    </row>
    <row r="27" spans="1:3">
      <c r="A27" s="36">
        <v>2008</v>
      </c>
      <c r="B27" s="27">
        <v>1.084544</v>
      </c>
      <c r="C27" s="27">
        <v>0.30204350000000002</v>
      </c>
    </row>
    <row r="28" spans="1:3">
      <c r="A28" s="36">
        <v>2009</v>
      </c>
      <c r="B28" s="27">
        <v>0.46382309999999999</v>
      </c>
      <c r="C28" s="27">
        <v>0.31429550000000001</v>
      </c>
    </row>
    <row r="29" spans="1:3">
      <c r="A29" s="36">
        <v>2010</v>
      </c>
      <c r="B29" s="27">
        <v>0.37788670000000002</v>
      </c>
      <c r="C29" s="27">
        <v>0.32493050000000001</v>
      </c>
    </row>
    <row r="30" spans="1:3">
      <c r="A30" s="36">
        <v>2011</v>
      </c>
      <c r="B30" s="27">
        <v>0.39705010000000002</v>
      </c>
      <c r="C30" s="27">
        <v>0.338171</v>
      </c>
    </row>
    <row r="31" spans="1:3">
      <c r="A31" s="36">
        <v>2012</v>
      </c>
      <c r="B31" s="27">
        <v>0.37039539999999999</v>
      </c>
      <c r="C31" s="27">
        <v>0.33708060000000001</v>
      </c>
    </row>
    <row r="32" spans="1:3">
      <c r="A32" s="36">
        <v>2013</v>
      </c>
      <c r="B32" s="27">
        <v>0.31105519999999998</v>
      </c>
      <c r="C32" s="27">
        <v>0.33819579999999999</v>
      </c>
    </row>
    <row r="33" spans="1:17">
      <c r="A33" s="36">
        <v>2014</v>
      </c>
      <c r="B33" s="27">
        <v>0.31116549999999998</v>
      </c>
      <c r="C33" s="27">
        <v>0.3492228</v>
      </c>
      <c r="D33" s="36"/>
      <c r="E33" s="36"/>
      <c r="F33" s="36"/>
      <c r="G33" s="36"/>
      <c r="H33" s="36"/>
      <c r="I33" s="36"/>
      <c r="J33" s="36"/>
      <c r="K33" s="36"/>
      <c r="L33" s="36"/>
      <c r="M33" s="36"/>
      <c r="N33" s="36"/>
      <c r="O33" s="36"/>
      <c r="P33" s="36"/>
      <c r="Q33" s="36"/>
    </row>
    <row r="34" spans="1:17">
      <c r="A34" s="36">
        <v>2015</v>
      </c>
      <c r="B34" s="27">
        <v>0.3472944</v>
      </c>
      <c r="C34" s="27">
        <v>0.36301489999999997</v>
      </c>
      <c r="D34" s="36"/>
      <c r="E34" s="36"/>
      <c r="F34" s="36"/>
      <c r="G34" s="36"/>
      <c r="H34" s="36"/>
      <c r="I34" s="36"/>
      <c r="J34" s="36"/>
      <c r="K34" s="36"/>
      <c r="L34" s="36"/>
      <c r="M34" s="36"/>
      <c r="N34" s="36"/>
      <c r="O34" s="36"/>
      <c r="P34" s="36"/>
      <c r="Q34" s="36"/>
    </row>
    <row r="35" spans="1:17">
      <c r="A35" s="36">
        <v>2016</v>
      </c>
      <c r="B35" s="27">
        <v>0.31029830000000003</v>
      </c>
      <c r="C35" s="27">
        <v>0.3723226</v>
      </c>
      <c r="D35" s="36"/>
      <c r="E35" s="45" t="s">
        <v>185</v>
      </c>
      <c r="F35" s="45"/>
      <c r="G35" s="45"/>
      <c r="H35" s="45"/>
      <c r="I35" s="45"/>
      <c r="J35" s="45"/>
      <c r="K35" s="45"/>
      <c r="L35" s="45"/>
      <c r="M35" s="45"/>
      <c r="N35" s="45"/>
      <c r="O35" s="45"/>
      <c r="P35" s="45"/>
      <c r="Q35" s="45"/>
    </row>
    <row r="36" spans="1:17">
      <c r="A36" s="36">
        <v>2017</v>
      </c>
      <c r="B36" s="27">
        <v>0.34237590000000001</v>
      </c>
      <c r="C36" s="27">
        <v>0.38107220000000003</v>
      </c>
      <c r="D36" s="36"/>
      <c r="E36" s="45"/>
      <c r="F36" s="45"/>
      <c r="G36" s="45"/>
      <c r="H36" s="45"/>
      <c r="I36" s="45"/>
      <c r="J36" s="45"/>
      <c r="K36" s="45"/>
      <c r="L36" s="45"/>
      <c r="M36" s="45"/>
      <c r="N36" s="45"/>
      <c r="O36" s="45"/>
      <c r="P36" s="45"/>
      <c r="Q36" s="45"/>
    </row>
    <row r="37" spans="1:17">
      <c r="A37" s="36"/>
      <c r="B37" s="36"/>
      <c r="C37" s="36"/>
      <c r="D37" s="36"/>
      <c r="E37" s="45"/>
      <c r="F37" s="45"/>
      <c r="G37" s="45"/>
      <c r="H37" s="45"/>
      <c r="I37" s="45"/>
      <c r="J37" s="45"/>
      <c r="K37" s="45"/>
      <c r="L37" s="45"/>
      <c r="M37" s="45"/>
      <c r="N37" s="45"/>
      <c r="O37" s="45"/>
      <c r="P37" s="45"/>
      <c r="Q37" s="45"/>
    </row>
    <row r="38" spans="1:17">
      <c r="A38" s="36"/>
      <c r="B38" s="36"/>
      <c r="C38" s="36"/>
      <c r="D38" s="36"/>
      <c r="E38" s="45"/>
      <c r="F38" s="45"/>
      <c r="G38" s="45"/>
      <c r="H38" s="45"/>
      <c r="I38" s="45"/>
      <c r="J38" s="45"/>
      <c r="K38" s="45"/>
      <c r="L38" s="45"/>
      <c r="M38" s="45"/>
      <c r="N38" s="45"/>
      <c r="O38" s="45"/>
      <c r="P38" s="45"/>
      <c r="Q38" s="45"/>
    </row>
  </sheetData>
  <mergeCells count="1">
    <mergeCell ref="E35:Q38"/>
  </mergeCells>
  <pageMargins left="0.7" right="0.7" top="0.75" bottom="0.75" header="0.3" footer="0.3"/>
  <pageSetup scale="26" orientation="portrait" horizontalDpi="1200" verticalDpi="120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2:AA19"/>
  <sheetViews>
    <sheetView topLeftCell="W1" workbookViewId="0">
      <selection activeCell="R29" sqref="R29"/>
    </sheetView>
  </sheetViews>
  <sheetFormatPr baseColWidth="10" defaultColWidth="8.83203125" defaultRowHeight="15"/>
  <sheetData>
    <row r="2" spans="1:11" ht="17">
      <c r="A2" s="36" t="s">
        <v>186</v>
      </c>
      <c r="B2" s="36"/>
      <c r="C2" s="36"/>
      <c r="D2" s="36"/>
      <c r="E2" s="36"/>
      <c r="F2" s="36"/>
      <c r="G2" s="36"/>
      <c r="H2" s="36"/>
      <c r="I2" s="36"/>
      <c r="J2" s="36"/>
      <c r="K2" s="36"/>
    </row>
    <row r="4" spans="1:11" ht="64">
      <c r="A4" s="38" t="s">
        <v>187</v>
      </c>
      <c r="B4" s="38" t="s">
        <v>61</v>
      </c>
      <c r="C4" s="39" t="s">
        <v>188</v>
      </c>
      <c r="D4" s="39" t="s">
        <v>189</v>
      </c>
      <c r="E4" s="36"/>
      <c r="F4" s="36"/>
      <c r="G4" s="36"/>
      <c r="H4" s="36"/>
      <c r="I4" s="36"/>
      <c r="J4" s="36"/>
      <c r="K4" s="36"/>
    </row>
    <row r="5" spans="1:11">
      <c r="A5" s="36"/>
      <c r="B5" s="37" t="s">
        <v>190</v>
      </c>
      <c r="C5" s="37" t="s">
        <v>191</v>
      </c>
      <c r="D5" s="37" t="s">
        <v>192</v>
      </c>
      <c r="E5" s="36"/>
      <c r="F5" s="36"/>
      <c r="G5" s="36"/>
      <c r="H5" s="36"/>
      <c r="I5" s="36"/>
      <c r="J5" s="36"/>
      <c r="K5" s="36" t="s">
        <v>193</v>
      </c>
    </row>
    <row r="6" spans="1:11">
      <c r="A6" s="36">
        <v>1982</v>
      </c>
      <c r="B6" s="42">
        <v>2309</v>
      </c>
      <c r="C6" s="42">
        <v>938</v>
      </c>
      <c r="D6" s="40">
        <f>C6/B6</f>
        <v>0.40623646600259855</v>
      </c>
      <c r="E6" s="36"/>
      <c r="F6" s="36"/>
      <c r="G6" s="36"/>
      <c r="H6" s="36"/>
      <c r="I6" s="36"/>
      <c r="J6" s="36">
        <v>1982</v>
      </c>
      <c r="K6" s="11">
        <f>D6</f>
        <v>0.40623646600259855</v>
      </c>
    </row>
    <row r="7" spans="1:11">
      <c r="A7" s="36">
        <v>1989</v>
      </c>
      <c r="B7" s="42">
        <v>2271</v>
      </c>
      <c r="C7" s="42">
        <v>892</v>
      </c>
      <c r="D7" s="40">
        <f t="shared" ref="D7:D12" si="0">C7/B7</f>
        <v>0.39277851166886835</v>
      </c>
      <c r="E7" s="36"/>
      <c r="F7" s="36"/>
      <c r="G7" s="36"/>
      <c r="H7" s="36"/>
      <c r="I7" s="36"/>
      <c r="J7" s="36">
        <v>1989</v>
      </c>
      <c r="K7" s="11">
        <f t="shared" ref="K7:K12" si="1">D7</f>
        <v>0.39277851166886835</v>
      </c>
    </row>
    <row r="8" spans="1:11">
      <c r="A8" s="36">
        <v>1994</v>
      </c>
      <c r="B8" s="42">
        <v>2651</v>
      </c>
      <c r="C8" s="42">
        <v>900</v>
      </c>
      <c r="D8" s="40">
        <f t="shared" si="0"/>
        <v>0.33949453036589966</v>
      </c>
      <c r="E8" s="36"/>
      <c r="F8" s="36"/>
      <c r="G8" s="36"/>
      <c r="H8" s="36"/>
      <c r="I8" s="36"/>
      <c r="J8" s="36">
        <v>1994</v>
      </c>
      <c r="K8" s="11">
        <f t="shared" si="1"/>
        <v>0.33949453036589966</v>
      </c>
    </row>
    <row r="9" spans="1:11">
      <c r="A9" s="36">
        <v>1999</v>
      </c>
      <c r="B9" s="42">
        <v>3924</v>
      </c>
      <c r="C9" s="42">
        <v>1448</v>
      </c>
      <c r="D9" s="40">
        <f t="shared" si="0"/>
        <v>0.36901121304791029</v>
      </c>
      <c r="E9" s="36"/>
      <c r="F9" s="36"/>
      <c r="G9" s="36"/>
      <c r="H9" s="36"/>
      <c r="I9" s="36"/>
      <c r="J9" s="36">
        <v>1999</v>
      </c>
      <c r="K9" s="11">
        <f t="shared" si="1"/>
        <v>0.36901121304791029</v>
      </c>
    </row>
    <row r="10" spans="1:11">
      <c r="A10" s="36">
        <v>2004</v>
      </c>
      <c r="B10" s="42">
        <v>3454</v>
      </c>
      <c r="C10" s="42">
        <v>1390</v>
      </c>
      <c r="D10" s="40">
        <f t="shared" si="0"/>
        <v>0.40243196294151706</v>
      </c>
      <c r="E10" s="36"/>
      <c r="F10" s="36"/>
      <c r="G10" s="36"/>
      <c r="H10" s="36"/>
      <c r="I10" s="36"/>
      <c r="J10" s="36">
        <v>2004</v>
      </c>
      <c r="K10" s="11">
        <f t="shared" si="1"/>
        <v>0.40243196294151706</v>
      </c>
    </row>
    <row r="11" spans="1:11">
      <c r="A11" s="36">
        <v>2009</v>
      </c>
      <c r="B11" s="42">
        <v>3807</v>
      </c>
      <c r="C11" s="42">
        <v>1615</v>
      </c>
      <c r="D11" s="40">
        <f t="shared" si="0"/>
        <v>0.42421854478592069</v>
      </c>
      <c r="E11" s="36"/>
      <c r="F11" s="36"/>
      <c r="G11" s="36"/>
      <c r="H11" s="36"/>
      <c r="I11" s="36"/>
      <c r="J11" s="36">
        <v>2009</v>
      </c>
      <c r="K11" s="11">
        <f t="shared" si="1"/>
        <v>0.42421854478592069</v>
      </c>
    </row>
    <row r="12" spans="1:11" ht="17">
      <c r="A12" s="41" t="s">
        <v>194</v>
      </c>
      <c r="B12" s="42">
        <v>2875</v>
      </c>
      <c r="C12" s="42">
        <v>1432</v>
      </c>
      <c r="D12" s="40">
        <f t="shared" si="0"/>
        <v>0.49808695652173912</v>
      </c>
      <c r="E12" s="36"/>
      <c r="F12" s="36"/>
      <c r="G12" s="36"/>
      <c r="H12" s="36"/>
      <c r="I12" s="36"/>
      <c r="J12" s="36">
        <v>2014</v>
      </c>
      <c r="K12" s="11">
        <f t="shared" si="1"/>
        <v>0.49808695652173912</v>
      </c>
    </row>
    <row r="14" spans="1:11">
      <c r="A14" s="36" t="s">
        <v>195</v>
      </c>
      <c r="B14" s="36"/>
      <c r="C14" s="36"/>
      <c r="D14" s="36"/>
      <c r="E14" s="36"/>
      <c r="F14" s="36"/>
      <c r="G14" s="36"/>
      <c r="H14" s="36"/>
      <c r="I14" s="36"/>
      <c r="J14" s="36"/>
      <c r="K14" s="36"/>
    </row>
    <row r="15" spans="1:11">
      <c r="A15" s="36" t="s">
        <v>196</v>
      </c>
      <c r="B15" s="36"/>
      <c r="C15" s="36"/>
      <c r="D15" s="36"/>
      <c r="E15" s="36"/>
      <c r="F15" s="36"/>
      <c r="G15" s="36"/>
      <c r="H15" s="36"/>
      <c r="I15" s="36"/>
      <c r="J15" s="36"/>
      <c r="K15" s="36"/>
    </row>
    <row r="16" spans="1:11">
      <c r="A16" s="36" t="s">
        <v>197</v>
      </c>
      <c r="B16" s="36"/>
      <c r="C16" s="36"/>
      <c r="D16" s="36"/>
      <c r="E16" s="36"/>
      <c r="F16" s="36"/>
      <c r="G16" s="36"/>
      <c r="H16" s="36"/>
      <c r="I16" s="36"/>
      <c r="J16" s="36"/>
      <c r="K16" s="36"/>
    </row>
    <row r="17" spans="1:27">
      <c r="A17" s="36" t="s">
        <v>198</v>
      </c>
      <c r="B17" s="36"/>
      <c r="C17" s="36"/>
      <c r="D17" s="36"/>
      <c r="E17" s="36"/>
      <c r="F17" s="36"/>
      <c r="G17" s="36"/>
      <c r="H17" s="36"/>
      <c r="I17" s="36"/>
      <c r="J17" s="36"/>
      <c r="K17" s="36"/>
      <c r="L17" s="36"/>
      <c r="M17" s="36"/>
      <c r="N17" s="36"/>
      <c r="O17" s="36"/>
      <c r="P17" s="36"/>
      <c r="Q17" s="36"/>
      <c r="R17" s="36"/>
      <c r="S17" s="36"/>
      <c r="T17" s="36"/>
      <c r="U17" s="36"/>
      <c r="V17" s="36"/>
      <c r="W17" s="36"/>
      <c r="X17" s="36"/>
      <c r="Y17" s="36"/>
      <c r="Z17" s="36"/>
      <c r="AA17" s="36"/>
    </row>
    <row r="19" spans="1:27" ht="97.5" customHeight="1">
      <c r="A19" s="36"/>
      <c r="B19" s="36"/>
      <c r="C19" s="36"/>
      <c r="D19" s="36"/>
      <c r="E19" s="36"/>
      <c r="F19" s="36"/>
      <c r="G19" s="36"/>
      <c r="H19" s="36"/>
      <c r="I19" s="36"/>
      <c r="J19" s="36"/>
      <c r="K19" s="36"/>
      <c r="L19" s="36"/>
      <c r="M19" s="36"/>
      <c r="N19" s="36"/>
      <c r="O19" s="36"/>
      <c r="P19" s="36"/>
      <c r="Q19" s="36"/>
      <c r="R19" s="36"/>
      <c r="S19" s="46" t="s">
        <v>199</v>
      </c>
      <c r="T19" s="46"/>
      <c r="U19" s="46"/>
      <c r="V19" s="46"/>
      <c r="W19" s="46"/>
      <c r="X19" s="46"/>
      <c r="Y19" s="46"/>
      <c r="Z19" s="46"/>
      <c r="AA19" s="46"/>
    </row>
  </sheetData>
  <mergeCells count="1">
    <mergeCell ref="S19:AA19"/>
  </mergeCells>
  <pageMargins left="0.7" right="0.7" top="0.75" bottom="0.75" header="0.3" footer="0.3"/>
  <pageSetup scale="37" orientation="portrait"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Y44"/>
  <sheetViews>
    <sheetView topLeftCell="O1" workbookViewId="0">
      <selection activeCell="A38" sqref="A38"/>
    </sheetView>
  </sheetViews>
  <sheetFormatPr baseColWidth="10" defaultColWidth="8.83203125" defaultRowHeight="15"/>
  <cols>
    <col min="7" max="8" width="9.1640625" style="16"/>
    <col min="9" max="12" width="9.1640625" style="1"/>
  </cols>
  <sheetData>
    <row r="1" spans="1:12">
      <c r="A1" s="36"/>
      <c r="B1" s="36"/>
      <c r="C1" s="36" t="s">
        <v>49</v>
      </c>
      <c r="D1" s="36"/>
      <c r="E1" s="36"/>
      <c r="F1" s="36"/>
      <c r="G1" s="36"/>
      <c r="H1" s="36"/>
      <c r="I1" s="1" t="s">
        <v>50</v>
      </c>
    </row>
    <row r="2" spans="1:12" ht="50.25" customHeight="1">
      <c r="A2" s="36"/>
      <c r="B2" s="17" t="s">
        <v>51</v>
      </c>
      <c r="C2" s="17" t="s">
        <v>52</v>
      </c>
      <c r="D2" s="17" t="s">
        <v>53</v>
      </c>
      <c r="E2" s="17" t="s">
        <v>54</v>
      </c>
      <c r="F2" s="17" t="s">
        <v>55</v>
      </c>
      <c r="G2" s="17"/>
      <c r="H2" s="36"/>
      <c r="I2" s="2" t="s">
        <v>55</v>
      </c>
      <c r="J2" s="2" t="s">
        <v>54</v>
      </c>
      <c r="K2" s="2" t="s">
        <v>53</v>
      </c>
      <c r="L2" s="2" t="s">
        <v>52</v>
      </c>
    </row>
    <row r="3" spans="1:12">
      <c r="A3" s="36">
        <v>1982</v>
      </c>
      <c r="B3" s="36">
        <v>5022.3999999999996</v>
      </c>
      <c r="C3" s="36"/>
      <c r="D3" s="36"/>
      <c r="E3" s="36"/>
      <c r="F3" s="36"/>
      <c r="G3" s="36"/>
      <c r="H3" s="36">
        <v>1982</v>
      </c>
      <c r="I3" s="13">
        <f>I4</f>
        <v>1.4381077962749298E-2</v>
      </c>
      <c r="J3" s="13">
        <f t="shared" ref="J3:L3" si="0">J4</f>
        <v>6.9597824295368385E-2</v>
      </c>
      <c r="K3" s="13">
        <f t="shared" si="0"/>
        <v>0.18575902422943794</v>
      </c>
      <c r="L3" s="13">
        <f t="shared" si="0"/>
        <v>0.73026207351244443</v>
      </c>
    </row>
    <row r="4" spans="1:12">
      <c r="A4" s="36">
        <f>A3+1</f>
        <v>1983</v>
      </c>
      <c r="B4" s="36">
        <v>4853.6000000000004</v>
      </c>
      <c r="C4" s="36">
        <v>3544.4000000000005</v>
      </c>
      <c r="D4" s="36">
        <v>901.6</v>
      </c>
      <c r="E4" s="36">
        <v>337.8</v>
      </c>
      <c r="F4" s="36">
        <v>69.8</v>
      </c>
      <c r="G4" s="36"/>
      <c r="H4" s="36">
        <f>H3+1</f>
        <v>1983</v>
      </c>
      <c r="I4" s="3">
        <f t="shared" ref="I4:I38" si="1">F4/B4</f>
        <v>1.4381077962749298E-2</v>
      </c>
      <c r="J4" s="3">
        <f t="shared" ref="J4:J38" si="2">E4/B4</f>
        <v>6.9597824295368385E-2</v>
      </c>
      <c r="K4" s="3">
        <f t="shared" ref="K4:K38" si="3">D4/B4</f>
        <v>0.18575902422943794</v>
      </c>
      <c r="L4" s="3">
        <f t="shared" ref="L4:L38" si="4">C4/B4</f>
        <v>0.73026207351244443</v>
      </c>
    </row>
    <row r="5" spans="1:12">
      <c r="A5" s="36">
        <f t="shared" ref="A5:A38" si="5">A4+1</f>
        <v>1984</v>
      </c>
      <c r="B5" s="36">
        <v>4841.7</v>
      </c>
      <c r="C5" s="36">
        <v>3552.2</v>
      </c>
      <c r="D5" s="36">
        <v>908.4</v>
      </c>
      <c r="E5" s="36">
        <v>316.89999999999998</v>
      </c>
      <c r="F5" s="36">
        <v>64.2</v>
      </c>
      <c r="G5" s="36"/>
      <c r="H5" s="36">
        <f t="shared" ref="H5:H38" si="6">H4+1</f>
        <v>1984</v>
      </c>
      <c r="I5" s="3">
        <f t="shared" si="1"/>
        <v>1.3259805440237934E-2</v>
      </c>
      <c r="J5" s="3">
        <f t="shared" si="2"/>
        <v>6.5452217196439261E-2</v>
      </c>
      <c r="K5" s="3">
        <f t="shared" si="3"/>
        <v>0.18762005080860028</v>
      </c>
      <c r="L5" s="3">
        <f t="shared" si="4"/>
        <v>0.73366792655472246</v>
      </c>
    </row>
    <row r="6" spans="1:12">
      <c r="A6" s="36">
        <f t="shared" si="5"/>
        <v>1985</v>
      </c>
      <c r="B6" s="36">
        <v>4810.3999999999996</v>
      </c>
      <c r="C6" s="36">
        <v>3521.7999999999993</v>
      </c>
      <c r="D6" s="36">
        <v>926</v>
      </c>
      <c r="E6" s="36">
        <v>302.89999999999998</v>
      </c>
      <c r="F6" s="36">
        <v>59.7</v>
      </c>
      <c r="G6" s="36"/>
      <c r="H6" s="36">
        <f t="shared" si="6"/>
        <v>1985</v>
      </c>
      <c r="I6" s="3">
        <f t="shared" si="1"/>
        <v>1.2410610344254117E-2</v>
      </c>
      <c r="J6" s="3">
        <f t="shared" si="2"/>
        <v>6.296773657076335E-2</v>
      </c>
      <c r="K6" s="3">
        <f t="shared" si="3"/>
        <v>0.19249958423415933</v>
      </c>
      <c r="L6" s="3">
        <f t="shared" si="4"/>
        <v>0.73212206885082309</v>
      </c>
    </row>
    <row r="7" spans="1:12">
      <c r="A7" s="36">
        <f t="shared" si="5"/>
        <v>1986</v>
      </c>
      <c r="B7" s="36">
        <v>4711.3</v>
      </c>
      <c r="C7" s="36">
        <v>3463.5</v>
      </c>
      <c r="D7" s="36">
        <v>922</v>
      </c>
      <c r="E7" s="36">
        <v>274.3</v>
      </c>
      <c r="F7" s="36">
        <v>51.5</v>
      </c>
      <c r="G7" s="36"/>
      <c r="H7" s="36">
        <f t="shared" si="6"/>
        <v>1986</v>
      </c>
      <c r="I7" s="3">
        <f t="shared" si="1"/>
        <v>1.0931165495723049E-2</v>
      </c>
      <c r="J7" s="3">
        <f t="shared" si="2"/>
        <v>5.8221722242268591E-2</v>
      </c>
      <c r="K7" s="3">
        <f t="shared" si="3"/>
        <v>0.19569970071954662</v>
      </c>
      <c r="L7" s="3">
        <f t="shared" si="4"/>
        <v>0.73514741154246166</v>
      </c>
    </row>
    <row r="8" spans="1:12">
      <c r="A8" s="36">
        <f t="shared" si="5"/>
        <v>1987</v>
      </c>
      <c r="B8" s="36">
        <v>4664.2</v>
      </c>
      <c r="C8" s="36">
        <v>3440.3999999999996</v>
      </c>
      <c r="D8" s="36">
        <v>897.9</v>
      </c>
      <c r="E8" s="36">
        <v>271.2</v>
      </c>
      <c r="F8" s="36">
        <v>54.7</v>
      </c>
      <c r="G8" s="36"/>
      <c r="H8" s="36">
        <f t="shared" si="6"/>
        <v>1987</v>
      </c>
      <c r="I8" s="3">
        <f t="shared" si="1"/>
        <v>1.1727627460228979E-2</v>
      </c>
      <c r="J8" s="3">
        <f t="shared" si="2"/>
        <v>5.8145019510312597E-2</v>
      </c>
      <c r="K8" s="3">
        <f t="shared" si="3"/>
        <v>0.19250889756013892</v>
      </c>
      <c r="L8" s="3">
        <f t="shared" si="4"/>
        <v>0.73761845546931948</v>
      </c>
    </row>
    <row r="9" spans="1:12">
      <c r="A9" s="36">
        <f t="shared" si="5"/>
        <v>1988</v>
      </c>
      <c r="B9" s="36">
        <v>4760.5</v>
      </c>
      <c r="C9" s="36">
        <v>3535.5</v>
      </c>
      <c r="D9" s="36">
        <v>887.7</v>
      </c>
      <c r="E9" s="36">
        <v>280.8</v>
      </c>
      <c r="F9" s="36">
        <v>56.5</v>
      </c>
      <c r="G9" s="36"/>
      <c r="H9" s="36">
        <f t="shared" si="6"/>
        <v>1988</v>
      </c>
      <c r="I9" s="3">
        <f t="shared" si="1"/>
        <v>1.1868501207856317E-2</v>
      </c>
      <c r="J9" s="3">
        <f t="shared" si="2"/>
        <v>5.8985400693204501E-2</v>
      </c>
      <c r="K9" s="3">
        <f t="shared" si="3"/>
        <v>0.18647200924272661</v>
      </c>
      <c r="L9" s="3">
        <f t="shared" si="4"/>
        <v>0.74267408885621256</v>
      </c>
    </row>
    <row r="10" spans="1:12">
      <c r="A10" s="36">
        <f t="shared" si="5"/>
        <v>1989</v>
      </c>
      <c r="B10" s="36">
        <v>5114</v>
      </c>
      <c r="C10" s="36">
        <v>3823.1</v>
      </c>
      <c r="D10" s="36">
        <v>933.6</v>
      </c>
      <c r="E10" s="36">
        <v>304.3</v>
      </c>
      <c r="F10" s="36">
        <v>53</v>
      </c>
      <c r="G10" s="36"/>
      <c r="H10" s="36">
        <f t="shared" si="6"/>
        <v>1989</v>
      </c>
      <c r="I10" s="3">
        <f t="shared" si="1"/>
        <v>1.0363707469691045E-2</v>
      </c>
      <c r="J10" s="3">
        <f t="shared" si="2"/>
        <v>5.9503324208056319E-2</v>
      </c>
      <c r="K10" s="3">
        <f t="shared" si="3"/>
        <v>0.1825576847868596</v>
      </c>
      <c r="L10" s="3">
        <f t="shared" si="4"/>
        <v>0.74757528353539304</v>
      </c>
    </row>
    <row r="11" spans="1:12">
      <c r="A11" s="36">
        <f t="shared" si="5"/>
        <v>1990</v>
      </c>
      <c r="B11" s="36">
        <v>5356</v>
      </c>
      <c r="C11" s="36">
        <v>4020</v>
      </c>
      <c r="D11" s="36">
        <v>969.2</v>
      </c>
      <c r="E11" s="36">
        <v>316.39999999999998</v>
      </c>
      <c r="F11" s="36">
        <v>50.4</v>
      </c>
      <c r="G11" s="36"/>
      <c r="H11" s="36">
        <f t="shared" si="6"/>
        <v>1990</v>
      </c>
      <c r="I11" s="3">
        <f t="shared" si="1"/>
        <v>9.4100074682598959E-3</v>
      </c>
      <c r="J11" s="3">
        <f t="shared" si="2"/>
        <v>5.9073935772964895E-2</v>
      </c>
      <c r="K11" s="3">
        <f t="shared" si="3"/>
        <v>0.18095593726661688</v>
      </c>
      <c r="L11" s="3">
        <f t="shared" si="4"/>
        <v>0.75056011949215828</v>
      </c>
    </row>
    <row r="12" spans="1:12">
      <c r="A12" s="36">
        <f t="shared" si="5"/>
        <v>1991</v>
      </c>
      <c r="B12" s="36">
        <v>5386.5</v>
      </c>
      <c r="C12" s="36">
        <v>4044.1</v>
      </c>
      <c r="D12" s="36">
        <v>979.7</v>
      </c>
      <c r="E12" s="36">
        <v>311.2</v>
      </c>
      <c r="F12" s="36">
        <v>51.5</v>
      </c>
      <c r="G12" s="36"/>
      <c r="H12" s="36">
        <f t="shared" si="6"/>
        <v>1991</v>
      </c>
      <c r="I12" s="3">
        <f t="shared" si="1"/>
        <v>9.5609393855007885E-3</v>
      </c>
      <c r="J12" s="3">
        <f t="shared" si="2"/>
        <v>5.7774064791608647E-2</v>
      </c>
      <c r="K12" s="3">
        <f t="shared" si="3"/>
        <v>0.18188062749466258</v>
      </c>
      <c r="L12" s="3">
        <f t="shared" si="4"/>
        <v>0.75078436832822792</v>
      </c>
    </row>
    <row r="13" spans="1:12">
      <c r="A13" s="36">
        <f t="shared" si="5"/>
        <v>1992</v>
      </c>
      <c r="B13" s="36">
        <v>5282.4</v>
      </c>
      <c r="C13" s="36">
        <v>3915.2</v>
      </c>
      <c r="D13" s="36">
        <v>1003.7</v>
      </c>
      <c r="E13" s="36">
        <v>321.3</v>
      </c>
      <c r="F13" s="36">
        <v>42.2</v>
      </c>
      <c r="G13" s="36"/>
      <c r="H13" s="36">
        <f t="shared" si="6"/>
        <v>1992</v>
      </c>
      <c r="I13" s="3">
        <f t="shared" si="1"/>
        <v>7.9887929728911112E-3</v>
      </c>
      <c r="J13" s="3">
        <f t="shared" si="2"/>
        <v>6.0824625170377108E-2</v>
      </c>
      <c r="K13" s="3">
        <f t="shared" si="3"/>
        <v>0.19000832954717556</v>
      </c>
      <c r="L13" s="3">
        <f t="shared" si="4"/>
        <v>0.74117825230955625</v>
      </c>
    </row>
    <row r="14" spans="1:12">
      <c r="A14" s="36">
        <f t="shared" si="5"/>
        <v>1993</v>
      </c>
      <c r="B14" s="36">
        <v>5223.3</v>
      </c>
      <c r="C14" s="36">
        <v>3841.9</v>
      </c>
      <c r="D14" s="36">
        <v>1000.5</v>
      </c>
      <c r="E14" s="36">
        <v>337.4</v>
      </c>
      <c r="F14" s="36">
        <v>43.5</v>
      </c>
      <c r="G14" s="36"/>
      <c r="H14" s="36">
        <f t="shared" si="6"/>
        <v>1993</v>
      </c>
      <c r="I14" s="3">
        <f t="shared" si="1"/>
        <v>8.3280684624662572E-3</v>
      </c>
      <c r="J14" s="3">
        <f t="shared" si="2"/>
        <v>6.4595179292784244E-2</v>
      </c>
      <c r="K14" s="3">
        <f t="shared" si="3"/>
        <v>0.19154557463672389</v>
      </c>
      <c r="L14" s="3">
        <f t="shared" si="4"/>
        <v>0.73553117760802555</v>
      </c>
    </row>
    <row r="15" spans="1:12">
      <c r="A15" s="36">
        <f t="shared" si="5"/>
        <v>1994</v>
      </c>
      <c r="B15" s="36">
        <v>5707.1</v>
      </c>
      <c r="C15" s="36">
        <v>4035.4000000000005</v>
      </c>
      <c r="D15" s="36">
        <v>1165.7</v>
      </c>
      <c r="E15" s="36">
        <v>464.4</v>
      </c>
      <c r="F15" s="36">
        <v>41.6</v>
      </c>
      <c r="G15" s="36"/>
      <c r="H15" s="36">
        <f t="shared" si="6"/>
        <v>1994</v>
      </c>
      <c r="I15" s="3">
        <f t="shared" si="1"/>
        <v>7.289166126403953E-3</v>
      </c>
      <c r="J15" s="3">
        <f t="shared" si="2"/>
        <v>8.1372325699567191E-2</v>
      </c>
      <c r="K15" s="3">
        <f t="shared" si="3"/>
        <v>0.20425434984492999</v>
      </c>
      <c r="L15" s="3">
        <f t="shared" si="4"/>
        <v>0.70708415832909888</v>
      </c>
    </row>
    <row r="16" spans="1:12">
      <c r="A16" s="36">
        <f t="shared" si="5"/>
        <v>1995</v>
      </c>
      <c r="B16" s="36">
        <v>5923.5</v>
      </c>
      <c r="C16" s="36">
        <v>4186.2</v>
      </c>
      <c r="D16" s="36">
        <v>1211.7</v>
      </c>
      <c r="E16" s="36">
        <v>478.9</v>
      </c>
      <c r="F16" s="36">
        <v>46.7</v>
      </c>
      <c r="G16" s="36"/>
      <c r="H16" s="36">
        <f t="shared" si="6"/>
        <v>1995</v>
      </c>
      <c r="I16" s="3">
        <f t="shared" si="1"/>
        <v>7.8838524520975783E-3</v>
      </c>
      <c r="J16" s="3">
        <f t="shared" si="2"/>
        <v>8.0847471933822898E-2</v>
      </c>
      <c r="K16" s="3">
        <f t="shared" si="3"/>
        <v>0.20455811597872881</v>
      </c>
      <c r="L16" s="3">
        <f t="shared" si="4"/>
        <v>0.70671055963535068</v>
      </c>
    </row>
    <row r="17" spans="1:12">
      <c r="A17" s="36">
        <f t="shared" si="5"/>
        <v>1996</v>
      </c>
      <c r="B17" s="36">
        <v>6076.8</v>
      </c>
      <c r="C17" s="36">
        <v>4288.5</v>
      </c>
      <c r="D17" s="36">
        <v>1235.7</v>
      </c>
      <c r="E17" s="36">
        <v>505.9</v>
      </c>
      <c r="F17" s="36">
        <v>46.7</v>
      </c>
      <c r="G17" s="36"/>
      <c r="H17" s="36">
        <f t="shared" si="6"/>
        <v>1996</v>
      </c>
      <c r="I17" s="3">
        <f t="shared" si="1"/>
        <v>7.6849657714586628E-3</v>
      </c>
      <c r="J17" s="3">
        <f t="shared" si="2"/>
        <v>8.3251053185887297E-2</v>
      </c>
      <c r="K17" s="3">
        <f t="shared" si="3"/>
        <v>0.20334715639810427</v>
      </c>
      <c r="L17" s="3">
        <f t="shared" si="4"/>
        <v>0.70571682464454977</v>
      </c>
    </row>
    <row r="18" spans="1:12">
      <c r="A18" s="36">
        <f t="shared" si="5"/>
        <v>1997</v>
      </c>
      <c r="B18" s="36">
        <v>6479.8</v>
      </c>
      <c r="C18" s="36">
        <v>4517.1000000000004</v>
      </c>
      <c r="D18" s="36">
        <v>1327.4</v>
      </c>
      <c r="E18" s="36">
        <v>580.70000000000005</v>
      </c>
      <c r="F18" s="36">
        <v>54.6</v>
      </c>
      <c r="G18" s="36"/>
      <c r="H18" s="36">
        <f t="shared" si="6"/>
        <v>1997</v>
      </c>
      <c r="I18" s="3">
        <f t="shared" si="1"/>
        <v>8.4261859933948587E-3</v>
      </c>
      <c r="J18" s="3">
        <f t="shared" si="2"/>
        <v>8.9616963486527368E-2</v>
      </c>
      <c r="K18" s="3">
        <f t="shared" si="3"/>
        <v>0.20485200160498782</v>
      </c>
      <c r="L18" s="3">
        <f t="shared" si="4"/>
        <v>0.69710484891509006</v>
      </c>
    </row>
    <row r="19" spans="1:12">
      <c r="A19" s="36">
        <f t="shared" si="5"/>
        <v>1998</v>
      </c>
      <c r="B19" s="36">
        <v>6773.1</v>
      </c>
      <c r="C19" s="36">
        <v>4589.8000000000011</v>
      </c>
      <c r="D19" s="36">
        <v>1515.5</v>
      </c>
      <c r="E19" s="36">
        <v>613.70000000000005</v>
      </c>
      <c r="F19" s="36">
        <v>54.1</v>
      </c>
      <c r="G19" s="36"/>
      <c r="H19" s="36">
        <f t="shared" si="6"/>
        <v>1998</v>
      </c>
      <c r="I19" s="3">
        <f t="shared" si="1"/>
        <v>7.9874798836574099E-3</v>
      </c>
      <c r="J19" s="3">
        <f t="shared" si="2"/>
        <v>9.0608436314243104E-2</v>
      </c>
      <c r="K19" s="3">
        <f t="shared" si="3"/>
        <v>0.2237527867593864</v>
      </c>
      <c r="L19" s="3">
        <f t="shared" si="4"/>
        <v>0.67765129704271321</v>
      </c>
    </row>
    <row r="20" spans="1:12">
      <c r="A20" s="36">
        <f t="shared" si="5"/>
        <v>1999</v>
      </c>
      <c r="B20" s="36">
        <v>7765.8</v>
      </c>
      <c r="C20" s="36">
        <v>5241.8</v>
      </c>
      <c r="D20" s="36">
        <v>1685</v>
      </c>
      <c r="E20" s="36">
        <v>777</v>
      </c>
      <c r="F20" s="36">
        <v>62</v>
      </c>
      <c r="G20" s="36"/>
      <c r="H20" s="36">
        <f t="shared" si="6"/>
        <v>1999</v>
      </c>
      <c r="I20" s="3">
        <f t="shared" si="1"/>
        <v>7.9837235056272379E-3</v>
      </c>
      <c r="J20" s="3">
        <f t="shared" si="2"/>
        <v>0.10005408328826393</v>
      </c>
      <c r="K20" s="3">
        <f t="shared" si="3"/>
        <v>0.21697700172551443</v>
      </c>
      <c r="L20" s="3">
        <f t="shared" si="4"/>
        <v>0.67498519148059444</v>
      </c>
    </row>
    <row r="21" spans="1:12">
      <c r="A21" s="36">
        <f t="shared" si="5"/>
        <v>2000</v>
      </c>
      <c r="B21" s="36">
        <v>8171.4</v>
      </c>
      <c r="C21" s="36">
        <v>5525.2</v>
      </c>
      <c r="D21" s="36">
        <v>1774.2</v>
      </c>
      <c r="E21" s="36">
        <v>811.4</v>
      </c>
      <c r="F21" s="36">
        <v>60.6</v>
      </c>
      <c r="G21" s="36"/>
      <c r="H21" s="36">
        <f t="shared" si="6"/>
        <v>2000</v>
      </c>
      <c r="I21" s="3">
        <f t="shared" si="1"/>
        <v>7.4161098465379254E-3</v>
      </c>
      <c r="J21" s="3">
        <f t="shared" si="2"/>
        <v>9.9297549991433531E-2</v>
      </c>
      <c r="K21" s="3">
        <f t="shared" si="3"/>
        <v>0.2171231367941846</v>
      </c>
      <c r="L21" s="3">
        <f t="shared" si="4"/>
        <v>0.67616320336784397</v>
      </c>
    </row>
    <row r="22" spans="1:12">
      <c r="A22" s="36">
        <f t="shared" si="5"/>
        <v>2001</v>
      </c>
      <c r="B22" s="36">
        <v>8194.1</v>
      </c>
      <c r="C22" s="36">
        <v>5526</v>
      </c>
      <c r="D22" s="36">
        <v>1739.6</v>
      </c>
      <c r="E22" s="36">
        <v>869.2</v>
      </c>
      <c r="F22" s="36">
        <v>59.3</v>
      </c>
      <c r="G22" s="36"/>
      <c r="H22" s="36">
        <f t="shared" si="6"/>
        <v>2001</v>
      </c>
      <c r="I22" s="3">
        <f t="shared" si="1"/>
        <v>7.236914365213995E-3</v>
      </c>
      <c r="J22" s="3">
        <f t="shared" si="2"/>
        <v>0.10607632320816197</v>
      </c>
      <c r="K22" s="3">
        <f t="shared" si="3"/>
        <v>0.21229909325002133</v>
      </c>
      <c r="L22" s="3">
        <f t="shared" si="4"/>
        <v>0.67438766917660264</v>
      </c>
    </row>
    <row r="23" spans="1:12">
      <c r="A23" s="36">
        <f t="shared" si="5"/>
        <v>2002</v>
      </c>
      <c r="B23" s="36">
        <v>8255.6</v>
      </c>
      <c r="C23" s="36">
        <v>5505.9</v>
      </c>
      <c r="D23" s="36">
        <v>1752.4</v>
      </c>
      <c r="E23" s="36">
        <v>935.9</v>
      </c>
      <c r="F23" s="36">
        <v>61.4</v>
      </c>
      <c r="G23" s="36"/>
      <c r="H23" s="36">
        <f t="shared" si="6"/>
        <v>2002</v>
      </c>
      <c r="I23" s="3">
        <f t="shared" si="1"/>
        <v>7.4373758418528023E-3</v>
      </c>
      <c r="J23" s="3">
        <f t="shared" si="2"/>
        <v>0.11336547313338824</v>
      </c>
      <c r="K23" s="3">
        <f t="shared" si="3"/>
        <v>0.212268036242066</v>
      </c>
      <c r="L23" s="3">
        <f t="shared" si="4"/>
        <v>0.6669291147826929</v>
      </c>
    </row>
    <row r="24" spans="1:12">
      <c r="A24" s="36">
        <f t="shared" si="5"/>
        <v>2003</v>
      </c>
      <c r="B24" s="36">
        <v>8242.2000000000007</v>
      </c>
      <c r="C24" s="36">
        <v>5491.3000000000011</v>
      </c>
      <c r="D24" s="36">
        <v>1731.7</v>
      </c>
      <c r="E24" s="36">
        <v>960.4</v>
      </c>
      <c r="F24" s="36">
        <v>58.8</v>
      </c>
      <c r="G24" s="36"/>
      <c r="H24" s="36">
        <f t="shared" si="6"/>
        <v>2003</v>
      </c>
      <c r="I24" s="3">
        <f t="shared" si="1"/>
        <v>7.1340176166557459E-3</v>
      </c>
      <c r="J24" s="3">
        <f t="shared" si="2"/>
        <v>0.11652228773871053</v>
      </c>
      <c r="K24" s="3">
        <f t="shared" si="3"/>
        <v>0.21010167188372036</v>
      </c>
      <c r="L24" s="3">
        <f t="shared" si="4"/>
        <v>0.66624202276091338</v>
      </c>
    </row>
    <row r="25" spans="1:12">
      <c r="A25" s="36">
        <f t="shared" si="5"/>
        <v>2004</v>
      </c>
      <c r="B25" s="36">
        <v>8666.7000000000007</v>
      </c>
      <c r="C25" s="36">
        <v>5466.4000000000015</v>
      </c>
      <c r="D25" s="36">
        <v>1921.1</v>
      </c>
      <c r="E25" s="36">
        <v>1215.8</v>
      </c>
      <c r="F25" s="36">
        <v>63.4</v>
      </c>
      <c r="G25" s="36"/>
      <c r="H25" s="36">
        <f t="shared" si="6"/>
        <v>2004</v>
      </c>
      <c r="I25" s="3">
        <f t="shared" si="1"/>
        <v>7.3153564793981551E-3</v>
      </c>
      <c r="J25" s="3">
        <f t="shared" si="2"/>
        <v>0.14028407583047756</v>
      </c>
      <c r="K25" s="3">
        <f t="shared" si="3"/>
        <v>0.22166453205949205</v>
      </c>
      <c r="L25" s="3">
        <f t="shared" si="4"/>
        <v>0.6307360356306323</v>
      </c>
    </row>
    <row r="26" spans="1:12">
      <c r="A26" s="36">
        <f t="shared" si="5"/>
        <v>2005</v>
      </c>
      <c r="B26" s="36">
        <v>9101.2999999999993</v>
      </c>
      <c r="C26" s="36">
        <v>5738.4999999999991</v>
      </c>
      <c r="D26" s="36">
        <v>1943.4</v>
      </c>
      <c r="E26" s="36">
        <v>1362.1</v>
      </c>
      <c r="F26" s="36">
        <v>57.3</v>
      </c>
      <c r="G26" s="36"/>
      <c r="H26" s="36">
        <f t="shared" si="6"/>
        <v>2005</v>
      </c>
      <c r="I26" s="3">
        <f t="shared" si="1"/>
        <v>6.2958038961467046E-3</v>
      </c>
      <c r="J26" s="3">
        <f t="shared" si="2"/>
        <v>0.14965993869007724</v>
      </c>
      <c r="K26" s="3">
        <f t="shared" si="3"/>
        <v>0.21352993528397046</v>
      </c>
      <c r="L26" s="3">
        <f t="shared" si="4"/>
        <v>0.63051432212980563</v>
      </c>
    </row>
    <row r="27" spans="1:12">
      <c r="A27" s="36">
        <f t="shared" si="5"/>
        <v>2006</v>
      </c>
      <c r="B27" s="36">
        <v>9617.4</v>
      </c>
      <c r="C27" s="36">
        <v>5976.4</v>
      </c>
      <c r="D27" s="36">
        <v>2103.4</v>
      </c>
      <c r="E27" s="36">
        <v>1479.6</v>
      </c>
      <c r="F27" s="36">
        <v>58</v>
      </c>
      <c r="G27" s="36"/>
      <c r="H27" s="36">
        <f t="shared" si="6"/>
        <v>2006</v>
      </c>
      <c r="I27" s="3">
        <f t="shared" si="1"/>
        <v>6.0307359577432568E-3</v>
      </c>
      <c r="J27" s="3">
        <f t="shared" si="2"/>
        <v>0.15384615384615385</v>
      </c>
      <c r="K27" s="3">
        <f t="shared" si="3"/>
        <v>0.21870775885374427</v>
      </c>
      <c r="L27" s="3">
        <f t="shared" si="4"/>
        <v>0.62141535134235859</v>
      </c>
    </row>
    <row r="28" spans="1:12">
      <c r="A28" s="36">
        <f t="shared" si="5"/>
        <v>2007</v>
      </c>
      <c r="B28" s="36">
        <v>10012.1</v>
      </c>
      <c r="C28" s="36">
        <v>5901.2000000000007</v>
      </c>
      <c r="D28" s="36">
        <v>2302.6999999999998</v>
      </c>
      <c r="E28" s="36">
        <v>1741.9</v>
      </c>
      <c r="F28" s="36">
        <v>66.3</v>
      </c>
      <c r="G28" s="36"/>
      <c r="H28" s="36">
        <f t="shared" si="6"/>
        <v>2007</v>
      </c>
      <c r="I28" s="3">
        <f t="shared" si="1"/>
        <v>6.6219873952517447E-3</v>
      </c>
      <c r="J28" s="3">
        <f t="shared" si="2"/>
        <v>0.17397948482336373</v>
      </c>
      <c r="K28" s="3">
        <f t="shared" si="3"/>
        <v>0.22999171003086263</v>
      </c>
      <c r="L28" s="3">
        <f t="shared" si="4"/>
        <v>0.58940681775052195</v>
      </c>
    </row>
    <row r="29" spans="1:12">
      <c r="A29" s="36">
        <f t="shared" si="5"/>
        <v>2008</v>
      </c>
      <c r="B29" s="36">
        <v>10025.799999999999</v>
      </c>
      <c r="C29" s="36">
        <v>5751.2999999999993</v>
      </c>
      <c r="D29" s="36">
        <v>2311.8000000000002</v>
      </c>
      <c r="E29" s="36">
        <v>1890.7</v>
      </c>
      <c r="F29" s="36">
        <v>72</v>
      </c>
      <c r="G29" s="36"/>
      <c r="H29" s="36">
        <f t="shared" si="6"/>
        <v>2008</v>
      </c>
      <c r="I29" s="3">
        <f t="shared" si="1"/>
        <v>7.1814718027489082E-3</v>
      </c>
      <c r="J29" s="3">
        <f t="shared" si="2"/>
        <v>0.18858345468690779</v>
      </c>
      <c r="K29" s="3">
        <f t="shared" si="3"/>
        <v>0.23058509046659623</v>
      </c>
      <c r="L29" s="3">
        <f t="shared" si="4"/>
        <v>0.57364998304374715</v>
      </c>
    </row>
    <row r="30" spans="1:12">
      <c r="A30" s="36">
        <f t="shared" si="5"/>
        <v>2009</v>
      </c>
      <c r="B30" s="36">
        <v>10793.9</v>
      </c>
      <c r="C30" s="36">
        <v>6174</v>
      </c>
      <c r="D30" s="36">
        <v>2331.3000000000002</v>
      </c>
      <c r="E30" s="36">
        <v>2210.6999999999998</v>
      </c>
      <c r="F30" s="36">
        <v>77.900000000000006</v>
      </c>
      <c r="G30" s="36"/>
      <c r="H30" s="36">
        <f t="shared" si="6"/>
        <v>2009</v>
      </c>
      <c r="I30" s="3">
        <f t="shared" si="1"/>
        <v>7.2170392536525267E-3</v>
      </c>
      <c r="J30" s="3">
        <f t="shared" si="2"/>
        <v>0.20481012423683748</v>
      </c>
      <c r="K30" s="3">
        <f t="shared" si="3"/>
        <v>0.21598310156662562</v>
      </c>
      <c r="L30" s="3">
        <f t="shared" si="4"/>
        <v>0.57198973494288441</v>
      </c>
    </row>
    <row r="31" spans="1:12">
      <c r="A31" s="36">
        <f t="shared" si="5"/>
        <v>2010</v>
      </c>
      <c r="B31" s="36">
        <v>11313.4</v>
      </c>
      <c r="C31" s="36">
        <v>5928.4999999999991</v>
      </c>
      <c r="D31" s="36">
        <v>2593.1</v>
      </c>
      <c r="E31" s="36">
        <v>2717.5</v>
      </c>
      <c r="F31" s="36">
        <v>74.3</v>
      </c>
      <c r="G31" s="36"/>
      <c r="H31" s="36">
        <f t="shared" si="6"/>
        <v>2010</v>
      </c>
      <c r="I31" s="3">
        <f t="shared" si="1"/>
        <v>6.5674333091731924E-3</v>
      </c>
      <c r="J31" s="3">
        <f t="shared" si="2"/>
        <v>0.24020188449095764</v>
      </c>
      <c r="K31" s="3">
        <f t="shared" si="3"/>
        <v>0.22920607421288031</v>
      </c>
      <c r="L31" s="3">
        <f t="shared" si="4"/>
        <v>0.5240246079869888</v>
      </c>
    </row>
    <row r="32" spans="1:12">
      <c r="A32" s="36">
        <f t="shared" si="5"/>
        <v>2011</v>
      </c>
      <c r="B32" s="36">
        <v>11850.2</v>
      </c>
      <c r="C32" s="36">
        <v>6115.3</v>
      </c>
      <c r="D32" s="36">
        <v>2659.5</v>
      </c>
      <c r="E32" s="36">
        <v>2992.6</v>
      </c>
      <c r="F32" s="36">
        <v>82.8</v>
      </c>
      <c r="G32" s="36"/>
      <c r="H32" s="36">
        <f t="shared" si="6"/>
        <v>2011</v>
      </c>
      <c r="I32" s="3">
        <f t="shared" si="1"/>
        <v>6.9872238443233021E-3</v>
      </c>
      <c r="J32" s="3">
        <f t="shared" si="2"/>
        <v>0.25253582218021636</v>
      </c>
      <c r="K32" s="3">
        <f t="shared" si="3"/>
        <v>0.22442659195625389</v>
      </c>
      <c r="L32" s="3">
        <f t="shared" si="4"/>
        <v>0.5160503620192064</v>
      </c>
    </row>
    <row r="33" spans="1:25">
      <c r="A33" s="36">
        <f t="shared" si="5"/>
        <v>2012</v>
      </c>
      <c r="B33" s="36">
        <v>12127.7</v>
      </c>
      <c r="C33" s="36">
        <v>6129</v>
      </c>
      <c r="D33" s="36">
        <v>2790.5</v>
      </c>
      <c r="E33" s="36">
        <v>3116.1</v>
      </c>
      <c r="F33" s="36">
        <v>92.1</v>
      </c>
      <c r="G33" s="36"/>
      <c r="H33" s="36">
        <f t="shared" si="6"/>
        <v>2012</v>
      </c>
      <c r="I33" s="3">
        <f t="shared" si="1"/>
        <v>7.5941852123650811E-3</v>
      </c>
      <c r="J33" s="3">
        <f t="shared" si="2"/>
        <v>0.25694072247829347</v>
      </c>
      <c r="K33" s="3">
        <f t="shared" si="3"/>
        <v>0.23009309267214723</v>
      </c>
      <c r="L33" s="3">
        <f t="shared" si="4"/>
        <v>0.50537199963719415</v>
      </c>
      <c r="M33" s="36"/>
      <c r="N33" s="45" t="s">
        <v>56</v>
      </c>
      <c r="O33" s="45"/>
      <c r="P33" s="45"/>
      <c r="Q33" s="45"/>
      <c r="R33" s="45"/>
      <c r="S33" s="45"/>
      <c r="T33" s="45"/>
      <c r="U33" s="45"/>
      <c r="V33" s="45"/>
      <c r="W33" s="45"/>
      <c r="X33" s="45"/>
      <c r="Y33" s="45"/>
    </row>
    <row r="34" spans="1:25">
      <c r="A34" s="36">
        <f t="shared" si="5"/>
        <v>2013</v>
      </c>
      <c r="B34" s="36">
        <v>12419</v>
      </c>
      <c r="C34" s="36">
        <v>6103.5</v>
      </c>
      <c r="D34" s="36">
        <v>2875</v>
      </c>
      <c r="E34" s="36">
        <v>3343.3</v>
      </c>
      <c r="F34" s="36">
        <v>97.2</v>
      </c>
      <c r="G34" s="36"/>
      <c r="H34" s="36">
        <f t="shared" si="6"/>
        <v>2013</v>
      </c>
      <c r="I34" s="3">
        <f t="shared" si="1"/>
        <v>7.8267171269828482E-3</v>
      </c>
      <c r="J34" s="3">
        <f t="shared" si="2"/>
        <v>0.26920847089137612</v>
      </c>
      <c r="K34" s="3">
        <f t="shared" si="3"/>
        <v>0.23150012078267171</v>
      </c>
      <c r="L34" s="3">
        <f t="shared" si="4"/>
        <v>0.49146469119896929</v>
      </c>
      <c r="M34" s="36"/>
      <c r="N34" s="45"/>
      <c r="O34" s="45"/>
      <c r="P34" s="45"/>
      <c r="Q34" s="45"/>
      <c r="R34" s="45"/>
      <c r="S34" s="45"/>
      <c r="T34" s="45"/>
      <c r="U34" s="45"/>
      <c r="V34" s="45"/>
      <c r="W34" s="45"/>
      <c r="X34" s="45"/>
      <c r="Y34" s="45"/>
    </row>
    <row r="35" spans="1:25">
      <c r="A35" s="36">
        <f t="shared" si="5"/>
        <v>2014</v>
      </c>
      <c r="B35" s="36">
        <v>14052.4</v>
      </c>
      <c r="C35" s="36">
        <v>6666.6999999999989</v>
      </c>
      <c r="D35" s="36">
        <v>3282.4</v>
      </c>
      <c r="E35" s="36">
        <v>3974.2</v>
      </c>
      <c r="F35" s="36">
        <v>129.1</v>
      </c>
      <c r="G35" s="36"/>
      <c r="H35" s="36">
        <f t="shared" si="6"/>
        <v>2014</v>
      </c>
      <c r="I35" s="3">
        <f t="shared" si="1"/>
        <v>9.1870427827275055E-3</v>
      </c>
      <c r="J35" s="3">
        <f t="shared" si="2"/>
        <v>0.28281290028749539</v>
      </c>
      <c r="K35" s="3">
        <f t="shared" si="3"/>
        <v>0.23358287552304233</v>
      </c>
      <c r="L35" s="3">
        <f t="shared" si="4"/>
        <v>0.47441718140673472</v>
      </c>
      <c r="M35" s="36"/>
      <c r="N35" s="45"/>
      <c r="O35" s="45"/>
      <c r="P35" s="45"/>
      <c r="Q35" s="45"/>
      <c r="R35" s="45"/>
      <c r="S35" s="45"/>
      <c r="T35" s="45"/>
      <c r="U35" s="45"/>
      <c r="V35" s="45"/>
      <c r="W35" s="45"/>
      <c r="X35" s="45"/>
      <c r="Y35" s="45"/>
    </row>
    <row r="36" spans="1:25">
      <c r="A36" s="36">
        <f t="shared" si="5"/>
        <v>2015</v>
      </c>
      <c r="B36" s="36">
        <v>14081</v>
      </c>
      <c r="C36" s="36">
        <v>6657.3</v>
      </c>
      <c r="D36" s="36">
        <v>3282</v>
      </c>
      <c r="E36" s="36">
        <v>4001.9</v>
      </c>
      <c r="F36" s="36">
        <v>139.80000000000001</v>
      </c>
      <c r="G36" s="36"/>
      <c r="H36" s="36">
        <f t="shared" si="6"/>
        <v>2015</v>
      </c>
      <c r="I36" s="3">
        <f t="shared" si="1"/>
        <v>9.9282721397628022E-3</v>
      </c>
      <c r="J36" s="3">
        <f t="shared" si="2"/>
        <v>0.2842056672111356</v>
      </c>
      <c r="K36" s="3">
        <f t="shared" si="3"/>
        <v>0.23308003692919538</v>
      </c>
      <c r="L36" s="3">
        <f t="shared" si="4"/>
        <v>0.47278602371990625</v>
      </c>
      <c r="M36" s="36"/>
      <c r="N36" s="45"/>
      <c r="O36" s="45"/>
      <c r="P36" s="45"/>
      <c r="Q36" s="45"/>
      <c r="R36" s="45"/>
      <c r="S36" s="45"/>
      <c r="T36" s="45"/>
      <c r="U36" s="45"/>
      <c r="V36" s="45"/>
      <c r="W36" s="45"/>
      <c r="X36" s="45"/>
      <c r="Y36" s="45"/>
    </row>
    <row r="37" spans="1:25">
      <c r="A37" s="36">
        <f t="shared" si="5"/>
        <v>2016</v>
      </c>
      <c r="B37" s="36">
        <v>14265.4</v>
      </c>
      <c r="C37" s="36">
        <v>6711.5</v>
      </c>
      <c r="D37" s="36">
        <v>3276.3</v>
      </c>
      <c r="E37" s="36">
        <v>4139.3999999999996</v>
      </c>
      <c r="F37" s="36">
        <v>138.19999999999999</v>
      </c>
      <c r="G37" s="36"/>
      <c r="H37" s="36">
        <f t="shared" si="6"/>
        <v>2016</v>
      </c>
      <c r="I37" s="3">
        <f t="shared" si="1"/>
        <v>9.6877760174968793E-3</v>
      </c>
      <c r="J37" s="3">
        <f t="shared" si="2"/>
        <v>0.29017062262537324</v>
      </c>
      <c r="K37" s="3">
        <f t="shared" si="3"/>
        <v>0.22966758730915363</v>
      </c>
      <c r="L37" s="3">
        <f t="shared" si="4"/>
        <v>0.47047401404797623</v>
      </c>
      <c r="M37" s="36"/>
      <c r="N37" s="45"/>
      <c r="O37" s="45"/>
      <c r="P37" s="45"/>
      <c r="Q37" s="45"/>
      <c r="R37" s="45"/>
      <c r="S37" s="45"/>
      <c r="T37" s="45"/>
      <c r="U37" s="45"/>
      <c r="V37" s="45"/>
      <c r="W37" s="45"/>
      <c r="X37" s="45"/>
      <c r="Y37" s="45"/>
    </row>
    <row r="38" spans="1:25">
      <c r="A38" s="36">
        <f t="shared" si="5"/>
        <v>2017</v>
      </c>
      <c r="B38" s="36">
        <v>14399.9</v>
      </c>
      <c r="C38" s="36">
        <v>6831.2000000000007</v>
      </c>
      <c r="D38" s="36">
        <v>3353.1</v>
      </c>
      <c r="E38" s="36">
        <v>4075.7</v>
      </c>
      <c r="F38" s="36">
        <v>139.9</v>
      </c>
      <c r="G38" s="36"/>
      <c r="H38" s="36">
        <f t="shared" si="6"/>
        <v>2017</v>
      </c>
      <c r="I38" s="3">
        <f t="shared" si="1"/>
        <v>9.7153452454530938E-3</v>
      </c>
      <c r="J38" s="3">
        <f t="shared" si="2"/>
        <v>0.28303668775477608</v>
      </c>
      <c r="K38" s="3">
        <f t="shared" si="3"/>
        <v>0.23285578372072027</v>
      </c>
      <c r="L38" s="3">
        <f t="shared" si="4"/>
        <v>0.47439218327905064</v>
      </c>
      <c r="M38" s="36"/>
      <c r="N38" s="45"/>
      <c r="O38" s="45"/>
      <c r="P38" s="45"/>
      <c r="Q38" s="45"/>
      <c r="R38" s="45"/>
      <c r="S38" s="45"/>
      <c r="T38" s="45"/>
      <c r="U38" s="45"/>
      <c r="V38" s="45"/>
      <c r="W38" s="45"/>
      <c r="X38" s="45"/>
      <c r="Y38" s="45"/>
    </row>
    <row r="39" spans="1:25">
      <c r="A39" s="36"/>
      <c r="B39" s="36"/>
      <c r="C39" s="36"/>
      <c r="D39" s="36"/>
      <c r="E39" s="36"/>
      <c r="F39" s="36"/>
      <c r="G39" s="36"/>
      <c r="H39" s="36"/>
      <c r="M39" s="36"/>
      <c r="N39" s="45"/>
      <c r="O39" s="45"/>
      <c r="P39" s="45"/>
      <c r="Q39" s="45"/>
      <c r="R39" s="45"/>
      <c r="S39" s="45"/>
      <c r="T39" s="45"/>
      <c r="U39" s="45"/>
      <c r="V39" s="45"/>
      <c r="W39" s="45"/>
      <c r="X39" s="45"/>
      <c r="Y39" s="45"/>
    </row>
    <row r="40" spans="1:25">
      <c r="A40" s="36"/>
      <c r="B40" s="36"/>
      <c r="C40" s="36"/>
      <c r="D40" s="36"/>
      <c r="E40" s="36"/>
      <c r="F40" s="36"/>
      <c r="G40" s="36"/>
      <c r="H40" s="36"/>
      <c r="M40" s="36"/>
      <c r="N40" s="45"/>
      <c r="O40" s="45"/>
      <c r="P40" s="45"/>
      <c r="Q40" s="45"/>
      <c r="R40" s="45"/>
      <c r="S40" s="45"/>
      <c r="T40" s="45"/>
      <c r="U40" s="45"/>
      <c r="V40" s="45"/>
      <c r="W40" s="45"/>
      <c r="X40" s="45"/>
      <c r="Y40" s="45"/>
    </row>
    <row r="41" spans="1:25">
      <c r="A41" s="36" t="s">
        <v>57</v>
      </c>
      <c r="B41" s="36"/>
      <c r="C41" s="36"/>
      <c r="D41" s="36"/>
      <c r="E41" s="36"/>
      <c r="F41" s="36"/>
      <c r="G41" s="36"/>
      <c r="H41" s="36" t="s">
        <v>57</v>
      </c>
      <c r="M41" s="36"/>
      <c r="N41" s="36"/>
      <c r="O41" s="36"/>
      <c r="P41" s="36"/>
      <c r="Q41" s="36"/>
      <c r="R41" s="36"/>
      <c r="S41" s="36"/>
      <c r="T41" s="36"/>
      <c r="U41" s="36"/>
      <c r="V41" s="36"/>
      <c r="W41" s="36"/>
      <c r="X41" s="36"/>
      <c r="Y41" s="36"/>
    </row>
    <row r="42" spans="1:25">
      <c r="A42" s="36" t="s">
        <v>58</v>
      </c>
      <c r="B42" s="36"/>
      <c r="C42" s="36"/>
      <c r="D42" s="36"/>
      <c r="E42" s="36"/>
      <c r="F42" s="36"/>
      <c r="G42" s="36"/>
      <c r="H42" s="36" t="s">
        <v>58</v>
      </c>
      <c r="M42" s="36"/>
      <c r="N42" s="36"/>
      <c r="O42" s="36"/>
      <c r="P42" s="36"/>
      <c r="Q42" s="36"/>
      <c r="R42" s="36"/>
      <c r="S42" s="36"/>
      <c r="T42" s="36"/>
      <c r="U42" s="36"/>
      <c r="V42" s="36"/>
      <c r="W42" s="36"/>
      <c r="X42" s="36"/>
      <c r="Y42" s="36"/>
    </row>
    <row r="43" spans="1:25">
      <c r="A43" s="36" t="s">
        <v>59</v>
      </c>
      <c r="B43" s="36"/>
      <c r="C43" s="36"/>
      <c r="D43" s="36"/>
      <c r="E43" s="36"/>
      <c r="F43" s="36"/>
      <c r="G43" s="36"/>
      <c r="H43" s="36" t="s">
        <v>59</v>
      </c>
      <c r="M43" s="36"/>
      <c r="N43" s="36"/>
      <c r="O43" s="36"/>
      <c r="P43" s="36"/>
      <c r="Q43" s="36"/>
      <c r="R43" s="36"/>
      <c r="S43" s="36"/>
      <c r="T43" s="36"/>
      <c r="U43" s="36"/>
      <c r="V43" s="36"/>
      <c r="W43" s="36"/>
      <c r="X43" s="36"/>
      <c r="Y43" s="36"/>
    </row>
    <row r="44" spans="1:25">
      <c r="A44" s="36" t="s">
        <v>60</v>
      </c>
      <c r="B44" s="36"/>
      <c r="C44" s="36"/>
      <c r="D44" s="36"/>
      <c r="E44" s="36"/>
      <c r="F44" s="36"/>
      <c r="G44" s="36"/>
      <c r="H44" s="36" t="s">
        <v>60</v>
      </c>
      <c r="M44" s="36"/>
      <c r="N44" s="36"/>
      <c r="O44" s="36"/>
      <c r="P44" s="36"/>
      <c r="Q44" s="36"/>
      <c r="R44" s="36"/>
      <c r="S44" s="36"/>
      <c r="T44" s="36"/>
      <c r="U44" s="36"/>
      <c r="V44" s="36"/>
      <c r="W44" s="36"/>
      <c r="X44" s="36"/>
      <c r="Y44" s="36"/>
    </row>
  </sheetData>
  <mergeCells count="1">
    <mergeCell ref="N33:Y40"/>
  </mergeCells>
  <pageMargins left="0.7" right="0.7" top="0.75" bottom="0.75" header="0.3" footer="0.3"/>
  <pageSetup scale="2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39"/>
  <sheetViews>
    <sheetView topLeftCell="U1" workbookViewId="0">
      <selection activeCell="O4" sqref="O4:AA33"/>
    </sheetView>
  </sheetViews>
  <sheetFormatPr baseColWidth="10" defaultColWidth="8.83203125" defaultRowHeight="15"/>
  <cols>
    <col min="9" max="9" width="9.1640625" style="16"/>
  </cols>
  <sheetData>
    <row r="1" spans="1:14">
      <c r="A1" s="36"/>
      <c r="B1" s="36" t="s">
        <v>61</v>
      </c>
      <c r="C1" s="36" t="s">
        <v>62</v>
      </c>
      <c r="D1" s="36" t="s">
        <v>63</v>
      </c>
      <c r="E1" s="36" t="s">
        <v>64</v>
      </c>
      <c r="F1" s="36" t="s">
        <v>65</v>
      </c>
      <c r="G1" s="36" t="s">
        <v>66</v>
      </c>
      <c r="H1" s="36"/>
      <c r="I1" s="36"/>
      <c r="J1" s="36" t="s">
        <v>62</v>
      </c>
      <c r="K1" s="36" t="s">
        <v>67</v>
      </c>
      <c r="L1" s="36" t="s">
        <v>64</v>
      </c>
      <c r="M1" s="36" t="s">
        <v>65</v>
      </c>
      <c r="N1" s="36" t="s">
        <v>66</v>
      </c>
    </row>
    <row r="2" spans="1:14">
      <c r="A2" s="36">
        <f t="shared" ref="A2:A15" si="0">A3-1</f>
        <v>1982</v>
      </c>
      <c r="B2" s="36">
        <v>730235</v>
      </c>
      <c r="C2" s="36">
        <v>364405</v>
      </c>
      <c r="D2" s="36">
        <v>103857</v>
      </c>
      <c r="E2" s="36">
        <v>105523</v>
      </c>
      <c r="F2" s="36">
        <v>108038</v>
      </c>
      <c r="G2" s="36">
        <f>B2-C2-D2-E2-F2</f>
        <v>48412</v>
      </c>
      <c r="H2" s="36"/>
      <c r="I2" s="36">
        <f t="shared" ref="I2:I15" si="1">I3-1</f>
        <v>1982</v>
      </c>
      <c r="J2" s="18">
        <f>C2/B2</f>
        <v>0.49902428670222598</v>
      </c>
      <c r="K2" s="18">
        <f>D2/B2</f>
        <v>0.14222407855005581</v>
      </c>
      <c r="L2" s="18">
        <f>E2/B2</f>
        <v>0.14450553588913159</v>
      </c>
      <c r="M2" s="18">
        <f>F2/B2</f>
        <v>0.14794963265250227</v>
      </c>
      <c r="N2" s="18">
        <f>G2/B2</f>
        <v>6.6296466206084342E-2</v>
      </c>
    </row>
    <row r="3" spans="1:14">
      <c r="A3" s="36">
        <f t="shared" si="0"/>
        <v>1983</v>
      </c>
      <c r="B3" s="36">
        <v>705811</v>
      </c>
      <c r="C3" s="36">
        <v>355288</v>
      </c>
      <c r="D3" s="36">
        <v>86315</v>
      </c>
      <c r="E3" s="36">
        <v>99737</v>
      </c>
      <c r="F3" s="36">
        <v>119562</v>
      </c>
      <c r="G3" s="36">
        <f t="shared" ref="G3:G37" si="2">B3-C3-D3-E3-F3</f>
        <v>44909</v>
      </c>
      <c r="H3" s="36"/>
      <c r="I3" s="36">
        <f t="shared" si="1"/>
        <v>1983</v>
      </c>
      <c r="J3" s="18">
        <f t="shared" ref="J3:J37" si="3">C3/B3</f>
        <v>0.50337554954513319</v>
      </c>
      <c r="K3" s="18">
        <f t="shared" ref="K3:K37" si="4">D3/B3</f>
        <v>0.12229194501077484</v>
      </c>
      <c r="L3" s="18">
        <f t="shared" ref="L3:L37" si="5">E3/B3</f>
        <v>0.14130836725412327</v>
      </c>
      <c r="M3" s="18">
        <f t="shared" ref="M3:M37" si="6">F3/B3</f>
        <v>0.16939662317532597</v>
      </c>
      <c r="N3" s="18">
        <f t="shared" ref="N3:N37" si="7">G3/B3</f>
        <v>6.3627515014642727E-2</v>
      </c>
    </row>
    <row r="4" spans="1:14">
      <c r="A4" s="36">
        <f t="shared" si="0"/>
        <v>1984</v>
      </c>
      <c r="B4" s="36">
        <v>717410</v>
      </c>
      <c r="C4" s="36">
        <v>356132</v>
      </c>
      <c r="D4" s="36">
        <v>83100</v>
      </c>
      <c r="E4" s="36">
        <v>104317</v>
      </c>
      <c r="F4" s="36">
        <v>130601</v>
      </c>
      <c r="G4" s="36">
        <f t="shared" si="2"/>
        <v>43260</v>
      </c>
      <c r="H4" s="36"/>
      <c r="I4" s="36">
        <f t="shared" si="1"/>
        <v>1984</v>
      </c>
      <c r="J4" s="18">
        <f t="shared" si="3"/>
        <v>0.49641348740608576</v>
      </c>
      <c r="K4" s="18">
        <f t="shared" si="4"/>
        <v>0.11583334494919223</v>
      </c>
      <c r="L4" s="18">
        <f t="shared" si="5"/>
        <v>0.14540778634253773</v>
      </c>
      <c r="M4" s="18">
        <f t="shared" si="6"/>
        <v>0.18204513458134122</v>
      </c>
      <c r="N4" s="18">
        <f t="shared" si="7"/>
        <v>6.0300246720843033E-2</v>
      </c>
    </row>
    <row r="5" spans="1:14">
      <c r="A5" s="36">
        <f t="shared" si="0"/>
        <v>1985</v>
      </c>
      <c r="B5" s="36">
        <v>702837</v>
      </c>
      <c r="C5" s="36">
        <v>358716</v>
      </c>
      <c r="D5" s="36">
        <v>78350</v>
      </c>
      <c r="E5" s="36">
        <v>99281</v>
      </c>
      <c r="F5" s="36">
        <v>129086</v>
      </c>
      <c r="G5" s="36">
        <f t="shared" si="2"/>
        <v>37404</v>
      </c>
      <c r="H5" s="36"/>
      <c r="I5" s="36">
        <f t="shared" si="1"/>
        <v>1985</v>
      </c>
      <c r="J5" s="18">
        <f t="shared" si="3"/>
        <v>0.51038291951049819</v>
      </c>
      <c r="K5" s="18">
        <f t="shared" si="4"/>
        <v>0.11147677199692105</v>
      </c>
      <c r="L5" s="18">
        <f t="shared" si="5"/>
        <v>0.14125750351788538</v>
      </c>
      <c r="M5" s="18">
        <f t="shared" si="6"/>
        <v>0.18366420663681621</v>
      </c>
      <c r="N5" s="18">
        <f t="shared" si="7"/>
        <v>5.3218598337879196E-2</v>
      </c>
    </row>
    <row r="6" spans="1:14">
      <c r="A6" s="36">
        <f t="shared" si="0"/>
        <v>1986</v>
      </c>
      <c r="B6" s="36">
        <v>720069</v>
      </c>
      <c r="C6" s="36">
        <v>397029</v>
      </c>
      <c r="D6" s="36">
        <v>73659</v>
      </c>
      <c r="E6" s="36">
        <v>96561</v>
      </c>
      <c r="F6" s="36">
        <v>124810</v>
      </c>
      <c r="G6" s="36">
        <f t="shared" si="2"/>
        <v>28010</v>
      </c>
      <c r="H6" s="36"/>
      <c r="I6" s="36">
        <f t="shared" si="1"/>
        <v>1986</v>
      </c>
      <c r="J6" s="18">
        <f t="shared" si="3"/>
        <v>0.55137632643538326</v>
      </c>
      <c r="K6" s="18">
        <f t="shared" si="4"/>
        <v>0.10229436345683539</v>
      </c>
      <c r="L6" s="18">
        <f t="shared" si="5"/>
        <v>0.13409964878365824</v>
      </c>
      <c r="M6" s="18">
        <f t="shared" si="6"/>
        <v>0.17333061137196573</v>
      </c>
      <c r="N6" s="18">
        <f t="shared" si="7"/>
        <v>3.8899049952157365E-2</v>
      </c>
    </row>
    <row r="7" spans="1:14">
      <c r="A7" s="36">
        <f t="shared" si="0"/>
        <v>1987</v>
      </c>
      <c r="B7" s="36">
        <v>815541</v>
      </c>
      <c r="C7" s="36">
        <v>463114</v>
      </c>
      <c r="D7" s="36">
        <v>74049</v>
      </c>
      <c r="E7" s="36">
        <v>116405</v>
      </c>
      <c r="F7" s="36">
        <v>135474</v>
      </c>
      <c r="G7" s="36">
        <f t="shared" si="2"/>
        <v>26499</v>
      </c>
      <c r="H7" s="36"/>
      <c r="I7" s="36">
        <f t="shared" si="1"/>
        <v>1987</v>
      </c>
      <c r="J7" s="18">
        <f t="shared" si="3"/>
        <v>0.56786108852896422</v>
      </c>
      <c r="K7" s="18">
        <f t="shared" si="4"/>
        <v>9.0797397065260979E-2</v>
      </c>
      <c r="L7" s="18">
        <f t="shared" si="5"/>
        <v>0.14273347385355242</v>
      </c>
      <c r="M7" s="18">
        <f t="shared" si="6"/>
        <v>0.16611549879159968</v>
      </c>
      <c r="N7" s="18">
        <f t="shared" si="7"/>
        <v>3.2492541760622703E-2</v>
      </c>
    </row>
    <row r="8" spans="1:14">
      <c r="A8" s="36">
        <f t="shared" si="0"/>
        <v>1988</v>
      </c>
      <c r="B8" s="36">
        <v>927886</v>
      </c>
      <c r="C8" s="36">
        <v>525074</v>
      </c>
      <c r="D8" s="36">
        <v>83194</v>
      </c>
      <c r="E8" s="36">
        <v>138041</v>
      </c>
      <c r="F8" s="36">
        <v>156201</v>
      </c>
      <c r="G8" s="36">
        <f t="shared" si="2"/>
        <v>25376</v>
      </c>
      <c r="H8" s="36"/>
      <c r="I8" s="36">
        <f t="shared" si="1"/>
        <v>1988</v>
      </c>
      <c r="J8" s="18">
        <f t="shared" si="3"/>
        <v>0.56588201567865015</v>
      </c>
      <c r="K8" s="18">
        <f t="shared" si="4"/>
        <v>8.9659721129535311E-2</v>
      </c>
      <c r="L8" s="18">
        <f t="shared" si="5"/>
        <v>0.14876935313174247</v>
      </c>
      <c r="M8" s="18">
        <f t="shared" si="6"/>
        <v>0.16834072289052751</v>
      </c>
      <c r="N8" s="18">
        <f t="shared" si="7"/>
        <v>2.7348187169544534E-2</v>
      </c>
    </row>
    <row r="9" spans="1:14">
      <c r="A9" s="36">
        <f t="shared" si="0"/>
        <v>1989</v>
      </c>
      <c r="B9" s="36">
        <v>1019966</v>
      </c>
      <c r="C9" s="36">
        <v>573270</v>
      </c>
      <c r="D9" s="36">
        <v>87014</v>
      </c>
      <c r="E9" s="36">
        <v>161640</v>
      </c>
      <c r="F9" s="36">
        <v>173251</v>
      </c>
      <c r="G9" s="36">
        <f t="shared" si="2"/>
        <v>24791</v>
      </c>
      <c r="H9" s="36"/>
      <c r="I9" s="36">
        <f t="shared" si="1"/>
        <v>1989</v>
      </c>
      <c r="J9" s="18">
        <f t="shared" si="3"/>
        <v>0.56204814670292935</v>
      </c>
      <c r="K9" s="18">
        <f t="shared" si="4"/>
        <v>8.5310686826815793E-2</v>
      </c>
      <c r="L9" s="18">
        <f t="shared" si="5"/>
        <v>0.1584758707643196</v>
      </c>
      <c r="M9" s="18">
        <f t="shared" si="6"/>
        <v>0.16985958355474595</v>
      </c>
      <c r="N9" s="18">
        <f t="shared" si="7"/>
        <v>2.4305712151189353E-2</v>
      </c>
    </row>
    <row r="10" spans="1:14">
      <c r="A10" s="36">
        <f t="shared" si="0"/>
        <v>1990</v>
      </c>
      <c r="B10" s="36">
        <v>1208349</v>
      </c>
      <c r="C10" s="36">
        <v>712353</v>
      </c>
      <c r="D10" s="36">
        <v>102969</v>
      </c>
      <c r="E10" s="36">
        <v>187934</v>
      </c>
      <c r="F10" s="36">
        <v>178690</v>
      </c>
      <c r="G10" s="36">
        <f t="shared" si="2"/>
        <v>26403</v>
      </c>
      <c r="H10" s="36"/>
      <c r="I10" s="36">
        <f t="shared" si="1"/>
        <v>1990</v>
      </c>
      <c r="J10" s="18">
        <f t="shared" si="3"/>
        <v>0.58952587373349918</v>
      </c>
      <c r="K10" s="18">
        <f t="shared" si="4"/>
        <v>8.5214619286315463E-2</v>
      </c>
      <c r="L10" s="18">
        <f t="shared" si="5"/>
        <v>0.15552956968557924</v>
      </c>
      <c r="M10" s="18">
        <f t="shared" si="6"/>
        <v>0.14787946197663093</v>
      </c>
      <c r="N10" s="18">
        <f t="shared" si="7"/>
        <v>2.1850475317975189E-2</v>
      </c>
    </row>
    <row r="11" spans="1:14">
      <c r="A11" s="36">
        <f t="shared" si="0"/>
        <v>1991</v>
      </c>
      <c r="B11" s="36">
        <v>1242635</v>
      </c>
      <c r="C11" s="36">
        <v>733882</v>
      </c>
      <c r="D11" s="36">
        <v>102982</v>
      </c>
      <c r="E11" s="36">
        <v>200678</v>
      </c>
      <c r="F11" s="36">
        <v>176993</v>
      </c>
      <c r="G11" s="36">
        <f t="shared" si="2"/>
        <v>28100</v>
      </c>
      <c r="H11" s="36"/>
      <c r="I11" s="36">
        <f t="shared" si="1"/>
        <v>1991</v>
      </c>
      <c r="J11" s="18">
        <f t="shared" si="3"/>
        <v>0.59058532875703651</v>
      </c>
      <c r="K11" s="18">
        <f t="shared" si="4"/>
        <v>8.287389297742298E-2</v>
      </c>
      <c r="L11" s="18">
        <f t="shared" si="5"/>
        <v>0.16149392218954078</v>
      </c>
      <c r="M11" s="18">
        <f t="shared" si="6"/>
        <v>0.14243361888245543</v>
      </c>
      <c r="N11" s="18">
        <f t="shared" si="7"/>
        <v>2.2613237193544362E-2</v>
      </c>
    </row>
    <row r="12" spans="1:14">
      <c r="A12" s="36">
        <f t="shared" si="0"/>
        <v>1992</v>
      </c>
      <c r="B12" s="36">
        <v>1291649</v>
      </c>
      <c r="C12" s="36">
        <v>758359</v>
      </c>
      <c r="D12" s="36">
        <v>115454</v>
      </c>
      <c r="E12" s="36">
        <v>231597</v>
      </c>
      <c r="F12" s="36">
        <v>174938</v>
      </c>
      <c r="G12" s="36">
        <f t="shared" si="2"/>
        <v>11301</v>
      </c>
      <c r="H12" s="36"/>
      <c r="I12" s="36">
        <f t="shared" si="1"/>
        <v>1992</v>
      </c>
      <c r="J12" s="18">
        <f t="shared" si="3"/>
        <v>0.5871246755116909</v>
      </c>
      <c r="K12" s="18">
        <f t="shared" si="4"/>
        <v>8.9384964491127233E-2</v>
      </c>
      <c r="L12" s="18">
        <f t="shared" si="5"/>
        <v>0.17930335563299318</v>
      </c>
      <c r="M12" s="18">
        <f t="shared" si="6"/>
        <v>0.13543772340628144</v>
      </c>
      <c r="N12" s="18">
        <f t="shared" si="7"/>
        <v>8.7492809579072951E-3</v>
      </c>
    </row>
    <row r="13" spans="1:14">
      <c r="A13" s="36">
        <f t="shared" si="0"/>
        <v>1993</v>
      </c>
      <c r="B13" s="36">
        <v>1275775</v>
      </c>
      <c r="C13" s="36">
        <v>715099</v>
      </c>
      <c r="D13" s="36">
        <v>119199</v>
      </c>
      <c r="E13" s="36">
        <v>232163</v>
      </c>
      <c r="F13" s="36">
        <v>181368</v>
      </c>
      <c r="G13" s="36">
        <f t="shared" si="2"/>
        <v>27946</v>
      </c>
      <c r="H13" s="36"/>
      <c r="I13" s="36">
        <f t="shared" si="1"/>
        <v>1993</v>
      </c>
      <c r="J13" s="18">
        <f t="shared" si="3"/>
        <v>0.56052125178812884</v>
      </c>
      <c r="K13" s="18">
        <f t="shared" si="4"/>
        <v>9.343261938821501E-2</v>
      </c>
      <c r="L13" s="18">
        <f t="shared" si="5"/>
        <v>0.18197801336442554</v>
      </c>
      <c r="M13" s="18">
        <f t="shared" si="6"/>
        <v>0.1421629989614156</v>
      </c>
      <c r="N13" s="18">
        <f t="shared" si="7"/>
        <v>2.1905116497815055E-2</v>
      </c>
    </row>
    <row r="14" spans="1:14">
      <c r="A14" s="36">
        <f t="shared" si="0"/>
        <v>1994</v>
      </c>
      <c r="B14" s="36">
        <v>1435901</v>
      </c>
      <c r="C14" s="36">
        <v>796816</v>
      </c>
      <c r="D14" s="36">
        <v>134808</v>
      </c>
      <c r="E14" s="36">
        <v>281080</v>
      </c>
      <c r="F14" s="36">
        <v>194004</v>
      </c>
      <c r="G14" s="36">
        <f t="shared" si="2"/>
        <v>29193</v>
      </c>
      <c r="H14" s="36"/>
      <c r="I14" s="36">
        <f t="shared" si="1"/>
        <v>1994</v>
      </c>
      <c r="J14" s="18">
        <f t="shared" si="3"/>
        <v>0.55492405117065868</v>
      </c>
      <c r="K14" s="18">
        <f t="shared" si="4"/>
        <v>9.3883909823866685E-2</v>
      </c>
      <c r="L14" s="18">
        <f t="shared" si="5"/>
        <v>0.19575165697356572</v>
      </c>
      <c r="M14" s="18">
        <f t="shared" si="6"/>
        <v>0.13510959321011684</v>
      </c>
      <c r="N14" s="18">
        <f t="shared" si="7"/>
        <v>2.0330788821792033E-2</v>
      </c>
    </row>
    <row r="15" spans="1:14">
      <c r="A15" s="36">
        <f t="shared" si="0"/>
        <v>1995</v>
      </c>
      <c r="B15" s="36">
        <v>1693836</v>
      </c>
      <c r="C15" s="36">
        <v>965123</v>
      </c>
      <c r="D15" s="36">
        <v>149436</v>
      </c>
      <c r="E15" s="36">
        <v>332930</v>
      </c>
      <c r="F15" s="36">
        <v>213266</v>
      </c>
      <c r="G15" s="36">
        <f t="shared" si="2"/>
        <v>33081</v>
      </c>
      <c r="H15" s="36"/>
      <c r="I15" s="36">
        <f t="shared" si="1"/>
        <v>1995</v>
      </c>
      <c r="J15" s="18">
        <f t="shared" si="3"/>
        <v>0.56978538654273492</v>
      </c>
      <c r="K15" s="18">
        <f t="shared" si="4"/>
        <v>8.8223417143100044E-2</v>
      </c>
      <c r="L15" s="18">
        <f t="shared" si="5"/>
        <v>0.19655385763438726</v>
      </c>
      <c r="M15" s="18">
        <f t="shared" si="6"/>
        <v>0.12590711261302748</v>
      </c>
      <c r="N15" s="18">
        <f t="shared" si="7"/>
        <v>1.9530226066750263E-2</v>
      </c>
    </row>
    <row r="16" spans="1:14">
      <c r="A16" s="36">
        <f>A17-1</f>
        <v>1996</v>
      </c>
      <c r="B16" s="36">
        <v>1868588</v>
      </c>
      <c r="C16" s="36">
        <v>1049313</v>
      </c>
      <c r="D16" s="36">
        <v>186732</v>
      </c>
      <c r="E16" s="36">
        <v>379370</v>
      </c>
      <c r="F16" s="36">
        <v>231671</v>
      </c>
      <c r="G16" s="36">
        <f t="shared" si="2"/>
        <v>21502</v>
      </c>
      <c r="H16" s="36"/>
      <c r="I16" s="36">
        <f>I17-1</f>
        <v>1996</v>
      </c>
      <c r="J16" s="18">
        <f t="shared" si="3"/>
        <v>0.56155396481193287</v>
      </c>
      <c r="K16" s="18">
        <f t="shared" si="4"/>
        <v>9.993214127458809E-2</v>
      </c>
      <c r="L16" s="18">
        <f t="shared" si="5"/>
        <v>0.20302495788263653</v>
      </c>
      <c r="M16" s="18">
        <f t="shared" si="6"/>
        <v>0.12398185153709645</v>
      </c>
      <c r="N16" s="18">
        <f t="shared" si="7"/>
        <v>1.150708449374608E-2</v>
      </c>
    </row>
    <row r="17" spans="1:26">
      <c r="A17" s="36">
        <v>1997</v>
      </c>
      <c r="B17" s="36">
        <v>1972515</v>
      </c>
      <c r="C17" s="36">
        <v>1082504</v>
      </c>
      <c r="D17" s="36">
        <v>209503</v>
      </c>
      <c r="E17" s="36">
        <v>397491</v>
      </c>
      <c r="F17" s="36">
        <v>246449</v>
      </c>
      <c r="G17" s="36">
        <f t="shared" si="2"/>
        <v>36568</v>
      </c>
      <c r="H17" s="36"/>
      <c r="I17" s="36">
        <v>1997</v>
      </c>
      <c r="J17" s="18">
        <f t="shared" si="3"/>
        <v>0.54879379877973045</v>
      </c>
      <c r="K17" s="18">
        <f t="shared" si="4"/>
        <v>0.10621110612593566</v>
      </c>
      <c r="L17" s="18">
        <f t="shared" si="5"/>
        <v>0.20151481737781463</v>
      </c>
      <c r="M17" s="18">
        <f t="shared" si="6"/>
        <v>0.12494150868307718</v>
      </c>
      <c r="N17" s="18">
        <f t="shared" si="7"/>
        <v>1.8538769033442079E-2</v>
      </c>
      <c r="O17" s="36"/>
      <c r="P17" s="36"/>
      <c r="Q17" s="36"/>
      <c r="R17" s="36"/>
      <c r="S17" s="36"/>
      <c r="T17" s="36"/>
      <c r="U17" s="36"/>
      <c r="V17" s="36"/>
      <c r="W17" s="36"/>
      <c r="X17" s="36"/>
      <c r="Y17" s="36"/>
      <c r="Z17" s="36"/>
    </row>
    <row r="18" spans="1:26">
      <c r="A18" s="36">
        <f>A17+1</f>
        <v>1998</v>
      </c>
      <c r="B18" s="36">
        <v>1971909</v>
      </c>
      <c r="C18" s="36">
        <v>1110149</v>
      </c>
      <c r="D18" s="36">
        <v>222340</v>
      </c>
      <c r="E18" s="36">
        <v>366531</v>
      </c>
      <c r="F18" s="36">
        <v>238930</v>
      </c>
      <c r="G18" s="36">
        <f t="shared" si="2"/>
        <v>33959</v>
      </c>
      <c r="H18" s="36"/>
      <c r="I18" s="36">
        <f>I17+1</f>
        <v>1998</v>
      </c>
      <c r="J18" s="18">
        <f t="shared" si="3"/>
        <v>0.56298186173905596</v>
      </c>
      <c r="K18" s="18">
        <f t="shared" si="4"/>
        <v>0.11275368183825928</v>
      </c>
      <c r="L18" s="18">
        <f t="shared" si="5"/>
        <v>0.1858762245113745</v>
      </c>
      <c r="M18" s="18">
        <f t="shared" si="6"/>
        <v>0.12116684897731082</v>
      </c>
      <c r="N18" s="18">
        <f t="shared" si="7"/>
        <v>1.7221382933999489E-2</v>
      </c>
      <c r="O18" s="36"/>
      <c r="P18" s="36"/>
      <c r="Q18" s="36"/>
      <c r="R18" s="36"/>
      <c r="S18" s="36"/>
      <c r="T18" s="36"/>
      <c r="U18" s="36"/>
      <c r="V18" s="36"/>
      <c r="W18" s="36"/>
      <c r="X18" s="36"/>
      <c r="Y18" s="36"/>
      <c r="Z18" s="36"/>
    </row>
    <row r="19" spans="1:26">
      <c r="A19" s="36">
        <f t="shared" ref="A19:A37" si="8">A18+1</f>
        <v>1999</v>
      </c>
      <c r="B19" s="36">
        <v>2218945</v>
      </c>
      <c r="C19" s="36">
        <v>1220468</v>
      </c>
      <c r="D19" s="36">
        <v>251575</v>
      </c>
      <c r="E19" s="36">
        <v>426280</v>
      </c>
      <c r="F19" s="36">
        <v>281251</v>
      </c>
      <c r="G19" s="36">
        <f t="shared" si="2"/>
        <v>39371</v>
      </c>
      <c r="H19" s="36"/>
      <c r="I19" s="36">
        <f t="shared" ref="I19:I37" si="9">I18+1</f>
        <v>1999</v>
      </c>
      <c r="J19" s="18">
        <f t="shared" si="3"/>
        <v>0.5500217445678014</v>
      </c>
      <c r="K19" s="18">
        <f t="shared" si="4"/>
        <v>0.11337595118400862</v>
      </c>
      <c r="L19" s="18">
        <f t="shared" si="5"/>
        <v>0.19210931320965594</v>
      </c>
      <c r="M19" s="18">
        <f t="shared" si="6"/>
        <v>0.12674987437723784</v>
      </c>
      <c r="N19" s="18">
        <f t="shared" si="7"/>
        <v>1.7743116661296247E-2</v>
      </c>
      <c r="O19" s="36"/>
      <c r="P19" s="36"/>
      <c r="Q19" s="36"/>
      <c r="R19" s="36"/>
      <c r="S19" s="36"/>
      <c r="T19" s="36"/>
      <c r="U19" s="36"/>
      <c r="V19" s="36"/>
      <c r="W19" s="36"/>
      <c r="X19" s="36"/>
      <c r="Y19" s="36"/>
      <c r="Z19" s="36"/>
    </row>
    <row r="20" spans="1:26">
      <c r="A20" s="36">
        <f t="shared" si="8"/>
        <v>2000</v>
      </c>
      <c r="B20" s="36">
        <v>2507433</v>
      </c>
      <c r="C20" s="36">
        <v>1300200</v>
      </c>
      <c r="D20" s="36">
        <v>294606</v>
      </c>
      <c r="E20" s="36">
        <v>522626</v>
      </c>
      <c r="F20" s="36">
        <v>338058</v>
      </c>
      <c r="G20" s="36">
        <f t="shared" si="2"/>
        <v>51943</v>
      </c>
      <c r="H20" s="36"/>
      <c r="I20" s="36">
        <f t="shared" si="9"/>
        <v>2000</v>
      </c>
      <c r="J20" s="18">
        <f t="shared" si="3"/>
        <v>0.51853828198001706</v>
      </c>
      <c r="K20" s="18">
        <f t="shared" si="4"/>
        <v>0.11749306960544909</v>
      </c>
      <c r="L20" s="18">
        <f t="shared" si="5"/>
        <v>0.20843069386101243</v>
      </c>
      <c r="M20" s="18">
        <f t="shared" si="6"/>
        <v>0.13482234620027733</v>
      </c>
      <c r="N20" s="18">
        <f t="shared" si="7"/>
        <v>2.0715608353244135E-2</v>
      </c>
      <c r="O20" s="36"/>
      <c r="P20" s="36"/>
      <c r="Q20" s="36"/>
      <c r="R20" s="36"/>
      <c r="S20" s="36"/>
      <c r="T20" s="36"/>
      <c r="U20" s="36"/>
      <c r="V20" s="36"/>
      <c r="W20" s="36"/>
      <c r="X20" s="36"/>
      <c r="Y20" s="36"/>
      <c r="Z20" s="36"/>
    </row>
    <row r="21" spans="1:26">
      <c r="A21" s="36">
        <f t="shared" si="8"/>
        <v>2001</v>
      </c>
      <c r="B21" s="36">
        <v>2524459</v>
      </c>
      <c r="C21" s="36">
        <v>1319671</v>
      </c>
      <c r="D21" s="36">
        <v>303938</v>
      </c>
      <c r="E21" s="36">
        <v>510071</v>
      </c>
      <c r="F21" s="36">
        <v>339254</v>
      </c>
      <c r="G21" s="36">
        <f t="shared" si="2"/>
        <v>51525</v>
      </c>
      <c r="H21" s="36"/>
      <c r="I21" s="36">
        <f t="shared" si="9"/>
        <v>2001</v>
      </c>
      <c r="J21" s="18">
        <f t="shared" si="3"/>
        <v>0.5227539841209542</v>
      </c>
      <c r="K21" s="18">
        <f t="shared" si="4"/>
        <v>0.12039728116004261</v>
      </c>
      <c r="L21" s="18">
        <f t="shared" si="5"/>
        <v>0.20205160788905663</v>
      </c>
      <c r="M21" s="18">
        <f t="shared" si="6"/>
        <v>0.13438681317462475</v>
      </c>
      <c r="N21" s="18">
        <f t="shared" si="7"/>
        <v>2.0410313655321793E-2</v>
      </c>
      <c r="O21" s="36"/>
      <c r="P21" s="36"/>
      <c r="Q21" s="36"/>
      <c r="R21" s="36"/>
      <c r="S21" s="36"/>
      <c r="T21" s="36"/>
      <c r="U21" s="36"/>
      <c r="V21" s="36"/>
      <c r="W21" s="36"/>
      <c r="X21" s="36"/>
      <c r="Y21" s="36"/>
      <c r="Z21" s="36"/>
    </row>
    <row r="22" spans="1:26">
      <c r="A22" s="36">
        <f t="shared" si="8"/>
        <v>2002</v>
      </c>
      <c r="B22" s="36">
        <v>2515641</v>
      </c>
      <c r="C22" s="36">
        <v>1313101</v>
      </c>
      <c r="D22" s="36">
        <v>309909</v>
      </c>
      <c r="E22" s="36">
        <v>519489</v>
      </c>
      <c r="F22" s="36">
        <v>323755</v>
      </c>
      <c r="G22" s="36">
        <f t="shared" si="2"/>
        <v>49387</v>
      </c>
      <c r="H22" s="36"/>
      <c r="I22" s="36">
        <f t="shared" si="9"/>
        <v>2002</v>
      </c>
      <c r="J22" s="18">
        <f t="shared" si="3"/>
        <v>0.52197471737819501</v>
      </c>
      <c r="K22" s="18">
        <f t="shared" si="4"/>
        <v>0.12319285621438035</v>
      </c>
      <c r="L22" s="18">
        <f t="shared" si="5"/>
        <v>0.20650363068498248</v>
      </c>
      <c r="M22" s="18">
        <f t="shared" si="6"/>
        <v>0.12869682120779555</v>
      </c>
      <c r="N22" s="18">
        <f t="shared" si="7"/>
        <v>1.9631974514646565E-2</v>
      </c>
      <c r="O22" s="36"/>
      <c r="P22" s="36"/>
      <c r="Q22" s="36"/>
      <c r="R22" s="36"/>
      <c r="S22" s="36"/>
      <c r="T22" s="36"/>
      <c r="U22" s="36"/>
      <c r="V22" s="36"/>
      <c r="W22" s="36"/>
      <c r="X22" s="36"/>
      <c r="Y22" s="36"/>
      <c r="Z22" s="36"/>
    </row>
    <row r="23" spans="1:26">
      <c r="A23" s="36">
        <f t="shared" si="8"/>
        <v>2003</v>
      </c>
      <c r="B23" s="36">
        <v>2865226</v>
      </c>
      <c r="C23" s="36">
        <v>1514279</v>
      </c>
      <c r="D23" s="36">
        <v>328986</v>
      </c>
      <c r="E23" s="36">
        <v>589878</v>
      </c>
      <c r="F23" s="36">
        <v>373751</v>
      </c>
      <c r="G23" s="36">
        <f t="shared" si="2"/>
        <v>58332</v>
      </c>
      <c r="H23" s="36"/>
      <c r="I23" s="36">
        <f t="shared" si="9"/>
        <v>2003</v>
      </c>
      <c r="J23" s="18">
        <f t="shared" si="3"/>
        <v>0.52850246368000287</v>
      </c>
      <c r="K23" s="18">
        <f t="shared" si="4"/>
        <v>0.1148202619967849</v>
      </c>
      <c r="L23" s="18">
        <f t="shared" si="5"/>
        <v>0.20587485943517195</v>
      </c>
      <c r="M23" s="18">
        <f t="shared" si="6"/>
        <v>0.13044381141313111</v>
      </c>
      <c r="N23" s="18">
        <f t="shared" si="7"/>
        <v>2.0358603474909136E-2</v>
      </c>
      <c r="O23" s="36"/>
      <c r="P23" s="36"/>
      <c r="Q23" s="36"/>
      <c r="R23" s="36"/>
      <c r="S23" s="36"/>
      <c r="T23" s="36"/>
      <c r="U23" s="36"/>
      <c r="V23" s="36"/>
      <c r="W23" s="36"/>
      <c r="X23" s="36"/>
      <c r="Y23" s="36"/>
      <c r="Z23" s="36"/>
    </row>
    <row r="24" spans="1:26">
      <c r="A24" s="36">
        <f t="shared" si="8"/>
        <v>2004</v>
      </c>
      <c r="B24" s="36">
        <v>3312531</v>
      </c>
      <c r="C24" s="36">
        <v>1749687</v>
      </c>
      <c r="D24" s="36">
        <v>353095</v>
      </c>
      <c r="E24" s="36">
        <v>706145</v>
      </c>
      <c r="F24" s="36">
        <v>430026</v>
      </c>
      <c r="G24" s="36">
        <f t="shared" si="2"/>
        <v>73578</v>
      </c>
      <c r="H24" s="36"/>
      <c r="I24" s="36">
        <f t="shared" si="9"/>
        <v>2004</v>
      </c>
      <c r="J24" s="18">
        <f t="shared" si="3"/>
        <v>0.52820245304874125</v>
      </c>
      <c r="K24" s="18">
        <f t="shared" si="4"/>
        <v>0.10659371942481444</v>
      </c>
      <c r="L24" s="18">
        <f t="shared" si="5"/>
        <v>0.21317385407110151</v>
      </c>
      <c r="M24" s="18">
        <f t="shared" si="6"/>
        <v>0.12981795491121442</v>
      </c>
      <c r="N24" s="18">
        <f t="shared" si="7"/>
        <v>2.2212018544128343E-2</v>
      </c>
      <c r="O24" s="36"/>
      <c r="P24" s="36"/>
      <c r="Q24" s="36"/>
      <c r="R24" s="36"/>
      <c r="S24" s="36"/>
      <c r="T24" s="36"/>
      <c r="U24" s="36"/>
      <c r="V24" s="36"/>
      <c r="W24" s="36"/>
      <c r="X24" s="36"/>
      <c r="Y24" s="36"/>
      <c r="Z24" s="36"/>
    </row>
    <row r="25" spans="1:26">
      <c r="A25" s="36">
        <f t="shared" si="8"/>
        <v>2005</v>
      </c>
      <c r="B25" s="36">
        <v>3786867</v>
      </c>
      <c r="C25" s="36">
        <v>2000839</v>
      </c>
      <c r="D25" s="36">
        <v>421133</v>
      </c>
      <c r="E25" s="36">
        <v>804099</v>
      </c>
      <c r="F25" s="36">
        <v>469703</v>
      </c>
      <c r="G25" s="36">
        <f t="shared" si="2"/>
        <v>91093</v>
      </c>
      <c r="H25" s="36"/>
      <c r="I25" s="36">
        <f t="shared" si="9"/>
        <v>2005</v>
      </c>
      <c r="J25" s="18">
        <f t="shared" si="3"/>
        <v>0.52836262799828992</v>
      </c>
      <c r="K25" s="18">
        <f t="shared" si="4"/>
        <v>0.11120881720958249</v>
      </c>
      <c r="L25" s="18">
        <f t="shared" si="5"/>
        <v>0.21233885425603805</v>
      </c>
      <c r="M25" s="18">
        <f t="shared" si="6"/>
        <v>0.12403472316297351</v>
      </c>
      <c r="N25" s="18">
        <f t="shared" si="7"/>
        <v>2.4054977373116088E-2</v>
      </c>
      <c r="O25" s="36"/>
      <c r="P25" s="36"/>
      <c r="Q25" s="36"/>
      <c r="R25" s="36"/>
      <c r="S25" s="36"/>
      <c r="T25" s="36"/>
      <c r="U25" s="36"/>
      <c r="V25" s="36"/>
      <c r="W25" s="36"/>
      <c r="X25" s="36"/>
      <c r="Y25" s="36"/>
      <c r="Z25" s="36"/>
    </row>
    <row r="26" spans="1:26">
      <c r="A26" s="36">
        <f t="shared" si="8"/>
        <v>2006</v>
      </c>
      <c r="B26" s="36">
        <v>4169002</v>
      </c>
      <c r="C26" s="36">
        <v>2177263</v>
      </c>
      <c r="D26" s="36">
        <v>477908</v>
      </c>
      <c r="E26" s="36">
        <v>909307</v>
      </c>
      <c r="F26" s="36">
        <v>492917</v>
      </c>
      <c r="G26" s="36">
        <f t="shared" si="2"/>
        <v>111607</v>
      </c>
      <c r="H26" s="36"/>
      <c r="I26" s="36">
        <f t="shared" si="9"/>
        <v>2006</v>
      </c>
      <c r="J26" s="18">
        <f t="shared" si="3"/>
        <v>0.52225040909071285</v>
      </c>
      <c r="K26" s="18">
        <f t="shared" si="4"/>
        <v>0.11463367012057082</v>
      </c>
      <c r="L26" s="18">
        <f t="shared" si="5"/>
        <v>0.21811143290408591</v>
      </c>
      <c r="M26" s="18">
        <f t="shared" si="6"/>
        <v>0.11823381231287489</v>
      </c>
      <c r="N26" s="18">
        <f t="shared" si="7"/>
        <v>2.6770675571755543E-2</v>
      </c>
      <c r="O26" s="36"/>
      <c r="P26" s="36"/>
      <c r="Q26" s="36"/>
      <c r="R26" s="36"/>
      <c r="S26" s="36"/>
      <c r="T26" s="36"/>
      <c r="U26" s="36"/>
      <c r="V26" s="36"/>
      <c r="W26" s="36"/>
      <c r="X26" s="36"/>
      <c r="Y26" s="36"/>
      <c r="Z26" s="36"/>
    </row>
    <row r="27" spans="1:26">
      <c r="A27" s="36">
        <f t="shared" si="8"/>
        <v>2007</v>
      </c>
      <c r="B27" s="36">
        <v>4742600</v>
      </c>
      <c r="C27" s="36">
        <v>2505582</v>
      </c>
      <c r="D27" s="36">
        <v>548754</v>
      </c>
      <c r="E27" s="36">
        <v>1022084</v>
      </c>
      <c r="F27" s="36">
        <v>540930</v>
      </c>
      <c r="G27" s="36">
        <f t="shared" si="2"/>
        <v>125250</v>
      </c>
      <c r="H27" s="36"/>
      <c r="I27" s="36">
        <f t="shared" si="9"/>
        <v>2007</v>
      </c>
      <c r="J27" s="18">
        <f t="shared" si="3"/>
        <v>0.52831400497617342</v>
      </c>
      <c r="K27" s="18">
        <f t="shared" si="4"/>
        <v>0.1157074178720533</v>
      </c>
      <c r="L27" s="18">
        <f t="shared" si="5"/>
        <v>0.21551132290304897</v>
      </c>
      <c r="M27" s="18">
        <f t="shared" si="6"/>
        <v>0.11405768987475225</v>
      </c>
      <c r="N27" s="18">
        <f t="shared" si="7"/>
        <v>2.6409564373972082E-2</v>
      </c>
      <c r="O27" s="36"/>
      <c r="P27" s="36"/>
      <c r="Q27" s="36"/>
      <c r="R27" s="36"/>
      <c r="S27" s="36"/>
      <c r="T27" s="36"/>
      <c r="U27" s="36"/>
      <c r="V27" s="36"/>
      <c r="W27" s="36"/>
      <c r="X27" s="36"/>
      <c r="Y27" s="36"/>
      <c r="Z27" s="36"/>
    </row>
    <row r="28" spans="1:26">
      <c r="A28" s="36">
        <f t="shared" si="8"/>
        <v>2008</v>
      </c>
      <c r="B28" s="36">
        <v>5189656</v>
      </c>
      <c r="C28" s="36">
        <v>2712467</v>
      </c>
      <c r="D28" s="36">
        <v>593975</v>
      </c>
      <c r="E28" s="36">
        <v>1148004</v>
      </c>
      <c r="F28" s="36">
        <v>589906</v>
      </c>
      <c r="G28" s="36">
        <f t="shared" si="2"/>
        <v>145304</v>
      </c>
      <c r="H28" s="36"/>
      <c r="I28" s="36">
        <f t="shared" si="9"/>
        <v>2008</v>
      </c>
      <c r="J28" s="18">
        <f t="shared" si="3"/>
        <v>0.52266797645161833</v>
      </c>
      <c r="K28" s="18">
        <f t="shared" si="4"/>
        <v>0.11445363623330718</v>
      </c>
      <c r="L28" s="18">
        <f t="shared" si="5"/>
        <v>0.22121003781368168</v>
      </c>
      <c r="M28" s="18">
        <f t="shared" si="6"/>
        <v>0.1136695765576755</v>
      </c>
      <c r="N28" s="18">
        <f t="shared" si="7"/>
        <v>2.7998772943717273E-2</v>
      </c>
      <c r="O28" s="36"/>
      <c r="P28" s="36"/>
      <c r="Q28" s="36"/>
      <c r="R28" s="36"/>
      <c r="S28" s="36"/>
      <c r="T28" s="36"/>
      <c r="U28" s="36"/>
      <c r="V28" s="36"/>
      <c r="W28" s="36"/>
      <c r="X28" s="36"/>
      <c r="Y28" s="36"/>
      <c r="Z28" s="36"/>
    </row>
    <row r="29" spans="1:26">
      <c r="A29" s="36">
        <f t="shared" si="8"/>
        <v>2009</v>
      </c>
      <c r="B29" s="36">
        <v>4783647</v>
      </c>
      <c r="C29" s="36">
        <v>2455060</v>
      </c>
      <c r="D29" s="36">
        <v>561451</v>
      </c>
      <c r="E29" s="36">
        <v>1128318</v>
      </c>
      <c r="F29" s="36">
        <v>505833</v>
      </c>
      <c r="G29" s="36">
        <f t="shared" si="2"/>
        <v>132985</v>
      </c>
      <c r="H29" s="36"/>
      <c r="I29" s="36">
        <f t="shared" si="9"/>
        <v>2009</v>
      </c>
      <c r="J29" s="18">
        <f t="shared" si="3"/>
        <v>0.51321930736109922</v>
      </c>
      <c r="K29" s="18">
        <f t="shared" si="4"/>
        <v>0.11736881922934531</v>
      </c>
      <c r="L29" s="18">
        <f t="shared" si="5"/>
        <v>0.23586982902375531</v>
      </c>
      <c r="M29" s="18">
        <f t="shared" si="6"/>
        <v>0.1057421252028003</v>
      </c>
      <c r="N29" s="18">
        <f t="shared" si="7"/>
        <v>2.7799919182999917E-2</v>
      </c>
      <c r="O29" s="36"/>
      <c r="P29" s="36"/>
      <c r="Q29" s="36"/>
      <c r="R29" s="36"/>
      <c r="S29" s="36"/>
      <c r="T29" s="36"/>
      <c r="U29" s="36"/>
      <c r="V29" s="36"/>
      <c r="W29" s="36"/>
      <c r="X29" s="36"/>
      <c r="Y29" s="36"/>
      <c r="Z29" s="36"/>
    </row>
    <row r="30" spans="1:26">
      <c r="A30" s="36">
        <f t="shared" si="8"/>
        <v>2010</v>
      </c>
      <c r="B30" s="36">
        <v>5168635</v>
      </c>
      <c r="C30" s="36">
        <v>2506916</v>
      </c>
      <c r="D30" s="36">
        <v>625184</v>
      </c>
      <c r="E30" s="36">
        <v>1299372</v>
      </c>
      <c r="F30" s="36">
        <v>575184</v>
      </c>
      <c r="G30" s="36">
        <f t="shared" si="2"/>
        <v>161979</v>
      </c>
      <c r="H30" s="36"/>
      <c r="I30" s="36">
        <f t="shared" si="9"/>
        <v>2010</v>
      </c>
      <c r="J30" s="18">
        <f t="shared" si="3"/>
        <v>0.48502476959584107</v>
      </c>
      <c r="K30" s="18">
        <f t="shared" si="4"/>
        <v>0.12095727401915593</v>
      </c>
      <c r="L30" s="18">
        <f t="shared" si="5"/>
        <v>0.25139558123179523</v>
      </c>
      <c r="M30" s="18">
        <f t="shared" si="6"/>
        <v>0.11128354004490547</v>
      </c>
      <c r="N30" s="18">
        <f t="shared" si="7"/>
        <v>3.1338835108302286E-2</v>
      </c>
      <c r="O30" s="45" t="s">
        <v>68</v>
      </c>
      <c r="P30" s="45"/>
      <c r="Q30" s="45"/>
      <c r="R30" s="45"/>
      <c r="S30" s="45"/>
      <c r="T30" s="45"/>
      <c r="U30" s="45"/>
      <c r="V30" s="45"/>
      <c r="W30" s="45"/>
      <c r="X30" s="45"/>
      <c r="Y30" s="45"/>
      <c r="Z30" s="45"/>
    </row>
    <row r="31" spans="1:26">
      <c r="A31" s="36">
        <f t="shared" si="8"/>
        <v>2011</v>
      </c>
      <c r="B31" s="36">
        <v>5912702</v>
      </c>
      <c r="C31" s="36">
        <v>2819923</v>
      </c>
      <c r="D31" s="36">
        <v>714408</v>
      </c>
      <c r="E31" s="36">
        <v>1531620</v>
      </c>
      <c r="F31" s="36">
        <v>664129</v>
      </c>
      <c r="G31" s="36">
        <f t="shared" si="2"/>
        <v>182622</v>
      </c>
      <c r="H31" s="36"/>
      <c r="I31" s="36">
        <f t="shared" si="9"/>
        <v>2011</v>
      </c>
      <c r="J31" s="18">
        <f t="shared" si="3"/>
        <v>0.47692628514002566</v>
      </c>
      <c r="K31" s="18">
        <f t="shared" si="4"/>
        <v>0.12082597770021218</v>
      </c>
      <c r="L31" s="18">
        <f t="shared" si="5"/>
        <v>0.25903893008644779</v>
      </c>
      <c r="M31" s="18">
        <f t="shared" si="6"/>
        <v>0.11232242044331002</v>
      </c>
      <c r="N31" s="18">
        <f t="shared" si="7"/>
        <v>3.0886386630004353E-2</v>
      </c>
      <c r="O31" s="45"/>
      <c r="P31" s="45"/>
      <c r="Q31" s="45"/>
      <c r="R31" s="45"/>
      <c r="S31" s="45"/>
      <c r="T31" s="45"/>
      <c r="U31" s="45"/>
      <c r="V31" s="45"/>
      <c r="W31" s="45"/>
      <c r="X31" s="45"/>
      <c r="Y31" s="45"/>
      <c r="Z31" s="45"/>
    </row>
    <row r="32" spans="1:26">
      <c r="A32" s="36">
        <f t="shared" si="8"/>
        <v>2012</v>
      </c>
      <c r="B32" s="36">
        <v>5942859</v>
      </c>
      <c r="C32" s="36">
        <v>2771965</v>
      </c>
      <c r="D32" s="36">
        <v>742637</v>
      </c>
      <c r="E32" s="36">
        <v>1562883</v>
      </c>
      <c r="F32" s="36">
        <v>664152</v>
      </c>
      <c r="G32" s="36">
        <f t="shared" si="2"/>
        <v>201222</v>
      </c>
      <c r="H32" s="36"/>
      <c r="I32" s="36">
        <f t="shared" si="9"/>
        <v>2012</v>
      </c>
      <c r="J32" s="18">
        <f t="shared" si="3"/>
        <v>0.4664362725078956</v>
      </c>
      <c r="K32" s="18">
        <f t="shared" si="4"/>
        <v>0.12496291767985745</v>
      </c>
      <c r="L32" s="18">
        <f t="shared" si="5"/>
        <v>0.26298503800948331</v>
      </c>
      <c r="M32" s="18">
        <f t="shared" si="6"/>
        <v>0.11175631122999889</v>
      </c>
      <c r="N32" s="18">
        <f t="shared" si="7"/>
        <v>3.3859460572764725E-2</v>
      </c>
      <c r="O32" s="45"/>
      <c r="P32" s="45"/>
      <c r="Q32" s="45"/>
      <c r="R32" s="45"/>
      <c r="S32" s="45"/>
      <c r="T32" s="45"/>
      <c r="U32" s="45"/>
      <c r="V32" s="45"/>
      <c r="W32" s="45"/>
      <c r="X32" s="45"/>
      <c r="Y32" s="45"/>
      <c r="Z32" s="45"/>
    </row>
    <row r="33" spans="1:26">
      <c r="A33" s="36">
        <f t="shared" si="8"/>
        <v>2013</v>
      </c>
      <c r="B33" s="36">
        <v>6001943</v>
      </c>
      <c r="C33" s="36">
        <v>2768764</v>
      </c>
      <c r="D33" s="36">
        <v>772051</v>
      </c>
      <c r="E33" s="36">
        <v>1625862</v>
      </c>
      <c r="F33" s="36">
        <v>641358</v>
      </c>
      <c r="G33" s="36">
        <f t="shared" si="2"/>
        <v>193908</v>
      </c>
      <c r="H33" s="36"/>
      <c r="I33" s="36">
        <f t="shared" si="9"/>
        <v>2013</v>
      </c>
      <c r="J33" s="18">
        <f t="shared" si="3"/>
        <v>0.46131127869758176</v>
      </c>
      <c r="K33" s="18">
        <f t="shared" si="4"/>
        <v>0.12863351084807037</v>
      </c>
      <c r="L33" s="18">
        <f t="shared" si="5"/>
        <v>0.27088927702245758</v>
      </c>
      <c r="M33" s="18">
        <f t="shared" si="6"/>
        <v>0.10685839568952921</v>
      </c>
      <c r="N33" s="18">
        <f t="shared" si="7"/>
        <v>3.23075377423611E-2</v>
      </c>
      <c r="O33" s="45"/>
      <c r="P33" s="45"/>
      <c r="Q33" s="45"/>
      <c r="R33" s="45"/>
      <c r="S33" s="45"/>
      <c r="T33" s="45"/>
      <c r="U33" s="45"/>
      <c r="V33" s="45"/>
      <c r="W33" s="45"/>
      <c r="X33" s="45"/>
      <c r="Y33" s="45"/>
      <c r="Z33" s="45"/>
    </row>
    <row r="34" spans="1:26">
      <c r="A34" s="36">
        <f t="shared" si="8"/>
        <v>2014</v>
      </c>
      <c r="B34" s="36">
        <v>6504909</v>
      </c>
      <c r="C34" s="36">
        <v>3036358</v>
      </c>
      <c r="D34" s="36">
        <v>840014</v>
      </c>
      <c r="E34" s="36">
        <v>1761472</v>
      </c>
      <c r="F34" s="36">
        <v>677696</v>
      </c>
      <c r="G34" s="36">
        <f t="shared" si="2"/>
        <v>189369</v>
      </c>
      <c r="H34" s="36"/>
      <c r="I34" s="36">
        <f t="shared" si="9"/>
        <v>2014</v>
      </c>
      <c r="J34" s="18">
        <f t="shared" si="3"/>
        <v>0.46677947377895679</v>
      </c>
      <c r="K34" s="18">
        <f t="shared" si="4"/>
        <v>0.12913539605242749</v>
      </c>
      <c r="L34" s="18">
        <f t="shared" si="5"/>
        <v>0.27079118247465106</v>
      </c>
      <c r="M34" s="18">
        <f t="shared" si="6"/>
        <v>0.10418224144257822</v>
      </c>
      <c r="N34" s="18">
        <f t="shared" si="7"/>
        <v>2.9111706251386454E-2</v>
      </c>
      <c r="O34" s="36"/>
      <c r="P34" s="36"/>
      <c r="Q34" s="36"/>
      <c r="R34" s="36"/>
      <c r="S34" s="36"/>
      <c r="T34" s="36"/>
      <c r="U34" s="36"/>
      <c r="V34" s="36"/>
      <c r="W34" s="36"/>
      <c r="X34" s="36"/>
      <c r="Y34" s="36"/>
      <c r="Z34" s="36"/>
    </row>
    <row r="35" spans="1:26">
      <c r="A35" s="36">
        <f t="shared" si="8"/>
        <v>2015</v>
      </c>
      <c r="B35" s="36">
        <v>5950947</v>
      </c>
      <c r="C35" s="36">
        <v>2821272</v>
      </c>
      <c r="D35" s="36">
        <v>758674</v>
      </c>
      <c r="E35" s="36">
        <v>1656083</v>
      </c>
      <c r="F35" s="36">
        <v>562767</v>
      </c>
      <c r="G35" s="36">
        <f t="shared" si="2"/>
        <v>152151</v>
      </c>
      <c r="H35" s="36"/>
      <c r="I35" s="36">
        <f t="shared" si="9"/>
        <v>2015</v>
      </c>
      <c r="J35" s="18">
        <f t="shared" si="3"/>
        <v>0.47408790567282821</v>
      </c>
      <c r="K35" s="18">
        <f t="shared" si="4"/>
        <v>0.12748794435574709</v>
      </c>
      <c r="L35" s="18">
        <f t="shared" si="5"/>
        <v>0.2782889849296255</v>
      </c>
      <c r="M35" s="18">
        <f t="shared" si="6"/>
        <v>9.4567637722197825E-2</v>
      </c>
      <c r="N35" s="18">
        <f t="shared" si="7"/>
        <v>2.5567527319601401E-2</v>
      </c>
      <c r="O35" s="36"/>
      <c r="P35" s="36"/>
      <c r="Q35" s="36"/>
      <c r="R35" s="36"/>
      <c r="S35" s="36"/>
      <c r="T35" s="36"/>
      <c r="U35" s="36"/>
      <c r="V35" s="36"/>
      <c r="W35" s="36"/>
      <c r="X35" s="36"/>
      <c r="Y35" s="36"/>
      <c r="Z35" s="36"/>
    </row>
    <row r="36" spans="1:26">
      <c r="A36" s="36">
        <f t="shared" si="8"/>
        <v>2016</v>
      </c>
      <c r="B36" s="36">
        <v>5800836</v>
      </c>
      <c r="C36" s="36">
        <v>2812490</v>
      </c>
      <c r="D36" s="36">
        <v>711003</v>
      </c>
      <c r="E36" s="36">
        <v>1596201</v>
      </c>
      <c r="F36" s="36">
        <v>542974</v>
      </c>
      <c r="G36" s="36">
        <f t="shared" si="2"/>
        <v>138168</v>
      </c>
      <c r="H36" s="36"/>
      <c r="I36" s="36">
        <f t="shared" si="9"/>
        <v>2016</v>
      </c>
      <c r="J36" s="18">
        <f t="shared" si="3"/>
        <v>0.48484218481611963</v>
      </c>
      <c r="K36" s="18">
        <f t="shared" si="4"/>
        <v>0.12256905728760475</v>
      </c>
      <c r="L36" s="18">
        <f t="shared" si="5"/>
        <v>0.27516740690479785</v>
      </c>
      <c r="M36" s="18">
        <f t="shared" si="6"/>
        <v>9.3602715194844324E-2</v>
      </c>
      <c r="N36" s="18">
        <f t="shared" si="7"/>
        <v>2.3818635796633451E-2</v>
      </c>
      <c r="O36" s="36"/>
      <c r="P36" s="36"/>
      <c r="Q36" s="36"/>
      <c r="R36" s="36"/>
      <c r="S36" s="36"/>
      <c r="T36" s="36"/>
      <c r="U36" s="36"/>
      <c r="V36" s="36"/>
      <c r="W36" s="36"/>
      <c r="X36" s="36"/>
      <c r="Y36" s="36"/>
      <c r="Z36" s="36"/>
    </row>
    <row r="37" spans="1:26">
      <c r="A37" s="36">
        <f t="shared" si="8"/>
        <v>2017</v>
      </c>
      <c r="B37" s="36">
        <v>6221395</v>
      </c>
      <c r="C37" s="36">
        <v>2976441</v>
      </c>
      <c r="D37" s="36">
        <v>765939</v>
      </c>
      <c r="E37" s="36">
        <v>1744132</v>
      </c>
      <c r="F37" s="36">
        <v>587493</v>
      </c>
      <c r="G37" s="36">
        <f t="shared" si="2"/>
        <v>147390</v>
      </c>
      <c r="H37" s="36"/>
      <c r="I37" s="36">
        <f t="shared" si="9"/>
        <v>2017</v>
      </c>
      <c r="J37" s="18">
        <f t="shared" si="3"/>
        <v>0.4784201935418021</v>
      </c>
      <c r="K37" s="18">
        <f t="shared" si="4"/>
        <v>0.12311370681334331</v>
      </c>
      <c r="L37" s="18">
        <f t="shared" si="5"/>
        <v>0.2803441993315004</v>
      </c>
      <c r="M37" s="18">
        <f t="shared" si="6"/>
        <v>9.4431072130928842E-2</v>
      </c>
      <c r="N37" s="18">
        <f t="shared" si="7"/>
        <v>2.3690828182425325E-2</v>
      </c>
      <c r="O37" s="36"/>
      <c r="P37" s="36"/>
      <c r="Q37" s="36"/>
      <c r="R37" s="36"/>
      <c r="S37" s="36"/>
      <c r="T37" s="36"/>
      <c r="U37" s="36"/>
      <c r="V37" s="36"/>
      <c r="W37" s="36"/>
      <c r="X37" s="36"/>
      <c r="Y37" s="36"/>
      <c r="Z37" s="36"/>
    </row>
    <row r="39" spans="1:26">
      <c r="A39" s="36" t="s">
        <v>65</v>
      </c>
      <c r="B39" s="36"/>
      <c r="C39" s="36"/>
      <c r="D39" s="36"/>
      <c r="E39" s="36"/>
      <c r="F39" s="36"/>
      <c r="G39" s="36"/>
      <c r="H39" s="36"/>
      <c r="I39" s="36"/>
      <c r="J39" s="36"/>
      <c r="K39" s="36"/>
      <c r="L39" s="36"/>
      <c r="M39" s="36"/>
      <c r="N39" s="36"/>
      <c r="O39" s="36"/>
      <c r="P39" s="36"/>
      <c r="Q39" s="36"/>
      <c r="R39" s="36"/>
      <c r="S39" s="36"/>
      <c r="T39" s="36"/>
      <c r="U39" s="36"/>
      <c r="V39" s="36"/>
      <c r="W39" s="36"/>
      <c r="X39" s="36"/>
      <c r="Y39" s="36"/>
      <c r="Z39" s="36"/>
    </row>
  </sheetData>
  <mergeCells count="1">
    <mergeCell ref="O30:Z33"/>
  </mergeCells>
  <pageMargins left="0.7" right="0.7" top="0.75" bottom="0.75" header="0.3" footer="0.3"/>
  <pageSetup scale="37"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L39"/>
  <sheetViews>
    <sheetView topLeftCell="BJ1" workbookViewId="0">
      <selection activeCell="BJ38" sqref="BJ38"/>
    </sheetView>
  </sheetViews>
  <sheetFormatPr baseColWidth="10" defaultColWidth="8.83203125" defaultRowHeight="15"/>
  <cols>
    <col min="2" max="2" width="17.33203125" customWidth="1"/>
    <col min="39" max="39" width="14.6640625" customWidth="1"/>
    <col min="49" max="51" width="15.33203125" customWidth="1"/>
  </cols>
  <sheetData>
    <row r="1" spans="1:51">
      <c r="A1" s="4" t="s">
        <v>69</v>
      </c>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row>
    <row r="2" spans="1:51">
      <c r="A2" s="7" t="s">
        <v>70</v>
      </c>
      <c r="B2" s="36"/>
      <c r="C2" s="36"/>
      <c r="D2" s="36"/>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row>
    <row r="3" spans="1:51">
      <c r="A3" s="36"/>
      <c r="B3" s="36"/>
      <c r="C3" s="36">
        <v>1987</v>
      </c>
      <c r="D3" s="36">
        <f>C3+1</f>
        <v>1988</v>
      </c>
      <c r="E3" s="36">
        <f t="shared" ref="E3:AF3" si="0">D3+1</f>
        <v>1989</v>
      </c>
      <c r="F3" s="36">
        <f t="shared" si="0"/>
        <v>1990</v>
      </c>
      <c r="G3" s="36">
        <f t="shared" si="0"/>
        <v>1991</v>
      </c>
      <c r="H3" s="36">
        <f t="shared" si="0"/>
        <v>1992</v>
      </c>
      <c r="I3" s="36">
        <f t="shared" si="0"/>
        <v>1993</v>
      </c>
      <c r="J3" s="36">
        <f t="shared" si="0"/>
        <v>1994</v>
      </c>
      <c r="K3" s="36">
        <f t="shared" si="0"/>
        <v>1995</v>
      </c>
      <c r="L3" s="36">
        <f t="shared" si="0"/>
        <v>1996</v>
      </c>
      <c r="M3" s="36">
        <f t="shared" si="0"/>
        <v>1997</v>
      </c>
      <c r="N3" s="36">
        <f t="shared" si="0"/>
        <v>1998</v>
      </c>
      <c r="O3" s="36">
        <f t="shared" si="0"/>
        <v>1999</v>
      </c>
      <c r="P3" s="36">
        <f t="shared" si="0"/>
        <v>2000</v>
      </c>
      <c r="Q3" s="36">
        <f t="shared" si="0"/>
        <v>2001</v>
      </c>
      <c r="R3" s="36">
        <f t="shared" si="0"/>
        <v>2002</v>
      </c>
      <c r="S3" s="36">
        <f t="shared" si="0"/>
        <v>2003</v>
      </c>
      <c r="T3" s="36">
        <f t="shared" si="0"/>
        <v>2004</v>
      </c>
      <c r="U3" s="36">
        <f t="shared" si="0"/>
        <v>2005</v>
      </c>
      <c r="V3" s="36">
        <f t="shared" si="0"/>
        <v>2006</v>
      </c>
      <c r="W3" s="36">
        <f t="shared" si="0"/>
        <v>2007</v>
      </c>
      <c r="X3" s="36">
        <f t="shared" si="0"/>
        <v>2008</v>
      </c>
      <c r="Y3" s="36">
        <f t="shared" si="0"/>
        <v>2009</v>
      </c>
      <c r="Z3" s="36">
        <f t="shared" si="0"/>
        <v>2010</v>
      </c>
      <c r="AA3" s="36">
        <f t="shared" si="0"/>
        <v>2011</v>
      </c>
      <c r="AB3" s="36">
        <f t="shared" si="0"/>
        <v>2012</v>
      </c>
      <c r="AC3" s="36">
        <f t="shared" si="0"/>
        <v>2013</v>
      </c>
      <c r="AD3" s="36">
        <f t="shared" si="0"/>
        <v>2014</v>
      </c>
      <c r="AE3" s="36">
        <f t="shared" si="0"/>
        <v>2015</v>
      </c>
      <c r="AF3" s="36">
        <f t="shared" si="0"/>
        <v>2016</v>
      </c>
      <c r="AG3" s="36">
        <v>2017</v>
      </c>
      <c r="AH3" s="36"/>
      <c r="AI3" s="36"/>
      <c r="AJ3" s="36"/>
      <c r="AK3" s="36"/>
      <c r="AL3" s="36" t="s">
        <v>71</v>
      </c>
      <c r="AM3" s="36" t="s">
        <v>72</v>
      </c>
      <c r="AN3" s="36" t="s">
        <v>73</v>
      </c>
      <c r="AO3" s="36" t="s">
        <v>74</v>
      </c>
      <c r="AP3" s="36" t="s">
        <v>75</v>
      </c>
      <c r="AQ3" s="36" t="s">
        <v>76</v>
      </c>
      <c r="AR3" s="36" t="s">
        <v>77</v>
      </c>
      <c r="AS3" s="36" t="s">
        <v>78</v>
      </c>
      <c r="AT3" s="36"/>
      <c r="AU3" s="36"/>
      <c r="AV3" s="36"/>
      <c r="AW3" s="36" t="s">
        <v>79</v>
      </c>
      <c r="AX3" s="36" t="s">
        <v>64</v>
      </c>
      <c r="AY3" s="36" t="s">
        <v>62</v>
      </c>
    </row>
    <row r="4" spans="1:51">
      <c r="A4" s="36"/>
      <c r="B4" s="36" t="s">
        <v>71</v>
      </c>
      <c r="C4" s="42">
        <v>54.808999999999997</v>
      </c>
      <c r="D4" s="42">
        <v>68.427000000000007</v>
      </c>
      <c r="E4" s="42">
        <v>93.177000000000007</v>
      </c>
      <c r="F4" s="42">
        <v>99.806399999999996</v>
      </c>
      <c r="G4" s="42">
        <v>88.737200000000001</v>
      </c>
      <c r="H4" s="42">
        <v>79.007199999999997</v>
      </c>
      <c r="I4" s="8">
        <v>91.737700000000004</v>
      </c>
      <c r="J4" s="8">
        <v>93.438100000000006</v>
      </c>
      <c r="K4" s="8">
        <v>94.854699999999994</v>
      </c>
      <c r="L4" s="8">
        <v>123.79049999999999</v>
      </c>
      <c r="M4" s="8">
        <v>127.57550000000001</v>
      </c>
      <c r="N4" s="8">
        <v>126.6086</v>
      </c>
      <c r="O4" s="8">
        <v>129.84530000000001</v>
      </c>
      <c r="P4" s="8">
        <v>129</v>
      </c>
      <c r="Q4" s="8">
        <v>134.9</v>
      </c>
      <c r="R4" s="8">
        <v>138</v>
      </c>
      <c r="S4" s="8">
        <v>145.19999999999999</v>
      </c>
      <c r="T4" s="8">
        <v>162.80000000000001</v>
      </c>
      <c r="U4" s="8">
        <v>185</v>
      </c>
      <c r="V4" s="8">
        <v>214.2</v>
      </c>
      <c r="W4" s="8">
        <v>236.2</v>
      </c>
      <c r="X4" s="8">
        <v>201.7</v>
      </c>
      <c r="Y4" s="8">
        <v>164.5</v>
      </c>
      <c r="Z4" s="8">
        <v>183.2</v>
      </c>
      <c r="AA4" s="8">
        <v>182.2</v>
      </c>
      <c r="AB4" s="8">
        <v>199</v>
      </c>
      <c r="AC4" s="8">
        <v>242.6</v>
      </c>
      <c r="AD4" s="8">
        <v>272.2</v>
      </c>
      <c r="AE4" s="8">
        <v>274</v>
      </c>
      <c r="AF4" s="8">
        <v>257.60000000000002</v>
      </c>
      <c r="AG4" s="8">
        <v>288.10000000000002</v>
      </c>
      <c r="AH4" s="36"/>
      <c r="AI4" s="36"/>
      <c r="AJ4" s="36"/>
      <c r="AK4" s="36">
        <v>1987</v>
      </c>
      <c r="AL4" s="42">
        <v>54.808999999999997</v>
      </c>
      <c r="AM4" s="42">
        <v>29.240200000000002</v>
      </c>
      <c r="AN4" s="42">
        <v>8.6766000000000005</v>
      </c>
      <c r="AO4" s="42"/>
      <c r="AP4" s="42"/>
      <c r="AQ4" s="42"/>
      <c r="AR4" s="42">
        <v>11.734999999999999</v>
      </c>
      <c r="AS4" s="42">
        <f t="shared" ref="AS4:AS16" si="1">AL4-SUM(AM4:AR4)</f>
        <v>5.157199999999996</v>
      </c>
      <c r="AT4" s="36"/>
      <c r="AU4" s="36"/>
      <c r="AV4" s="36">
        <v>1987</v>
      </c>
      <c r="AW4" s="11">
        <f>AM4/$AL4</f>
        <v>0.53349267456074734</v>
      </c>
      <c r="AX4" s="11">
        <f>AN4/$AL4</f>
        <v>0.158306117608422</v>
      </c>
      <c r="AY4" s="11">
        <f>AR4/$AL4</f>
        <v>0.2141071721797515</v>
      </c>
    </row>
    <row r="5" spans="1:51">
      <c r="A5" s="36"/>
      <c r="B5" s="36" t="s">
        <v>72</v>
      </c>
      <c r="C5" s="42">
        <v>29.240200000000002</v>
      </c>
      <c r="D5" s="42">
        <v>33.5473</v>
      </c>
      <c r="E5" s="42">
        <v>44.232999999999997</v>
      </c>
      <c r="F5" s="42">
        <v>42.6447</v>
      </c>
      <c r="G5" s="42">
        <v>40.368200000000002</v>
      </c>
      <c r="H5" s="42">
        <v>33.4</v>
      </c>
      <c r="I5" s="8">
        <v>38.912599999999998</v>
      </c>
      <c r="J5" s="8">
        <v>38.183500000000002</v>
      </c>
      <c r="K5" s="8">
        <v>37.827599999999997</v>
      </c>
      <c r="L5" s="8">
        <v>49.912100000000002</v>
      </c>
      <c r="M5" s="8">
        <v>49.966799999999999</v>
      </c>
      <c r="N5" s="8">
        <v>53.939799999999998</v>
      </c>
      <c r="O5" s="8">
        <v>51.2</v>
      </c>
      <c r="P5" s="8">
        <v>56.4</v>
      </c>
      <c r="Q5" s="8">
        <v>59.5</v>
      </c>
      <c r="R5" s="8">
        <v>59</v>
      </c>
      <c r="S5" s="8">
        <v>58</v>
      </c>
      <c r="T5" s="8">
        <v>60</v>
      </c>
      <c r="U5" s="8">
        <v>66.2</v>
      </c>
      <c r="V5" s="8">
        <v>74.2</v>
      </c>
      <c r="W5" s="8">
        <v>79.099999999999994</v>
      </c>
      <c r="X5" s="8">
        <v>61.9</v>
      </c>
      <c r="Y5" s="8">
        <v>52</v>
      </c>
      <c r="Z5" s="8">
        <v>52.8</v>
      </c>
      <c r="AA5" s="8">
        <v>50.8</v>
      </c>
      <c r="AB5" s="8">
        <v>57.9</v>
      </c>
      <c r="AC5" s="8">
        <v>74.400000000000006</v>
      </c>
      <c r="AD5" s="8">
        <v>87.2</v>
      </c>
      <c r="AE5" s="8">
        <v>93.9</v>
      </c>
      <c r="AF5" s="8">
        <v>86.2</v>
      </c>
      <c r="AG5" s="8">
        <v>92.8</v>
      </c>
      <c r="AH5" s="36"/>
      <c r="AI5" s="36"/>
      <c r="AJ5" s="36"/>
      <c r="AK5" s="36">
        <f t="shared" ref="AK5:AK33" si="2">AK4+1</f>
        <v>1988</v>
      </c>
      <c r="AL5" s="42">
        <v>68.427000000000007</v>
      </c>
      <c r="AM5" s="42">
        <v>33.5473</v>
      </c>
      <c r="AN5" s="42">
        <v>10.9741</v>
      </c>
      <c r="AO5" s="42"/>
      <c r="AP5" s="42"/>
      <c r="AQ5" s="42"/>
      <c r="AR5" s="42">
        <v>17.0199</v>
      </c>
      <c r="AS5" s="8">
        <f t="shared" si="1"/>
        <v>6.885700000000007</v>
      </c>
      <c r="AT5" s="36"/>
      <c r="AU5" s="36"/>
      <c r="AV5" s="36">
        <f t="shared" ref="AV5:AV33" si="3">AV4+1</f>
        <v>1988</v>
      </c>
      <c r="AW5" s="11">
        <f t="shared" ref="AW5:AW34" si="4">AM5/$AL5</f>
        <v>0.49026407704561059</v>
      </c>
      <c r="AX5" s="11">
        <f t="shared" ref="AX5:AX34" si="5">AN5/$AL5</f>
        <v>0.16037675186695308</v>
      </c>
      <c r="AY5" s="11">
        <f t="shared" ref="AY5:AY34" si="6">AR5/$AL5</f>
        <v>0.24873076417203732</v>
      </c>
    </row>
    <row r="6" spans="1:51">
      <c r="A6" s="36"/>
      <c r="B6" s="36" t="s">
        <v>73</v>
      </c>
      <c r="C6" s="42">
        <v>8.6766000000000005</v>
      </c>
      <c r="D6" s="42">
        <v>10.9741</v>
      </c>
      <c r="E6" s="42">
        <v>14.333500000000001</v>
      </c>
      <c r="F6" s="42">
        <v>16.398800000000001</v>
      </c>
      <c r="G6" s="42">
        <v>16.702300000000001</v>
      </c>
      <c r="H6" s="42">
        <v>15.556100000000001</v>
      </c>
      <c r="I6" s="8">
        <v>19.546900000000001</v>
      </c>
      <c r="J6" s="8">
        <v>23.941800000000001</v>
      </c>
      <c r="K6" s="8">
        <v>24.7834</v>
      </c>
      <c r="L6" s="8">
        <v>33.020899999999997</v>
      </c>
      <c r="M6" s="8">
        <v>34.369199999999999</v>
      </c>
      <c r="N6" s="8">
        <v>29.134699999999999</v>
      </c>
      <c r="O6" s="8">
        <v>31.9</v>
      </c>
      <c r="P6" s="8">
        <v>36.4</v>
      </c>
      <c r="Q6" s="8">
        <v>35.9</v>
      </c>
      <c r="R6" s="8">
        <v>40</v>
      </c>
      <c r="S6" s="8">
        <v>44</v>
      </c>
      <c r="T6" s="8">
        <v>53</v>
      </c>
      <c r="U6" s="8">
        <v>65.400000000000006</v>
      </c>
      <c r="V6" s="8">
        <v>75.8</v>
      </c>
      <c r="W6" s="8">
        <v>85.7</v>
      </c>
      <c r="X6" s="8">
        <v>78.099999999999994</v>
      </c>
      <c r="Y6" s="8">
        <v>67.3</v>
      </c>
      <c r="Z6" s="8">
        <v>79.7</v>
      </c>
      <c r="AA6" s="8">
        <v>79.8</v>
      </c>
      <c r="AB6" s="8">
        <v>89.3</v>
      </c>
      <c r="AC6" s="8">
        <v>107.7</v>
      </c>
      <c r="AD6" s="8">
        <v>121.3</v>
      </c>
      <c r="AE6" s="8">
        <v>119.7</v>
      </c>
      <c r="AF6" s="8">
        <v>111.9</v>
      </c>
      <c r="AG6" s="8">
        <v>130</v>
      </c>
      <c r="AH6" s="36"/>
      <c r="AI6" s="36"/>
      <c r="AJ6" s="36"/>
      <c r="AK6" s="36">
        <f t="shared" si="2"/>
        <v>1989</v>
      </c>
      <c r="AL6" s="42">
        <v>93.177000000000007</v>
      </c>
      <c r="AM6" s="42">
        <v>44.232999999999997</v>
      </c>
      <c r="AN6" s="42">
        <v>14.333500000000001</v>
      </c>
      <c r="AO6" s="42"/>
      <c r="AP6" s="42"/>
      <c r="AQ6" s="42"/>
      <c r="AR6" s="42">
        <v>27.022500000000001</v>
      </c>
      <c r="AS6" s="8">
        <f t="shared" si="1"/>
        <v>7.5880000000000081</v>
      </c>
      <c r="AT6" s="36"/>
      <c r="AU6" s="36"/>
      <c r="AV6" s="36">
        <f t="shared" si="3"/>
        <v>1989</v>
      </c>
      <c r="AW6" s="11">
        <f t="shared" si="4"/>
        <v>0.47472015626173836</v>
      </c>
      <c r="AX6" s="11">
        <f t="shared" si="5"/>
        <v>0.1538308810114084</v>
      </c>
      <c r="AY6" s="11">
        <f t="shared" si="6"/>
        <v>0.29001255674683668</v>
      </c>
    </row>
    <row r="7" spans="1:51">
      <c r="A7" s="36"/>
      <c r="B7" s="36" t="s">
        <v>74</v>
      </c>
      <c r="C7" s="42"/>
      <c r="D7" s="42"/>
      <c r="E7" s="42"/>
      <c r="F7" s="42"/>
      <c r="G7" s="42"/>
      <c r="H7" s="42"/>
      <c r="I7" s="8"/>
      <c r="J7" s="8"/>
      <c r="K7" s="8"/>
      <c r="L7" s="8"/>
      <c r="M7" s="8"/>
      <c r="N7" s="8"/>
      <c r="O7" s="8">
        <v>9.4</v>
      </c>
      <c r="P7" s="8">
        <v>10.6</v>
      </c>
      <c r="Q7" s="8">
        <v>10.8</v>
      </c>
      <c r="R7" s="8">
        <v>12</v>
      </c>
      <c r="S7" s="8">
        <v>14</v>
      </c>
      <c r="T7" s="8">
        <v>16</v>
      </c>
      <c r="U7" s="8">
        <v>18.7</v>
      </c>
      <c r="V7" s="8">
        <v>21.3</v>
      </c>
      <c r="W7" s="8">
        <v>25.2</v>
      </c>
      <c r="X7" s="8">
        <v>22.7</v>
      </c>
      <c r="Y7" s="8">
        <v>18.899999999999999</v>
      </c>
      <c r="Z7" s="8">
        <v>24.3</v>
      </c>
      <c r="AA7" s="8">
        <v>22.9</v>
      </c>
      <c r="AB7" s="8">
        <v>29.4</v>
      </c>
      <c r="AC7" s="8">
        <v>33</v>
      </c>
      <c r="AD7" s="8">
        <v>35.4</v>
      </c>
      <c r="AE7" s="8">
        <v>35.700000000000003</v>
      </c>
      <c r="AF7" s="8">
        <v>33.299999999999997</v>
      </c>
      <c r="AG7" s="8"/>
      <c r="AH7" s="36"/>
      <c r="AI7" s="36"/>
      <c r="AJ7" s="36"/>
      <c r="AK7" s="36">
        <f t="shared" si="2"/>
        <v>1990</v>
      </c>
      <c r="AL7" s="42">
        <v>99.806399999999996</v>
      </c>
      <c r="AM7" s="42">
        <v>42.6447</v>
      </c>
      <c r="AN7" s="42">
        <v>16.398800000000001</v>
      </c>
      <c r="AO7" s="42"/>
      <c r="AP7" s="42"/>
      <c r="AQ7" s="42"/>
      <c r="AR7" s="42">
        <v>32.948999999999998</v>
      </c>
      <c r="AS7" s="8">
        <f t="shared" si="1"/>
        <v>7.8138999999999896</v>
      </c>
      <c r="AT7" s="36"/>
      <c r="AU7" s="36"/>
      <c r="AV7" s="36">
        <f t="shared" si="3"/>
        <v>1990</v>
      </c>
      <c r="AW7" s="11">
        <f t="shared" si="4"/>
        <v>0.42727420285673062</v>
      </c>
      <c r="AX7" s="11">
        <f t="shared" si="5"/>
        <v>0.16430609660302348</v>
      </c>
      <c r="AY7" s="11">
        <f t="shared" si="6"/>
        <v>0.33012912999567162</v>
      </c>
    </row>
    <row r="8" spans="1:51">
      <c r="A8" s="36"/>
      <c r="B8" s="36" t="s">
        <v>75</v>
      </c>
      <c r="C8" s="42"/>
      <c r="D8" s="42"/>
      <c r="E8" s="42"/>
      <c r="F8" s="42"/>
      <c r="G8" s="42"/>
      <c r="H8" s="42"/>
      <c r="I8" s="8"/>
      <c r="J8" s="8"/>
      <c r="K8" s="8"/>
      <c r="L8" s="8"/>
      <c r="M8" s="8"/>
      <c r="N8" s="8"/>
      <c r="O8" s="8">
        <v>8.9</v>
      </c>
      <c r="P8" s="8">
        <v>10.199999999999999</v>
      </c>
      <c r="Q8" s="8">
        <v>11.7</v>
      </c>
      <c r="R8" s="8">
        <v>13</v>
      </c>
      <c r="S8" s="8">
        <v>15</v>
      </c>
      <c r="T8" s="8">
        <v>19</v>
      </c>
      <c r="U8" s="8">
        <v>23.2</v>
      </c>
      <c r="V8" s="8">
        <v>27.1</v>
      </c>
      <c r="W8" s="8">
        <v>33.1</v>
      </c>
      <c r="X8" s="8">
        <v>32.6</v>
      </c>
      <c r="Y8" s="8">
        <v>30.5</v>
      </c>
      <c r="Z8" s="8">
        <v>34.700000000000003</v>
      </c>
      <c r="AA8" s="8">
        <v>34.799999999999997</v>
      </c>
      <c r="AB8" s="8">
        <v>34.9</v>
      </c>
      <c r="AC8" s="8">
        <v>44.3</v>
      </c>
      <c r="AD8" s="8">
        <v>51.3</v>
      </c>
      <c r="AE8" s="8">
        <v>51.4</v>
      </c>
      <c r="AF8" s="8">
        <v>47.6</v>
      </c>
      <c r="AG8" s="8">
        <v>54.8</v>
      </c>
      <c r="AH8" s="36"/>
      <c r="AI8" s="36"/>
      <c r="AJ8" s="36"/>
      <c r="AK8" s="36">
        <f t="shared" si="2"/>
        <v>1991</v>
      </c>
      <c r="AL8" s="42">
        <v>88.737200000000001</v>
      </c>
      <c r="AM8" s="42">
        <v>40.368200000000002</v>
      </c>
      <c r="AN8" s="42">
        <v>16.702300000000001</v>
      </c>
      <c r="AO8" s="42"/>
      <c r="AP8" s="42"/>
      <c r="AQ8" s="42"/>
      <c r="AR8" s="42">
        <v>23.6616</v>
      </c>
      <c r="AS8" s="8">
        <f t="shared" si="1"/>
        <v>8.0050999999999988</v>
      </c>
      <c r="AT8" s="36"/>
      <c r="AU8" s="36"/>
      <c r="AV8" s="36">
        <f t="shared" si="3"/>
        <v>1991</v>
      </c>
      <c r="AW8" s="11">
        <f t="shared" si="4"/>
        <v>0.45491856853720875</v>
      </c>
      <c r="AX8" s="11">
        <f t="shared" si="5"/>
        <v>0.18822207597264734</v>
      </c>
      <c r="AY8" s="11">
        <f t="shared" si="6"/>
        <v>0.26664803487150823</v>
      </c>
    </row>
    <row r="9" spans="1:51">
      <c r="A9" s="36"/>
      <c r="B9" s="36" t="s">
        <v>76</v>
      </c>
      <c r="C9" s="42"/>
      <c r="D9" s="42"/>
      <c r="E9" s="42"/>
      <c r="F9" s="42"/>
      <c r="G9" s="42"/>
      <c r="H9" s="42"/>
      <c r="I9" s="8"/>
      <c r="J9" s="8"/>
      <c r="K9" s="8"/>
      <c r="L9" s="8"/>
      <c r="M9" s="8"/>
      <c r="N9" s="8"/>
      <c r="O9" s="8">
        <f t="shared" ref="O9:AA9" si="7">O6-O7-O8</f>
        <v>13.6</v>
      </c>
      <c r="P9" s="8">
        <f t="shared" si="7"/>
        <v>15.599999999999998</v>
      </c>
      <c r="Q9" s="8">
        <f t="shared" si="7"/>
        <v>13.399999999999999</v>
      </c>
      <c r="R9" s="8">
        <f t="shared" si="7"/>
        <v>15</v>
      </c>
      <c r="S9" s="8">
        <f t="shared" si="7"/>
        <v>15</v>
      </c>
      <c r="T9" s="8">
        <f t="shared" si="7"/>
        <v>18</v>
      </c>
      <c r="U9" s="8">
        <f t="shared" si="7"/>
        <v>23.500000000000004</v>
      </c>
      <c r="V9" s="8">
        <f t="shared" si="7"/>
        <v>27.4</v>
      </c>
      <c r="W9" s="8">
        <f t="shared" si="7"/>
        <v>27.4</v>
      </c>
      <c r="X9" s="8">
        <f t="shared" si="7"/>
        <v>22.79999999999999</v>
      </c>
      <c r="Y9" s="8">
        <f t="shared" si="7"/>
        <v>17.899999999999999</v>
      </c>
      <c r="Z9" s="8">
        <f t="shared" si="7"/>
        <v>20.700000000000003</v>
      </c>
      <c r="AA9" s="8">
        <f t="shared" si="7"/>
        <v>22.1</v>
      </c>
      <c r="AB9" s="8">
        <f>AB6-AB7-AB8</f>
        <v>25</v>
      </c>
      <c r="AC9" s="8">
        <f t="shared" ref="AC9:AF9" si="8">AC6-AC7-AC8</f>
        <v>30.400000000000006</v>
      </c>
      <c r="AD9" s="8">
        <f t="shared" si="8"/>
        <v>34.600000000000009</v>
      </c>
      <c r="AE9" s="8">
        <f t="shared" si="8"/>
        <v>32.6</v>
      </c>
      <c r="AF9" s="8">
        <f t="shared" si="8"/>
        <v>31.000000000000007</v>
      </c>
      <c r="AG9" s="8"/>
      <c r="AH9" s="36"/>
      <c r="AI9" s="36"/>
      <c r="AJ9" s="36"/>
      <c r="AK9" s="36">
        <f t="shared" si="2"/>
        <v>1992</v>
      </c>
      <c r="AL9" s="42">
        <v>79.007199999999997</v>
      </c>
      <c r="AM9" s="42">
        <v>33.4</v>
      </c>
      <c r="AN9" s="42">
        <v>15.556100000000001</v>
      </c>
      <c r="AO9" s="42"/>
      <c r="AP9" s="42"/>
      <c r="AQ9" s="42"/>
      <c r="AR9" s="42">
        <v>23.303100000000001</v>
      </c>
      <c r="AS9" s="8">
        <f t="shared" si="1"/>
        <v>6.7480000000000047</v>
      </c>
      <c r="AT9" s="36"/>
      <c r="AU9" s="36"/>
      <c r="AV9" s="36">
        <f t="shared" si="3"/>
        <v>1992</v>
      </c>
      <c r="AW9" s="11">
        <f t="shared" si="4"/>
        <v>0.42274628135157299</v>
      </c>
      <c r="AX9" s="11">
        <f t="shared" si="5"/>
        <v>0.19689471339320974</v>
      </c>
      <c r="AY9" s="11">
        <f t="shared" si="6"/>
        <v>0.29494906793304915</v>
      </c>
    </row>
    <row r="10" spans="1:51">
      <c r="A10" s="36"/>
      <c r="B10" s="36" t="s">
        <v>77</v>
      </c>
      <c r="C10" s="42">
        <v>11.734999999999999</v>
      </c>
      <c r="D10" s="42">
        <v>17.0199</v>
      </c>
      <c r="E10" s="42">
        <v>27.022500000000001</v>
      </c>
      <c r="F10" s="42">
        <v>32.948999999999998</v>
      </c>
      <c r="G10" s="42">
        <v>23.6616</v>
      </c>
      <c r="H10" s="42">
        <v>23.303100000000001</v>
      </c>
      <c r="I10" s="8">
        <v>25.5731</v>
      </c>
      <c r="J10" s="8">
        <v>23.4602</v>
      </c>
      <c r="K10" s="8">
        <v>24.578700000000001</v>
      </c>
      <c r="L10" s="8">
        <v>30.6449</v>
      </c>
      <c r="M10" s="8">
        <v>31.950299999999999</v>
      </c>
      <c r="N10" s="8">
        <v>33.010800000000003</v>
      </c>
      <c r="O10" s="8">
        <v>27.7</v>
      </c>
      <c r="P10" s="8">
        <v>27</v>
      </c>
      <c r="Q10" s="8">
        <v>26.8</v>
      </c>
      <c r="R10" s="8">
        <v>28</v>
      </c>
      <c r="S10" s="8">
        <v>32</v>
      </c>
      <c r="T10" s="8">
        <v>37</v>
      </c>
      <c r="U10" s="8">
        <v>38.299999999999997</v>
      </c>
      <c r="V10" s="8">
        <v>46.3</v>
      </c>
      <c r="W10" s="8">
        <v>50.7</v>
      </c>
      <c r="X10" s="8">
        <v>42.3</v>
      </c>
      <c r="Y10" s="8">
        <v>31.1</v>
      </c>
      <c r="Z10" s="8">
        <v>32.6</v>
      </c>
      <c r="AA10" s="8">
        <v>31.3</v>
      </c>
      <c r="AB10" s="8">
        <v>31.1</v>
      </c>
      <c r="AC10" s="8">
        <v>36.299999999999997</v>
      </c>
      <c r="AD10" s="8">
        <v>38.5</v>
      </c>
      <c r="AE10" s="8">
        <v>39.4</v>
      </c>
      <c r="AF10" s="8">
        <v>36.6</v>
      </c>
      <c r="AG10" s="8">
        <v>43.2</v>
      </c>
      <c r="AH10" s="36"/>
      <c r="AI10" s="36"/>
      <c r="AJ10" s="36"/>
      <c r="AK10" s="36">
        <f t="shared" si="2"/>
        <v>1993</v>
      </c>
      <c r="AL10" s="8">
        <v>91.737700000000004</v>
      </c>
      <c r="AM10" s="8">
        <v>38.912599999999998</v>
      </c>
      <c r="AN10" s="8">
        <v>19.546900000000001</v>
      </c>
      <c r="AO10" s="8"/>
      <c r="AP10" s="8"/>
      <c r="AQ10" s="8"/>
      <c r="AR10" s="8">
        <v>25.5731</v>
      </c>
      <c r="AS10" s="8">
        <f t="shared" si="1"/>
        <v>7.7051000000000016</v>
      </c>
      <c r="AT10" s="36"/>
      <c r="AU10" s="36"/>
      <c r="AV10" s="36">
        <f t="shared" si="3"/>
        <v>1993</v>
      </c>
      <c r="AW10" s="11">
        <f t="shared" si="4"/>
        <v>0.42417239586342359</v>
      </c>
      <c r="AX10" s="11">
        <f t="shared" si="5"/>
        <v>0.21307379626914563</v>
      </c>
      <c r="AY10" s="11">
        <f t="shared" si="6"/>
        <v>0.27876325654556416</v>
      </c>
    </row>
    <row r="11" spans="1:51">
      <c r="A11" s="36"/>
      <c r="B11" s="36" t="s">
        <v>78</v>
      </c>
      <c r="C11" s="42">
        <f>C4-SUM(C5:C10)</f>
        <v>5.157199999999996</v>
      </c>
      <c r="D11" s="8">
        <f t="shared" ref="D11:H11" si="9">D4-SUM(D5:D10)</f>
        <v>6.885700000000007</v>
      </c>
      <c r="E11" s="8">
        <f t="shared" si="9"/>
        <v>7.5880000000000081</v>
      </c>
      <c r="F11" s="8">
        <f t="shared" si="9"/>
        <v>7.8138999999999896</v>
      </c>
      <c r="G11" s="8">
        <f t="shared" si="9"/>
        <v>8.0050999999999988</v>
      </c>
      <c r="H11" s="8">
        <f t="shared" si="9"/>
        <v>6.7480000000000047</v>
      </c>
      <c r="I11" s="8">
        <f>I4-SUM(I5:I10)</f>
        <v>7.7051000000000016</v>
      </c>
      <c r="J11" s="8">
        <f t="shared" ref="J11:O11" si="10">J4-SUM(J5:J10)</f>
        <v>7.8526000000000096</v>
      </c>
      <c r="K11" s="8">
        <f t="shared" si="10"/>
        <v>7.664999999999992</v>
      </c>
      <c r="L11" s="8">
        <f t="shared" si="10"/>
        <v>10.212599999999995</v>
      </c>
      <c r="M11" s="8">
        <f t="shared" si="10"/>
        <v>11.289200000000008</v>
      </c>
      <c r="N11" s="8">
        <f t="shared" si="10"/>
        <v>10.523299999999992</v>
      </c>
      <c r="O11" s="8">
        <f t="shared" si="10"/>
        <v>-12.85469999999998</v>
      </c>
      <c r="P11" s="8">
        <f t="shared" ref="P11:AE11" si="11">P4-P5-P6-P10</f>
        <v>9.1999999999999957</v>
      </c>
      <c r="Q11" s="8">
        <f t="shared" si="11"/>
        <v>12.700000000000006</v>
      </c>
      <c r="R11" s="8">
        <f t="shared" si="11"/>
        <v>11</v>
      </c>
      <c r="S11" s="8">
        <f t="shared" si="11"/>
        <v>11.199999999999989</v>
      </c>
      <c r="T11" s="8">
        <f t="shared" si="11"/>
        <v>12.800000000000011</v>
      </c>
      <c r="U11" s="8">
        <f t="shared" si="11"/>
        <v>15.099999999999994</v>
      </c>
      <c r="V11" s="8">
        <f t="shared" si="11"/>
        <v>17.900000000000006</v>
      </c>
      <c r="W11" s="8">
        <f t="shared" si="11"/>
        <v>20.699999999999989</v>
      </c>
      <c r="X11" s="8">
        <f t="shared" si="11"/>
        <v>19.399999999999991</v>
      </c>
      <c r="Y11" s="8">
        <f t="shared" si="11"/>
        <v>14.100000000000001</v>
      </c>
      <c r="Z11" s="8">
        <f t="shared" si="11"/>
        <v>18.099999999999973</v>
      </c>
      <c r="AA11" s="8">
        <f t="shared" si="11"/>
        <v>20.299999999999979</v>
      </c>
      <c r="AB11" s="8">
        <f t="shared" si="11"/>
        <v>20.699999999999996</v>
      </c>
      <c r="AC11" s="8">
        <f t="shared" si="11"/>
        <v>24.199999999999989</v>
      </c>
      <c r="AD11" s="8">
        <f t="shared" si="11"/>
        <v>25.200000000000003</v>
      </c>
      <c r="AE11" s="8">
        <f t="shared" si="11"/>
        <v>20.999999999999993</v>
      </c>
      <c r="AF11" s="8">
        <f>AF4-AF5-AF6-AF10</f>
        <v>22.900000000000027</v>
      </c>
      <c r="AG11" s="8"/>
      <c r="AH11" s="36"/>
      <c r="AI11" s="36"/>
      <c r="AJ11" s="36"/>
      <c r="AK11" s="36">
        <f t="shared" si="2"/>
        <v>1994</v>
      </c>
      <c r="AL11" s="8">
        <v>93.438100000000006</v>
      </c>
      <c r="AM11" s="8">
        <v>38.183500000000002</v>
      </c>
      <c r="AN11" s="8">
        <v>23.941800000000001</v>
      </c>
      <c r="AO11" s="8"/>
      <c r="AP11" s="8"/>
      <c r="AQ11" s="8"/>
      <c r="AR11" s="8">
        <v>23.4602</v>
      </c>
      <c r="AS11" s="8">
        <f t="shared" si="1"/>
        <v>7.8526000000000096</v>
      </c>
      <c r="AT11" s="36"/>
      <c r="AU11" s="36"/>
      <c r="AV11" s="36">
        <f t="shared" si="3"/>
        <v>1994</v>
      </c>
      <c r="AW11" s="11">
        <f t="shared" si="4"/>
        <v>0.40865021870093676</v>
      </c>
      <c r="AX11" s="11">
        <f t="shared" si="5"/>
        <v>0.25623166566957162</v>
      </c>
      <c r="AY11" s="11">
        <f t="shared" si="6"/>
        <v>0.25107745127522924</v>
      </c>
    </row>
    <row r="12" spans="1:51">
      <c r="A12" s="36"/>
      <c r="B12" s="36"/>
      <c r="C12" s="42"/>
      <c r="D12" s="42"/>
      <c r="E12" s="42"/>
      <c r="F12" s="42"/>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36"/>
      <c r="AI12" s="36"/>
      <c r="AJ12" s="36"/>
      <c r="AK12" s="36">
        <f t="shared" si="2"/>
        <v>1995</v>
      </c>
      <c r="AL12" s="8">
        <v>94.854699999999994</v>
      </c>
      <c r="AM12" s="8">
        <v>37.827599999999997</v>
      </c>
      <c r="AN12" s="8">
        <v>24.7834</v>
      </c>
      <c r="AO12" s="8"/>
      <c r="AP12" s="8"/>
      <c r="AQ12" s="8"/>
      <c r="AR12" s="8">
        <v>24.578700000000001</v>
      </c>
      <c r="AS12" s="8">
        <f t="shared" si="1"/>
        <v>7.664999999999992</v>
      </c>
      <c r="AT12" s="36"/>
      <c r="AU12" s="36"/>
      <c r="AV12" s="36">
        <f t="shared" si="3"/>
        <v>1995</v>
      </c>
      <c r="AW12" s="11">
        <f t="shared" si="4"/>
        <v>0.39879520993688239</v>
      </c>
      <c r="AX12" s="11">
        <f t="shared" si="5"/>
        <v>0.26127751181543984</v>
      </c>
      <c r="AY12" s="11">
        <f t="shared" si="6"/>
        <v>0.25911947431176319</v>
      </c>
    </row>
    <row r="13" spans="1:51">
      <c r="A13" s="4" t="s">
        <v>80</v>
      </c>
      <c r="B13" s="36"/>
      <c r="C13" s="42"/>
      <c r="D13" s="42"/>
      <c r="E13" s="42"/>
      <c r="F13" s="42"/>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36"/>
      <c r="AI13" s="36"/>
      <c r="AJ13" s="36"/>
      <c r="AK13" s="36">
        <f t="shared" si="2"/>
        <v>1996</v>
      </c>
      <c r="AL13" s="8">
        <v>123.79049999999999</v>
      </c>
      <c r="AM13" s="8">
        <v>49.912100000000002</v>
      </c>
      <c r="AN13" s="8">
        <v>33.020899999999997</v>
      </c>
      <c r="AO13" s="8"/>
      <c r="AP13" s="8"/>
      <c r="AQ13" s="8"/>
      <c r="AR13" s="8">
        <v>30.6449</v>
      </c>
      <c r="AS13" s="8">
        <f t="shared" si="1"/>
        <v>10.212599999999995</v>
      </c>
      <c r="AT13" s="36"/>
      <c r="AU13" s="36"/>
      <c r="AV13" s="36">
        <f t="shared" si="3"/>
        <v>1996</v>
      </c>
      <c r="AW13" s="11">
        <f t="shared" si="4"/>
        <v>0.40319814525347264</v>
      </c>
      <c r="AX13" s="11">
        <f t="shared" si="5"/>
        <v>0.26674825612627784</v>
      </c>
      <c r="AY13" s="11">
        <f t="shared" si="6"/>
        <v>0.24755453770685151</v>
      </c>
    </row>
    <row r="14" spans="1:51">
      <c r="A14" s="36"/>
      <c r="B14" s="36" t="s">
        <v>71</v>
      </c>
      <c r="C14" s="42">
        <f>C4/C4*100</f>
        <v>100</v>
      </c>
      <c r="D14" s="42">
        <f t="shared" ref="D14:AG14" si="12">D4/D4*100</f>
        <v>100</v>
      </c>
      <c r="E14" s="42">
        <f t="shared" si="12"/>
        <v>100</v>
      </c>
      <c r="F14" s="42">
        <f t="shared" si="12"/>
        <v>100</v>
      </c>
      <c r="G14" s="42">
        <f t="shared" si="12"/>
        <v>100</v>
      </c>
      <c r="H14" s="42">
        <f t="shared" si="12"/>
        <v>100</v>
      </c>
      <c r="I14" s="42">
        <f t="shared" si="12"/>
        <v>100</v>
      </c>
      <c r="J14" s="42">
        <f t="shared" si="12"/>
        <v>100</v>
      </c>
      <c r="K14" s="42">
        <f t="shared" si="12"/>
        <v>100</v>
      </c>
      <c r="L14" s="42">
        <f t="shared" si="12"/>
        <v>100</v>
      </c>
      <c r="M14" s="42">
        <f t="shared" si="12"/>
        <v>100</v>
      </c>
      <c r="N14" s="42">
        <f t="shared" si="12"/>
        <v>100</v>
      </c>
      <c r="O14" s="42">
        <f t="shared" si="12"/>
        <v>100</v>
      </c>
      <c r="P14" s="42">
        <f t="shared" si="12"/>
        <v>100</v>
      </c>
      <c r="Q14" s="42">
        <f t="shared" si="12"/>
        <v>100</v>
      </c>
      <c r="R14" s="42">
        <f t="shared" si="12"/>
        <v>100</v>
      </c>
      <c r="S14" s="42">
        <f t="shared" si="12"/>
        <v>100</v>
      </c>
      <c r="T14" s="42">
        <f t="shared" si="12"/>
        <v>100</v>
      </c>
      <c r="U14" s="42">
        <f t="shared" si="12"/>
        <v>100</v>
      </c>
      <c r="V14" s="42">
        <f t="shared" si="12"/>
        <v>100</v>
      </c>
      <c r="W14" s="42">
        <f t="shared" si="12"/>
        <v>100</v>
      </c>
      <c r="X14" s="42">
        <f t="shared" si="12"/>
        <v>100</v>
      </c>
      <c r="Y14" s="42">
        <f t="shared" si="12"/>
        <v>100</v>
      </c>
      <c r="Z14" s="42">
        <f t="shared" si="12"/>
        <v>100</v>
      </c>
      <c r="AA14" s="42">
        <f t="shared" si="12"/>
        <v>100</v>
      </c>
      <c r="AB14" s="42">
        <f t="shared" si="12"/>
        <v>100</v>
      </c>
      <c r="AC14" s="42">
        <f t="shared" si="12"/>
        <v>100</v>
      </c>
      <c r="AD14" s="42">
        <f t="shared" si="12"/>
        <v>100</v>
      </c>
      <c r="AE14" s="42">
        <f t="shared" si="12"/>
        <v>100</v>
      </c>
      <c r="AF14" s="42">
        <f t="shared" si="12"/>
        <v>100</v>
      </c>
      <c r="AG14" s="42">
        <f t="shared" si="12"/>
        <v>100</v>
      </c>
      <c r="AH14" s="36"/>
      <c r="AI14" s="36"/>
      <c r="AJ14" s="36"/>
      <c r="AK14" s="36">
        <f t="shared" si="2"/>
        <v>1997</v>
      </c>
      <c r="AL14" s="8">
        <v>127.57550000000001</v>
      </c>
      <c r="AM14" s="8">
        <v>49.966799999999999</v>
      </c>
      <c r="AN14" s="8">
        <v>34.369199999999999</v>
      </c>
      <c r="AO14" s="8"/>
      <c r="AP14" s="8"/>
      <c r="AQ14" s="8"/>
      <c r="AR14" s="8">
        <v>31.950299999999999</v>
      </c>
      <c r="AS14" s="8">
        <f t="shared" si="1"/>
        <v>11.289200000000008</v>
      </c>
      <c r="AT14" s="36"/>
      <c r="AU14" s="36"/>
      <c r="AV14" s="36">
        <f t="shared" si="3"/>
        <v>1997</v>
      </c>
      <c r="AW14" s="11">
        <f t="shared" si="4"/>
        <v>0.39166454374076526</v>
      </c>
      <c r="AX14" s="11">
        <f t="shared" si="5"/>
        <v>0.26940282420997763</v>
      </c>
      <c r="AY14" s="11">
        <f t="shared" si="6"/>
        <v>0.2504422871162566</v>
      </c>
    </row>
    <row r="15" spans="1:51">
      <c r="A15" s="36"/>
      <c r="B15" s="36" t="s">
        <v>72</v>
      </c>
      <c r="C15" s="42">
        <f>(C5/C4)*100</f>
        <v>53.349267456074735</v>
      </c>
      <c r="D15" s="42">
        <f t="shared" ref="D15:AF15" si="13">(D5/D4)*100</f>
        <v>49.026407704561059</v>
      </c>
      <c r="E15" s="42">
        <f t="shared" si="13"/>
        <v>47.472015626173835</v>
      </c>
      <c r="F15" s="42">
        <f t="shared" si="13"/>
        <v>42.727420285673062</v>
      </c>
      <c r="G15" s="42">
        <f t="shared" si="13"/>
        <v>45.491856853720876</v>
      </c>
      <c r="H15" s="42">
        <f t="shared" si="13"/>
        <v>42.2746281351573</v>
      </c>
      <c r="I15" s="42">
        <f t="shared" si="13"/>
        <v>42.417239586342362</v>
      </c>
      <c r="J15" s="42">
        <f t="shared" si="13"/>
        <v>40.865021870093678</v>
      </c>
      <c r="K15" s="42">
        <f t="shared" si="13"/>
        <v>39.879520993688239</v>
      </c>
      <c r="L15" s="42">
        <f t="shared" si="13"/>
        <v>40.319814525347262</v>
      </c>
      <c r="M15" s="42">
        <f t="shared" si="13"/>
        <v>39.166454374076523</v>
      </c>
      <c r="N15" s="42">
        <f t="shared" si="13"/>
        <v>42.603583010948704</v>
      </c>
      <c r="O15" s="42">
        <f t="shared" si="13"/>
        <v>39.431538915925337</v>
      </c>
      <c r="P15" s="42">
        <f t="shared" si="13"/>
        <v>43.720930232558139</v>
      </c>
      <c r="Q15" s="42">
        <f t="shared" si="13"/>
        <v>44.106745737583388</v>
      </c>
      <c r="R15" s="42">
        <f t="shared" si="13"/>
        <v>42.753623188405797</v>
      </c>
      <c r="S15" s="42">
        <f t="shared" si="13"/>
        <v>39.944903581267219</v>
      </c>
      <c r="T15" s="42">
        <f t="shared" si="13"/>
        <v>36.855036855036857</v>
      </c>
      <c r="U15" s="42">
        <f t="shared" si="13"/>
        <v>35.783783783783782</v>
      </c>
      <c r="V15" s="42">
        <f t="shared" si="13"/>
        <v>34.640522875816998</v>
      </c>
      <c r="W15" s="42">
        <f t="shared" si="13"/>
        <v>33.488569009314141</v>
      </c>
      <c r="X15" s="42">
        <f t="shared" si="13"/>
        <v>30.689142290530491</v>
      </c>
      <c r="Y15" s="42">
        <f t="shared" si="13"/>
        <v>31.610942249240122</v>
      </c>
      <c r="Z15" s="42">
        <f t="shared" si="13"/>
        <v>28.820960698689959</v>
      </c>
      <c r="AA15" s="42">
        <f t="shared" si="13"/>
        <v>27.881448957189903</v>
      </c>
      <c r="AB15" s="42">
        <f t="shared" si="13"/>
        <v>29.095477386934672</v>
      </c>
      <c r="AC15" s="42">
        <f t="shared" si="13"/>
        <v>30.667765869744439</v>
      </c>
      <c r="AD15" s="42">
        <f t="shared" si="13"/>
        <v>32.035268185157975</v>
      </c>
      <c r="AE15" s="42">
        <f t="shared" si="13"/>
        <v>34.270072992700733</v>
      </c>
      <c r="AF15" s="42">
        <f t="shared" si="13"/>
        <v>33.462732919254655</v>
      </c>
      <c r="AG15" s="42">
        <f t="shared" ref="AG15" si="14">(AG5/AG4)*100</f>
        <v>32.211037834085381</v>
      </c>
      <c r="AH15" s="36"/>
      <c r="AI15" s="36"/>
      <c r="AJ15" s="36"/>
      <c r="AK15" s="36">
        <f t="shared" si="2"/>
        <v>1998</v>
      </c>
      <c r="AL15" s="8">
        <v>126.6086</v>
      </c>
      <c r="AM15" s="8">
        <v>53.939799999999998</v>
      </c>
      <c r="AN15" s="8">
        <v>29.134699999999999</v>
      </c>
      <c r="AO15" s="8"/>
      <c r="AP15" s="8"/>
      <c r="AQ15" s="8"/>
      <c r="AR15" s="8">
        <v>33.010800000000003</v>
      </c>
      <c r="AS15" s="8">
        <f t="shared" si="1"/>
        <v>10.523299999999992</v>
      </c>
      <c r="AT15" s="36"/>
      <c r="AU15" s="36"/>
      <c r="AV15" s="36">
        <f t="shared" si="3"/>
        <v>1998</v>
      </c>
      <c r="AW15" s="11">
        <f t="shared" si="4"/>
        <v>0.42603583010948703</v>
      </c>
      <c r="AX15" s="11">
        <f t="shared" si="5"/>
        <v>0.23011627962081566</v>
      </c>
      <c r="AY15" s="11">
        <f t="shared" si="6"/>
        <v>0.26073110357432278</v>
      </c>
    </row>
    <row r="16" spans="1:51">
      <c r="A16" s="36"/>
      <c r="B16" s="36" t="s">
        <v>73</v>
      </c>
      <c r="C16" s="42">
        <f>(C6/C4)*100</f>
        <v>15.830611760842201</v>
      </c>
      <c r="D16" s="42">
        <f t="shared" ref="D16:AF16" si="15">(D6/D4)*100</f>
        <v>16.037675186695306</v>
      </c>
      <c r="E16" s="42">
        <f t="shared" si="15"/>
        <v>15.38308810114084</v>
      </c>
      <c r="F16" s="42">
        <f t="shared" si="15"/>
        <v>16.430609660302348</v>
      </c>
      <c r="G16" s="42">
        <f t="shared" si="15"/>
        <v>18.822207597264732</v>
      </c>
      <c r="H16" s="42">
        <f t="shared" si="15"/>
        <v>19.689471339320974</v>
      </c>
      <c r="I16" s="42">
        <f t="shared" si="15"/>
        <v>21.307379626914564</v>
      </c>
      <c r="J16" s="42">
        <f t="shared" si="15"/>
        <v>25.623166566957163</v>
      </c>
      <c r="K16" s="42">
        <f t="shared" si="15"/>
        <v>26.127751181543985</v>
      </c>
      <c r="L16" s="42">
        <f t="shared" si="15"/>
        <v>26.674825612627785</v>
      </c>
      <c r="M16" s="42">
        <f t="shared" si="15"/>
        <v>26.940282420997764</v>
      </c>
      <c r="N16" s="42">
        <f t="shared" si="15"/>
        <v>23.011627962081565</v>
      </c>
      <c r="O16" s="42">
        <f t="shared" si="15"/>
        <v>24.567697098008164</v>
      </c>
      <c r="P16" s="42">
        <f t="shared" si="15"/>
        <v>28.217054263565888</v>
      </c>
      <c r="Q16" s="42">
        <f t="shared" si="15"/>
        <v>26.612305411415861</v>
      </c>
      <c r="R16" s="42">
        <f t="shared" si="15"/>
        <v>28.985507246376812</v>
      </c>
      <c r="S16" s="42">
        <f t="shared" si="15"/>
        <v>30.303030303030305</v>
      </c>
      <c r="T16" s="42">
        <f t="shared" si="15"/>
        <v>32.555282555282552</v>
      </c>
      <c r="U16" s="42">
        <f t="shared" si="15"/>
        <v>35.351351351351354</v>
      </c>
      <c r="V16" s="42">
        <f t="shared" si="15"/>
        <v>35.387488328664801</v>
      </c>
      <c r="W16" s="42">
        <f t="shared" si="15"/>
        <v>36.282811176968671</v>
      </c>
      <c r="X16" s="42">
        <f t="shared" si="15"/>
        <v>38.720872583044127</v>
      </c>
      <c r="Y16" s="42">
        <f t="shared" si="15"/>
        <v>40.911854103343465</v>
      </c>
      <c r="Z16" s="42">
        <f t="shared" si="15"/>
        <v>43.504366812227083</v>
      </c>
      <c r="AA16" s="42">
        <f t="shared" si="15"/>
        <v>43.798024149286505</v>
      </c>
      <c r="AB16" s="42">
        <f t="shared" si="15"/>
        <v>44.874371859296481</v>
      </c>
      <c r="AC16" s="42">
        <f t="shared" si="15"/>
        <v>44.394064303380055</v>
      </c>
      <c r="AD16" s="42">
        <f t="shared" si="15"/>
        <v>44.562821454812642</v>
      </c>
      <c r="AE16" s="42">
        <f t="shared" si="15"/>
        <v>43.686131386861312</v>
      </c>
      <c r="AF16" s="42">
        <f t="shared" si="15"/>
        <v>43.439440993788821</v>
      </c>
      <c r="AG16" s="42">
        <f t="shared" ref="AG16" si="16">(AG6/AG4)*100</f>
        <v>45.123221103783408</v>
      </c>
      <c r="AH16" s="36"/>
      <c r="AI16" s="36"/>
      <c r="AJ16" s="36"/>
      <c r="AK16" s="36">
        <f t="shared" si="2"/>
        <v>1999</v>
      </c>
      <c r="AL16" s="8">
        <v>129.84530000000001</v>
      </c>
      <c r="AM16" s="8">
        <v>51.2</v>
      </c>
      <c r="AN16" s="8">
        <v>31.9</v>
      </c>
      <c r="AO16" s="8">
        <v>9.4</v>
      </c>
      <c r="AP16" s="8">
        <v>8.9</v>
      </c>
      <c r="AQ16" s="8">
        <f t="shared" ref="AQ16:AQ33" si="17">AN16-AO16-AP16</f>
        <v>13.6</v>
      </c>
      <c r="AR16" s="8">
        <v>27.7</v>
      </c>
      <c r="AS16" s="8">
        <f t="shared" si="1"/>
        <v>-12.85469999999998</v>
      </c>
      <c r="AT16" s="36"/>
      <c r="AU16" s="36"/>
      <c r="AV16" s="36">
        <f t="shared" si="3"/>
        <v>1999</v>
      </c>
      <c r="AW16" s="11">
        <f t="shared" si="4"/>
        <v>0.39431538915925335</v>
      </c>
      <c r="AX16" s="11">
        <f t="shared" si="5"/>
        <v>0.24567697098008165</v>
      </c>
      <c r="AY16" s="11">
        <f t="shared" si="6"/>
        <v>0.21333078671311165</v>
      </c>
    </row>
    <row r="17" spans="1:64">
      <c r="A17" s="36"/>
      <c r="B17" s="36" t="s">
        <v>74</v>
      </c>
      <c r="C17" s="42"/>
      <c r="D17" s="42"/>
      <c r="E17" s="42"/>
      <c r="F17" s="42"/>
      <c r="G17" s="42"/>
      <c r="H17" s="42"/>
      <c r="I17" s="42"/>
      <c r="J17" s="42"/>
      <c r="K17" s="42"/>
      <c r="L17" s="42"/>
      <c r="M17" s="42"/>
      <c r="N17" s="42"/>
      <c r="O17" s="42">
        <f t="shared" ref="O17:AE17" si="18">(O7/O4)*100</f>
        <v>7.2393840978456661</v>
      </c>
      <c r="P17" s="42">
        <f t="shared" si="18"/>
        <v>8.2170542635658919</v>
      </c>
      <c r="Q17" s="42">
        <f t="shared" si="18"/>
        <v>8.0059303187546345</v>
      </c>
      <c r="R17" s="42">
        <f t="shared" si="18"/>
        <v>8.695652173913043</v>
      </c>
      <c r="S17" s="42">
        <f t="shared" si="18"/>
        <v>9.6418732782369148</v>
      </c>
      <c r="T17" s="42">
        <f t="shared" si="18"/>
        <v>9.8280098280098276</v>
      </c>
      <c r="U17" s="42">
        <f t="shared" si="18"/>
        <v>10.108108108108107</v>
      </c>
      <c r="V17" s="42">
        <f t="shared" si="18"/>
        <v>9.9439775910364148</v>
      </c>
      <c r="W17" s="42">
        <f t="shared" si="18"/>
        <v>10.668924640135478</v>
      </c>
      <c r="X17" s="42">
        <f t="shared" si="18"/>
        <v>11.254338125929598</v>
      </c>
      <c r="Y17" s="42">
        <f t="shared" si="18"/>
        <v>11.489361702127658</v>
      </c>
      <c r="Z17" s="42">
        <f t="shared" si="18"/>
        <v>13.264192139737993</v>
      </c>
      <c r="AA17" s="42">
        <f t="shared" si="18"/>
        <v>12.56860592755214</v>
      </c>
      <c r="AB17" s="42">
        <f t="shared" si="18"/>
        <v>14.773869346733667</v>
      </c>
      <c r="AC17" s="42">
        <f t="shared" si="18"/>
        <v>13.602638087386646</v>
      </c>
      <c r="AD17" s="42">
        <f t="shared" si="18"/>
        <v>13.005143277002205</v>
      </c>
      <c r="AE17" s="42">
        <f t="shared" si="18"/>
        <v>13.02919708029197</v>
      </c>
      <c r="AF17" s="42">
        <f>(AF7/AF4)*100</f>
        <v>12.927018633540371</v>
      </c>
      <c r="AG17" s="42"/>
      <c r="AH17" s="36"/>
      <c r="AI17" s="36"/>
      <c r="AJ17" s="36"/>
      <c r="AK17" s="36">
        <f t="shared" si="2"/>
        <v>2000</v>
      </c>
      <c r="AL17" s="8">
        <v>129</v>
      </c>
      <c r="AM17" s="8">
        <v>56.4</v>
      </c>
      <c r="AN17" s="8">
        <v>36.4</v>
      </c>
      <c r="AO17" s="8">
        <v>10.6</v>
      </c>
      <c r="AP17" s="8">
        <v>10.199999999999999</v>
      </c>
      <c r="AQ17" s="8">
        <f t="shared" si="17"/>
        <v>15.599999999999998</v>
      </c>
      <c r="AR17" s="8">
        <v>27</v>
      </c>
      <c r="AS17" s="8">
        <f t="shared" ref="AS17:AS33" si="19">AL17-AM17-AN17-AR17</f>
        <v>9.1999999999999957</v>
      </c>
      <c r="AT17" s="36"/>
      <c r="AU17" s="36"/>
      <c r="AV17" s="36">
        <f t="shared" si="3"/>
        <v>2000</v>
      </c>
      <c r="AW17" s="11">
        <f t="shared" si="4"/>
        <v>0.43720930232558136</v>
      </c>
      <c r="AX17" s="11">
        <f t="shared" si="5"/>
        <v>0.28217054263565888</v>
      </c>
      <c r="AY17" s="11">
        <f t="shared" si="6"/>
        <v>0.20930232558139536</v>
      </c>
      <c r="AZ17" s="36"/>
      <c r="BA17" s="36"/>
      <c r="BB17" s="36"/>
      <c r="BC17" s="36"/>
      <c r="BD17" s="36"/>
      <c r="BE17" s="36"/>
      <c r="BF17" s="36"/>
      <c r="BG17" s="36"/>
      <c r="BH17" s="36"/>
      <c r="BI17" s="36"/>
      <c r="BJ17" s="36"/>
      <c r="BK17" s="36"/>
      <c r="BL17" s="36"/>
    </row>
    <row r="18" spans="1:64">
      <c r="A18" s="36"/>
      <c r="B18" s="36" t="s">
        <v>75</v>
      </c>
      <c r="C18" s="42"/>
      <c r="D18" s="42"/>
      <c r="E18" s="42"/>
      <c r="F18" s="42"/>
      <c r="G18" s="42"/>
      <c r="H18" s="42"/>
      <c r="I18" s="42"/>
      <c r="J18" s="42"/>
      <c r="K18" s="42"/>
      <c r="L18" s="42"/>
      <c r="M18" s="42"/>
      <c r="N18" s="42"/>
      <c r="O18" s="42">
        <f t="shared" ref="O18:AE18" si="20">(O8/O4)*100</f>
        <v>6.8543104756198332</v>
      </c>
      <c r="P18" s="42">
        <f t="shared" si="20"/>
        <v>7.9069767441860463</v>
      </c>
      <c r="Q18" s="42">
        <f t="shared" si="20"/>
        <v>8.6730911786508518</v>
      </c>
      <c r="R18" s="42">
        <f t="shared" si="20"/>
        <v>9.4202898550724647</v>
      </c>
      <c r="S18" s="42">
        <f t="shared" si="20"/>
        <v>10.330578512396695</v>
      </c>
      <c r="T18" s="42">
        <f t="shared" si="20"/>
        <v>11.670761670761671</v>
      </c>
      <c r="U18" s="42">
        <f t="shared" si="20"/>
        <v>12.54054054054054</v>
      </c>
      <c r="V18" s="42">
        <f t="shared" si="20"/>
        <v>12.651727357609714</v>
      </c>
      <c r="W18" s="42">
        <f t="shared" si="20"/>
        <v>14.013547840812871</v>
      </c>
      <c r="X18" s="42">
        <f t="shared" si="20"/>
        <v>16.162617749132377</v>
      </c>
      <c r="Y18" s="42">
        <f t="shared" si="20"/>
        <v>18.541033434650455</v>
      </c>
      <c r="Z18" s="42">
        <f t="shared" si="20"/>
        <v>18.9410480349345</v>
      </c>
      <c r="AA18" s="42">
        <f t="shared" si="20"/>
        <v>19.099890230515918</v>
      </c>
      <c r="AB18" s="42">
        <f t="shared" si="20"/>
        <v>17.537688442211056</v>
      </c>
      <c r="AC18" s="42">
        <f t="shared" si="20"/>
        <v>18.260511129431162</v>
      </c>
      <c r="AD18" s="42">
        <f t="shared" si="20"/>
        <v>18.84643644379133</v>
      </c>
      <c r="AE18" s="42">
        <f t="shared" si="20"/>
        <v>18.759124087591239</v>
      </c>
      <c r="AF18" s="42">
        <f>(AF8/AF4)*100</f>
        <v>18.478260869565215</v>
      </c>
      <c r="AG18" s="42">
        <f>(AG8/AG4)*100</f>
        <v>19.021173203748695</v>
      </c>
      <c r="AH18" s="36"/>
      <c r="AI18" s="36"/>
      <c r="AJ18" s="36"/>
      <c r="AK18" s="36">
        <f t="shared" si="2"/>
        <v>2001</v>
      </c>
      <c r="AL18" s="8">
        <v>134.9</v>
      </c>
      <c r="AM18" s="8">
        <v>59.5</v>
      </c>
      <c r="AN18" s="8">
        <v>35.9</v>
      </c>
      <c r="AO18" s="8">
        <v>10.8</v>
      </c>
      <c r="AP18" s="8">
        <v>11.7</v>
      </c>
      <c r="AQ18" s="8">
        <f t="shared" si="17"/>
        <v>13.399999999999999</v>
      </c>
      <c r="AR18" s="8">
        <v>26.8</v>
      </c>
      <c r="AS18" s="8">
        <f t="shared" si="19"/>
        <v>12.700000000000006</v>
      </c>
      <c r="AT18" s="36"/>
      <c r="AU18" s="36"/>
      <c r="AV18" s="36">
        <f t="shared" si="3"/>
        <v>2001</v>
      </c>
      <c r="AW18" s="11">
        <f t="shared" si="4"/>
        <v>0.44106745737583392</v>
      </c>
      <c r="AX18" s="11">
        <f t="shared" si="5"/>
        <v>0.2661230541141586</v>
      </c>
      <c r="AY18" s="11">
        <f t="shared" si="6"/>
        <v>0.19866567828020756</v>
      </c>
      <c r="AZ18" s="36"/>
      <c r="BA18" s="36"/>
      <c r="BB18" s="36"/>
      <c r="BC18" s="36"/>
      <c r="BD18" s="36"/>
      <c r="BE18" s="36"/>
      <c r="BF18" s="36"/>
      <c r="BG18" s="36"/>
      <c r="BH18" s="36"/>
      <c r="BI18" s="36"/>
      <c r="BJ18" s="36"/>
      <c r="BK18" s="36"/>
      <c r="BL18" s="36"/>
    </row>
    <row r="19" spans="1:64">
      <c r="A19" s="36"/>
      <c r="B19" s="36" t="s">
        <v>76</v>
      </c>
      <c r="C19" s="42"/>
      <c r="D19" s="42"/>
      <c r="E19" s="42"/>
      <c r="F19" s="42"/>
      <c r="G19" s="42"/>
      <c r="H19" s="42"/>
      <c r="I19" s="42"/>
      <c r="J19" s="42"/>
      <c r="K19" s="42"/>
      <c r="L19" s="42"/>
      <c r="M19" s="42"/>
      <c r="N19" s="42"/>
      <c r="O19" s="42">
        <f t="shared" ref="O19:AE19" si="21">(O9/O4)*100</f>
        <v>10.474002524542666</v>
      </c>
      <c r="P19" s="42">
        <f t="shared" si="21"/>
        <v>12.093023255813952</v>
      </c>
      <c r="Q19" s="42">
        <f t="shared" si="21"/>
        <v>9.9332839140103761</v>
      </c>
      <c r="R19" s="42">
        <f t="shared" si="21"/>
        <v>10.869565217391305</v>
      </c>
      <c r="S19" s="42">
        <f t="shared" si="21"/>
        <v>10.330578512396695</v>
      </c>
      <c r="T19" s="42">
        <f t="shared" si="21"/>
        <v>11.056511056511056</v>
      </c>
      <c r="U19" s="42">
        <f t="shared" si="21"/>
        <v>12.702702702702704</v>
      </c>
      <c r="V19" s="42">
        <f t="shared" si="21"/>
        <v>12.791783380018673</v>
      </c>
      <c r="W19" s="42">
        <f t="shared" si="21"/>
        <v>11.600338696020323</v>
      </c>
      <c r="X19" s="42">
        <f t="shared" si="21"/>
        <v>11.303916707982149</v>
      </c>
      <c r="Y19" s="42">
        <f t="shared" si="21"/>
        <v>10.881458966565347</v>
      </c>
      <c r="Z19" s="42">
        <f t="shared" si="21"/>
        <v>11.299126637554588</v>
      </c>
      <c r="AA19" s="42">
        <f t="shared" si="21"/>
        <v>12.129527991218444</v>
      </c>
      <c r="AB19" s="42">
        <f t="shared" si="21"/>
        <v>12.562814070351758</v>
      </c>
      <c r="AC19" s="42">
        <f t="shared" si="21"/>
        <v>12.530915086562244</v>
      </c>
      <c r="AD19" s="42">
        <f t="shared" si="21"/>
        <v>12.711241734019108</v>
      </c>
      <c r="AE19" s="42">
        <f t="shared" si="21"/>
        <v>11.897810218978103</v>
      </c>
      <c r="AF19" s="42">
        <f>(AF9/AF4)*100</f>
        <v>12.034161490683232</v>
      </c>
      <c r="AG19" s="42"/>
      <c r="AH19" s="36"/>
      <c r="AI19" s="36"/>
      <c r="AJ19" s="36"/>
      <c r="AK19" s="36">
        <f t="shared" si="2"/>
        <v>2002</v>
      </c>
      <c r="AL19" s="8">
        <v>138</v>
      </c>
      <c r="AM19" s="8">
        <v>59</v>
      </c>
      <c r="AN19" s="8">
        <v>40</v>
      </c>
      <c r="AO19" s="8">
        <v>12</v>
      </c>
      <c r="AP19" s="8">
        <v>13</v>
      </c>
      <c r="AQ19" s="8">
        <f t="shared" si="17"/>
        <v>15</v>
      </c>
      <c r="AR19" s="8">
        <v>28</v>
      </c>
      <c r="AS19" s="8">
        <f t="shared" si="19"/>
        <v>11</v>
      </c>
      <c r="AT19" s="36"/>
      <c r="AU19" s="36"/>
      <c r="AV19" s="36">
        <f t="shared" si="3"/>
        <v>2002</v>
      </c>
      <c r="AW19" s="11">
        <f t="shared" si="4"/>
        <v>0.42753623188405798</v>
      </c>
      <c r="AX19" s="11">
        <f t="shared" si="5"/>
        <v>0.28985507246376813</v>
      </c>
      <c r="AY19" s="11">
        <f t="shared" si="6"/>
        <v>0.20289855072463769</v>
      </c>
      <c r="AZ19" s="36"/>
      <c r="BA19" s="36"/>
      <c r="BB19" s="36"/>
      <c r="BC19" s="36"/>
      <c r="BD19" s="36"/>
      <c r="BE19" s="36"/>
      <c r="BF19" s="36"/>
      <c r="BG19" s="36"/>
      <c r="BH19" s="36"/>
      <c r="BI19" s="36"/>
      <c r="BJ19" s="36"/>
      <c r="BK19" s="36"/>
      <c r="BL19" s="36"/>
    </row>
    <row r="20" spans="1:64">
      <c r="A20" s="36"/>
      <c r="B20" s="36" t="s">
        <v>77</v>
      </c>
      <c r="C20" s="42">
        <f>(C10/C4)*100</f>
        <v>21.410717217975151</v>
      </c>
      <c r="D20" s="42">
        <f t="shared" ref="D20:AF20" si="22">(D10/D4)*100</f>
        <v>24.873076417203734</v>
      </c>
      <c r="E20" s="42">
        <f t="shared" si="22"/>
        <v>29.001255674683669</v>
      </c>
      <c r="F20" s="42">
        <f t="shared" si="22"/>
        <v>33.012912999567163</v>
      </c>
      <c r="G20" s="42">
        <f t="shared" si="22"/>
        <v>26.664803487150824</v>
      </c>
      <c r="H20" s="42">
        <f t="shared" si="22"/>
        <v>29.494906793304914</v>
      </c>
      <c r="I20" s="42">
        <f t="shared" si="22"/>
        <v>27.876325654556418</v>
      </c>
      <c r="J20" s="42">
        <f t="shared" si="22"/>
        <v>25.107745127522925</v>
      </c>
      <c r="K20" s="42">
        <f t="shared" si="22"/>
        <v>25.911947431176319</v>
      </c>
      <c r="L20" s="42">
        <f t="shared" si="22"/>
        <v>24.755453770685151</v>
      </c>
      <c r="M20" s="42">
        <f t="shared" si="22"/>
        <v>25.04422871162566</v>
      </c>
      <c r="N20" s="42">
        <f t="shared" si="22"/>
        <v>26.073110357432277</v>
      </c>
      <c r="O20" s="42">
        <f t="shared" si="22"/>
        <v>21.333078671311164</v>
      </c>
      <c r="P20" s="42">
        <f t="shared" si="22"/>
        <v>20.930232558139537</v>
      </c>
      <c r="Q20" s="42">
        <f t="shared" si="22"/>
        <v>19.866567828020756</v>
      </c>
      <c r="R20" s="42">
        <f t="shared" si="22"/>
        <v>20.289855072463769</v>
      </c>
      <c r="S20" s="42">
        <f t="shared" si="22"/>
        <v>22.03856749311295</v>
      </c>
      <c r="T20" s="42">
        <f t="shared" si="22"/>
        <v>22.727272727272727</v>
      </c>
      <c r="U20" s="42">
        <f t="shared" si="22"/>
        <v>20.702702702702702</v>
      </c>
      <c r="V20" s="42">
        <f t="shared" si="22"/>
        <v>21.615312791783381</v>
      </c>
      <c r="W20" s="42">
        <f t="shared" si="22"/>
        <v>21.464860287891618</v>
      </c>
      <c r="X20" s="42">
        <f t="shared" si="22"/>
        <v>20.971740208230045</v>
      </c>
      <c r="Y20" s="42">
        <f t="shared" si="22"/>
        <v>18.905775075987844</v>
      </c>
      <c r="Z20" s="42">
        <f t="shared" si="22"/>
        <v>17.794759825327514</v>
      </c>
      <c r="AA20" s="42">
        <f t="shared" si="22"/>
        <v>17.178924259055982</v>
      </c>
      <c r="AB20" s="42">
        <f t="shared" si="22"/>
        <v>15.628140703517587</v>
      </c>
      <c r="AC20" s="42">
        <f t="shared" si="22"/>
        <v>14.962901896125308</v>
      </c>
      <c r="AD20" s="42">
        <f t="shared" si="22"/>
        <v>14.144011756061719</v>
      </c>
      <c r="AE20" s="42">
        <f t="shared" si="22"/>
        <v>14.379562043795621</v>
      </c>
      <c r="AF20" s="42">
        <f t="shared" si="22"/>
        <v>14.208074534161492</v>
      </c>
      <c r="AG20" s="42">
        <f t="shared" ref="AG20" si="23">(AG10/AG4)*100</f>
        <v>14.994793474488025</v>
      </c>
      <c r="AH20" s="36"/>
      <c r="AI20" s="36"/>
      <c r="AJ20" s="36"/>
      <c r="AK20" s="36">
        <f t="shared" si="2"/>
        <v>2003</v>
      </c>
      <c r="AL20" s="8">
        <v>145.19999999999999</v>
      </c>
      <c r="AM20" s="8">
        <v>58</v>
      </c>
      <c r="AN20" s="8">
        <v>44</v>
      </c>
      <c r="AO20" s="8">
        <v>14</v>
      </c>
      <c r="AP20" s="8">
        <v>15</v>
      </c>
      <c r="AQ20" s="8">
        <f t="shared" si="17"/>
        <v>15</v>
      </c>
      <c r="AR20" s="8">
        <v>32</v>
      </c>
      <c r="AS20" s="8">
        <f t="shared" si="19"/>
        <v>11.199999999999989</v>
      </c>
      <c r="AT20" s="36"/>
      <c r="AU20" s="36"/>
      <c r="AV20" s="36">
        <f t="shared" si="3"/>
        <v>2003</v>
      </c>
      <c r="AW20" s="11">
        <f t="shared" si="4"/>
        <v>0.39944903581267222</v>
      </c>
      <c r="AX20" s="11">
        <f t="shared" si="5"/>
        <v>0.30303030303030304</v>
      </c>
      <c r="AY20" s="11">
        <f t="shared" si="6"/>
        <v>0.22038567493112948</v>
      </c>
      <c r="AZ20" s="36"/>
      <c r="BA20" s="36"/>
      <c r="BB20" s="36"/>
      <c r="BC20" s="36"/>
      <c r="BD20" s="36"/>
      <c r="BE20" s="36"/>
      <c r="BF20" s="36"/>
      <c r="BG20" s="36"/>
      <c r="BH20" s="36"/>
      <c r="BI20" s="36"/>
      <c r="BJ20" s="36"/>
      <c r="BK20" s="36"/>
      <c r="BL20" s="36"/>
    </row>
    <row r="21" spans="1:64">
      <c r="A21" s="36"/>
      <c r="B21" s="36" t="s">
        <v>78</v>
      </c>
      <c r="C21" s="42">
        <f>(C11/C4)*100</f>
        <v>9.4094035651079135</v>
      </c>
      <c r="D21" s="42">
        <f t="shared" ref="D21:AF21" si="24">(D11/D4)*100</f>
        <v>10.062840691539899</v>
      </c>
      <c r="E21" s="42">
        <f t="shared" si="24"/>
        <v>8.143640598001662</v>
      </c>
      <c r="F21" s="42">
        <f t="shared" si="24"/>
        <v>7.8290570544574196</v>
      </c>
      <c r="G21" s="42">
        <f t="shared" si="24"/>
        <v>9.0211320618635682</v>
      </c>
      <c r="H21" s="42">
        <f t="shared" si="24"/>
        <v>8.5409937322168172</v>
      </c>
      <c r="I21" s="42">
        <f t="shared" si="24"/>
        <v>8.3990551321866604</v>
      </c>
      <c r="J21" s="42">
        <f t="shared" si="24"/>
        <v>8.4040664354262447</v>
      </c>
      <c r="K21" s="42">
        <f t="shared" si="24"/>
        <v>8.0807803935914535</v>
      </c>
      <c r="L21" s="42">
        <f t="shared" si="24"/>
        <v>8.249906091339799</v>
      </c>
      <c r="M21" s="42">
        <f t="shared" si="24"/>
        <v>8.8490344933000529</v>
      </c>
      <c r="N21" s="42">
        <f t="shared" si="24"/>
        <v>8.31167866953745</v>
      </c>
      <c r="O21" s="42">
        <f t="shared" si="24"/>
        <v>-9.9000117832528236</v>
      </c>
      <c r="P21" s="42">
        <f t="shared" si="24"/>
        <v>7.1317829457364308</v>
      </c>
      <c r="Q21" s="42">
        <f t="shared" si="24"/>
        <v>9.41438102297999</v>
      </c>
      <c r="R21" s="42">
        <f t="shared" si="24"/>
        <v>7.9710144927536222</v>
      </c>
      <c r="S21" s="42">
        <f t="shared" si="24"/>
        <v>7.7134986225895252</v>
      </c>
      <c r="T21" s="42">
        <f t="shared" si="24"/>
        <v>7.8624078624078688</v>
      </c>
      <c r="U21" s="42">
        <f t="shared" si="24"/>
        <v>8.1621621621621596</v>
      </c>
      <c r="V21" s="42">
        <f t="shared" si="24"/>
        <v>8.3566760037348313</v>
      </c>
      <c r="W21" s="42">
        <f t="shared" si="24"/>
        <v>8.7637595258255665</v>
      </c>
      <c r="X21" s="42">
        <f t="shared" si="24"/>
        <v>9.6182449181953356</v>
      </c>
      <c r="Y21" s="42">
        <f t="shared" si="24"/>
        <v>8.571428571428573</v>
      </c>
      <c r="Z21" s="42">
        <f t="shared" si="24"/>
        <v>9.8799126637554444</v>
      </c>
      <c r="AA21" s="42">
        <f t="shared" si="24"/>
        <v>11.141602634467608</v>
      </c>
      <c r="AB21" s="42">
        <f t="shared" si="24"/>
        <v>10.402010050251253</v>
      </c>
      <c r="AC21" s="42">
        <f t="shared" si="24"/>
        <v>9.9752679307502028</v>
      </c>
      <c r="AD21" s="42">
        <f t="shared" si="24"/>
        <v>9.2578986039676714</v>
      </c>
      <c r="AE21" s="42">
        <f t="shared" si="24"/>
        <v>7.6642335766423333</v>
      </c>
      <c r="AF21" s="42">
        <f t="shared" si="24"/>
        <v>8.8897515527950404</v>
      </c>
      <c r="AG21" s="42"/>
      <c r="AH21" s="36"/>
      <c r="AI21" s="36"/>
      <c r="AJ21" s="36"/>
      <c r="AK21" s="36">
        <f t="shared" si="2"/>
        <v>2004</v>
      </c>
      <c r="AL21" s="8">
        <v>162.80000000000001</v>
      </c>
      <c r="AM21" s="8">
        <v>60</v>
      </c>
      <c r="AN21" s="8">
        <v>53</v>
      </c>
      <c r="AO21" s="8">
        <v>16</v>
      </c>
      <c r="AP21" s="8">
        <v>19</v>
      </c>
      <c r="AQ21" s="8">
        <f t="shared" si="17"/>
        <v>18</v>
      </c>
      <c r="AR21" s="8">
        <v>37</v>
      </c>
      <c r="AS21" s="8">
        <f t="shared" si="19"/>
        <v>12.800000000000011</v>
      </c>
      <c r="AT21" s="36"/>
      <c r="AU21" s="36"/>
      <c r="AV21" s="36">
        <f t="shared" si="3"/>
        <v>2004</v>
      </c>
      <c r="AW21" s="11">
        <f t="shared" si="4"/>
        <v>0.36855036855036855</v>
      </c>
      <c r="AX21" s="11">
        <f t="shared" si="5"/>
        <v>0.32555282555282555</v>
      </c>
      <c r="AY21" s="11">
        <f t="shared" si="6"/>
        <v>0.22727272727272727</v>
      </c>
      <c r="AZ21" s="36"/>
      <c r="BA21" s="36"/>
      <c r="BB21" s="36"/>
      <c r="BC21" s="36"/>
      <c r="BD21" s="36"/>
      <c r="BE21" s="36"/>
      <c r="BF21" s="36"/>
      <c r="BG21" s="36"/>
      <c r="BH21" s="36"/>
      <c r="BI21" s="36"/>
      <c r="BJ21" s="36"/>
      <c r="BK21" s="36"/>
      <c r="BL21" s="36"/>
    </row>
    <row r="22" spans="1:64">
      <c r="A22" s="36"/>
      <c r="B22" s="36"/>
      <c r="C22" s="36"/>
      <c r="D22" s="36"/>
      <c r="E22" s="36"/>
      <c r="F22" s="36"/>
      <c r="G22" s="36"/>
      <c r="H22" s="36"/>
      <c r="I22" s="42"/>
      <c r="J22" s="42"/>
      <c r="K22" s="42"/>
      <c r="L22" s="42"/>
      <c r="M22" s="42"/>
      <c r="N22" s="42"/>
      <c r="O22" s="42"/>
      <c r="P22" s="36"/>
      <c r="Q22" s="36"/>
      <c r="R22" s="36"/>
      <c r="S22" s="36"/>
      <c r="T22" s="36"/>
      <c r="U22" s="36"/>
      <c r="V22" s="36"/>
      <c r="W22" s="36"/>
      <c r="X22" s="36"/>
      <c r="Y22" s="36"/>
      <c r="Z22" s="36"/>
      <c r="AA22" s="36"/>
      <c r="AB22" s="36"/>
      <c r="AC22" s="36"/>
      <c r="AD22" s="36"/>
      <c r="AE22" s="36"/>
      <c r="AF22" s="36"/>
      <c r="AG22" s="36"/>
      <c r="AH22" s="36"/>
      <c r="AI22" s="36"/>
      <c r="AJ22" s="36"/>
      <c r="AK22" s="36">
        <f t="shared" si="2"/>
        <v>2005</v>
      </c>
      <c r="AL22" s="8">
        <v>185</v>
      </c>
      <c r="AM22" s="8">
        <v>66.2</v>
      </c>
      <c r="AN22" s="8">
        <v>65.400000000000006</v>
      </c>
      <c r="AO22" s="8">
        <v>18.7</v>
      </c>
      <c r="AP22" s="8">
        <v>23.2</v>
      </c>
      <c r="AQ22" s="8">
        <f t="shared" si="17"/>
        <v>23.500000000000004</v>
      </c>
      <c r="AR22" s="8">
        <v>38.299999999999997</v>
      </c>
      <c r="AS22" s="8">
        <f t="shared" si="19"/>
        <v>15.099999999999994</v>
      </c>
      <c r="AT22" s="36"/>
      <c r="AU22" s="36"/>
      <c r="AV22" s="36">
        <f t="shared" si="3"/>
        <v>2005</v>
      </c>
      <c r="AW22" s="11">
        <f t="shared" si="4"/>
        <v>0.35783783783783785</v>
      </c>
      <c r="AX22" s="11">
        <f t="shared" si="5"/>
        <v>0.35351351351351357</v>
      </c>
      <c r="AY22" s="11">
        <f t="shared" si="6"/>
        <v>0.20702702702702702</v>
      </c>
      <c r="AZ22" s="36"/>
      <c r="BA22" s="36"/>
      <c r="BB22" s="36"/>
      <c r="BC22" s="36"/>
      <c r="BD22" s="36"/>
      <c r="BE22" s="36"/>
      <c r="BF22" s="36"/>
      <c r="BG22" s="36"/>
      <c r="BH22" s="36"/>
      <c r="BI22" s="36"/>
      <c r="BJ22" s="36"/>
      <c r="BK22" s="36"/>
      <c r="BL22" s="36"/>
    </row>
    <row r="23" spans="1:64">
      <c r="A23" s="36"/>
      <c r="B23" s="36"/>
      <c r="C23" s="36"/>
      <c r="D23" s="36"/>
      <c r="E23" s="36"/>
      <c r="F23" s="36"/>
      <c r="G23" s="36"/>
      <c r="H23" s="36"/>
      <c r="I23" s="42"/>
      <c r="J23" s="42"/>
      <c r="K23" s="42"/>
      <c r="L23" s="42"/>
      <c r="M23" s="42"/>
      <c r="N23" s="42"/>
      <c r="O23" s="42"/>
      <c r="P23" s="36"/>
      <c r="Q23" s="36"/>
      <c r="R23" s="36"/>
      <c r="S23" s="36"/>
      <c r="T23" s="36"/>
      <c r="U23" s="36"/>
      <c r="V23" s="36"/>
      <c r="W23" s="36"/>
      <c r="X23" s="36"/>
      <c r="Y23" s="36"/>
      <c r="Z23" s="36"/>
      <c r="AA23" s="36"/>
      <c r="AB23" s="36"/>
      <c r="AC23" s="36"/>
      <c r="AD23" s="36"/>
      <c r="AE23" s="36"/>
      <c r="AF23" s="36"/>
      <c r="AG23" s="36"/>
      <c r="AH23" s="36"/>
      <c r="AI23" s="36"/>
      <c r="AJ23" s="36"/>
      <c r="AK23" s="36">
        <f t="shared" si="2"/>
        <v>2006</v>
      </c>
      <c r="AL23" s="8">
        <v>214.2</v>
      </c>
      <c r="AM23" s="8">
        <v>74.2</v>
      </c>
      <c r="AN23" s="8">
        <v>75.8</v>
      </c>
      <c r="AO23" s="8">
        <v>21.3</v>
      </c>
      <c r="AP23" s="8">
        <v>27.1</v>
      </c>
      <c r="AQ23" s="8">
        <f t="shared" si="17"/>
        <v>27.4</v>
      </c>
      <c r="AR23" s="8">
        <v>46.3</v>
      </c>
      <c r="AS23" s="8">
        <f t="shared" si="19"/>
        <v>17.900000000000006</v>
      </c>
      <c r="AT23" s="36"/>
      <c r="AU23" s="36"/>
      <c r="AV23" s="36">
        <f t="shared" si="3"/>
        <v>2006</v>
      </c>
      <c r="AW23" s="11">
        <f t="shared" si="4"/>
        <v>0.34640522875816998</v>
      </c>
      <c r="AX23" s="11">
        <f t="shared" si="5"/>
        <v>0.35387488328664801</v>
      </c>
      <c r="AY23" s="11">
        <f t="shared" si="6"/>
        <v>0.21615312791783381</v>
      </c>
      <c r="AZ23" s="36"/>
      <c r="BA23" s="36"/>
      <c r="BB23" s="36"/>
      <c r="BC23" s="36"/>
      <c r="BD23" s="36"/>
      <c r="BE23" s="36"/>
      <c r="BF23" s="36"/>
      <c r="BG23" s="36"/>
      <c r="BH23" s="36"/>
      <c r="BI23" s="36"/>
      <c r="BJ23" s="36"/>
      <c r="BK23" s="36"/>
      <c r="BL23" s="36"/>
    </row>
    <row r="24" spans="1:64">
      <c r="A24" s="36"/>
      <c r="B24" s="36"/>
      <c r="C24" s="36"/>
      <c r="D24" s="36"/>
      <c r="E24" s="36"/>
      <c r="F24" s="36"/>
      <c r="G24" s="36"/>
      <c r="H24" s="36"/>
      <c r="I24" s="42"/>
      <c r="J24" s="42"/>
      <c r="K24" s="42"/>
      <c r="L24" s="42"/>
      <c r="M24" s="42"/>
      <c r="N24" s="42"/>
      <c r="O24" s="42"/>
      <c r="P24" s="36"/>
      <c r="Q24" s="36"/>
      <c r="R24" s="36"/>
      <c r="S24" s="36"/>
      <c r="T24" s="36"/>
      <c r="U24" s="36"/>
      <c r="V24" s="36"/>
      <c r="W24" s="36"/>
      <c r="X24" s="36"/>
      <c r="Y24" s="36"/>
      <c r="Z24" s="36"/>
      <c r="AA24" s="36"/>
      <c r="AB24" s="36"/>
      <c r="AC24" s="36"/>
      <c r="AD24" s="36"/>
      <c r="AE24" s="36"/>
      <c r="AF24" s="36"/>
      <c r="AG24" s="36"/>
      <c r="AH24" s="36"/>
      <c r="AI24" s="36"/>
      <c r="AJ24" s="36"/>
      <c r="AK24" s="36">
        <f t="shared" si="2"/>
        <v>2007</v>
      </c>
      <c r="AL24" s="8">
        <v>236.2</v>
      </c>
      <c r="AM24" s="8">
        <v>79.099999999999994</v>
      </c>
      <c r="AN24" s="8">
        <v>85.7</v>
      </c>
      <c r="AO24" s="8">
        <v>25.2</v>
      </c>
      <c r="AP24" s="8">
        <v>33.1</v>
      </c>
      <c r="AQ24" s="8">
        <f t="shared" si="17"/>
        <v>27.4</v>
      </c>
      <c r="AR24" s="8">
        <v>50.7</v>
      </c>
      <c r="AS24" s="8">
        <f t="shared" si="19"/>
        <v>20.699999999999989</v>
      </c>
      <c r="AT24" s="36"/>
      <c r="AU24" s="36"/>
      <c r="AV24" s="36">
        <f t="shared" si="3"/>
        <v>2007</v>
      </c>
      <c r="AW24" s="11">
        <f t="shared" si="4"/>
        <v>0.3348856900931414</v>
      </c>
      <c r="AX24" s="11">
        <f t="shared" si="5"/>
        <v>0.36282811176968671</v>
      </c>
      <c r="AY24" s="11">
        <f t="shared" si="6"/>
        <v>0.21464860287891618</v>
      </c>
      <c r="AZ24" s="36"/>
      <c r="BA24" s="36"/>
      <c r="BB24" s="36"/>
      <c r="BC24" s="36"/>
      <c r="BD24" s="36"/>
      <c r="BE24" s="36"/>
      <c r="BF24" s="36"/>
      <c r="BG24" s="36"/>
      <c r="BH24" s="36"/>
      <c r="BI24" s="36"/>
      <c r="BJ24" s="36"/>
      <c r="BK24" s="36"/>
      <c r="BL24" s="36"/>
    </row>
    <row r="25" spans="1:64">
      <c r="A25" s="4" t="s">
        <v>81</v>
      </c>
      <c r="B25" s="4"/>
      <c r="C25" s="36"/>
      <c r="D25" s="36"/>
      <c r="E25" s="36"/>
      <c r="F25" s="36"/>
      <c r="G25" s="36"/>
      <c r="H25" s="36"/>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f t="shared" si="2"/>
        <v>2008</v>
      </c>
      <c r="AL25" s="8">
        <v>201.7</v>
      </c>
      <c r="AM25" s="8">
        <v>61.9</v>
      </c>
      <c r="AN25" s="8">
        <v>78.099999999999994</v>
      </c>
      <c r="AO25" s="8">
        <v>22.7</v>
      </c>
      <c r="AP25" s="8">
        <v>32.6</v>
      </c>
      <c r="AQ25" s="8">
        <f t="shared" si="17"/>
        <v>22.79999999999999</v>
      </c>
      <c r="AR25" s="8">
        <v>42.3</v>
      </c>
      <c r="AS25" s="8">
        <f t="shared" si="19"/>
        <v>19.399999999999991</v>
      </c>
      <c r="AT25" s="36"/>
      <c r="AU25" s="36"/>
      <c r="AV25" s="36">
        <f t="shared" si="3"/>
        <v>2008</v>
      </c>
      <c r="AW25" s="11">
        <f t="shared" si="4"/>
        <v>0.30689142290530491</v>
      </c>
      <c r="AX25" s="11">
        <f t="shared" si="5"/>
        <v>0.38720872583044125</v>
      </c>
      <c r="AY25" s="11">
        <f t="shared" si="6"/>
        <v>0.20971740208230044</v>
      </c>
      <c r="AZ25" s="36"/>
      <c r="BA25" s="36"/>
      <c r="BB25" s="36"/>
      <c r="BC25" s="36"/>
      <c r="BD25" s="36"/>
      <c r="BE25" s="36"/>
      <c r="BF25" s="36"/>
      <c r="BG25" s="36"/>
      <c r="BH25" s="36"/>
      <c r="BI25" s="36"/>
      <c r="BJ25" s="36"/>
      <c r="BK25" s="36"/>
      <c r="BL25" s="36"/>
    </row>
    <row r="26" spans="1:64">
      <c r="A26" s="4" t="s">
        <v>82</v>
      </c>
      <c r="B26" s="4"/>
      <c r="C26" s="36"/>
      <c r="D26" s="36"/>
      <c r="E26" s="36"/>
      <c r="F26" s="36"/>
      <c r="G26" s="36"/>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f t="shared" si="2"/>
        <v>2009</v>
      </c>
      <c r="AL26" s="8">
        <v>164.5</v>
      </c>
      <c r="AM26" s="8">
        <v>52</v>
      </c>
      <c r="AN26" s="8">
        <v>67.3</v>
      </c>
      <c r="AO26" s="8">
        <v>18.899999999999999</v>
      </c>
      <c r="AP26" s="8">
        <v>30.5</v>
      </c>
      <c r="AQ26" s="8">
        <f t="shared" si="17"/>
        <v>17.899999999999999</v>
      </c>
      <c r="AR26" s="8">
        <v>31.1</v>
      </c>
      <c r="AS26" s="8">
        <f t="shared" si="19"/>
        <v>14.100000000000001</v>
      </c>
      <c r="AT26" s="36"/>
      <c r="AU26" s="36"/>
      <c r="AV26" s="36">
        <f t="shared" si="3"/>
        <v>2009</v>
      </c>
      <c r="AW26" s="11">
        <f t="shared" si="4"/>
        <v>0.3161094224924012</v>
      </c>
      <c r="AX26" s="11">
        <f t="shared" si="5"/>
        <v>0.40911854103343465</v>
      </c>
      <c r="AY26" s="11">
        <f t="shared" si="6"/>
        <v>0.18905775075987843</v>
      </c>
      <c r="AZ26" s="36"/>
      <c r="BA26" s="36"/>
      <c r="BB26" s="36"/>
      <c r="BC26" s="36"/>
      <c r="BD26" s="36"/>
      <c r="BE26" s="36"/>
      <c r="BF26" s="36"/>
      <c r="BG26" s="36"/>
      <c r="BH26" s="36"/>
      <c r="BI26" s="36"/>
      <c r="BJ26" s="36"/>
      <c r="BK26" s="36"/>
      <c r="BL26" s="36"/>
    </row>
    <row r="27" spans="1:64">
      <c r="A27" s="36"/>
      <c r="B27" s="36"/>
      <c r="C27" s="36"/>
      <c r="D27" s="36"/>
      <c r="E27" s="36"/>
      <c r="F27" s="36"/>
      <c r="G27" s="36"/>
      <c r="H27" s="36"/>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f t="shared" si="2"/>
        <v>2010</v>
      </c>
      <c r="AL27" s="8">
        <v>183.2</v>
      </c>
      <c r="AM27" s="8">
        <v>52.8</v>
      </c>
      <c r="AN27" s="8">
        <v>79.7</v>
      </c>
      <c r="AO27" s="8">
        <v>24.3</v>
      </c>
      <c r="AP27" s="8">
        <v>34.700000000000003</v>
      </c>
      <c r="AQ27" s="8">
        <f t="shared" si="17"/>
        <v>20.700000000000003</v>
      </c>
      <c r="AR27" s="8">
        <v>32.6</v>
      </c>
      <c r="AS27" s="8">
        <f t="shared" si="19"/>
        <v>18.099999999999973</v>
      </c>
      <c r="AT27" s="36"/>
      <c r="AU27" s="36"/>
      <c r="AV27" s="36">
        <f t="shared" si="3"/>
        <v>2010</v>
      </c>
      <c r="AW27" s="11">
        <f t="shared" si="4"/>
        <v>0.28820960698689957</v>
      </c>
      <c r="AX27" s="11">
        <f t="shared" si="5"/>
        <v>0.4350436681222708</v>
      </c>
      <c r="AY27" s="11">
        <f t="shared" si="6"/>
        <v>0.17794759825327514</v>
      </c>
      <c r="AZ27" s="36"/>
      <c r="BA27" s="36"/>
      <c r="BB27" s="36"/>
      <c r="BC27" s="36"/>
      <c r="BD27" s="36"/>
      <c r="BE27" s="36"/>
      <c r="BF27" s="36"/>
      <c r="BG27" s="36"/>
      <c r="BH27" s="36"/>
      <c r="BI27" s="36"/>
      <c r="BJ27" s="36"/>
      <c r="BK27" s="36"/>
      <c r="BL27" s="36"/>
    </row>
    <row r="28" spans="1:64">
      <c r="A28" s="36"/>
      <c r="B28" s="36" t="s">
        <v>71</v>
      </c>
      <c r="C28" s="36"/>
      <c r="D28" s="36"/>
      <c r="E28" s="36"/>
      <c r="F28" s="36"/>
      <c r="G28" s="36"/>
      <c r="H28" s="36"/>
      <c r="I28" s="36"/>
      <c r="J28" s="36"/>
      <c r="K28" s="36"/>
      <c r="L28" s="36"/>
      <c r="M28" s="36"/>
      <c r="N28" s="36"/>
      <c r="O28" s="36">
        <v>316</v>
      </c>
      <c r="P28" s="36">
        <v>345</v>
      </c>
      <c r="Q28" s="36">
        <v>318</v>
      </c>
      <c r="R28" s="36">
        <v>341</v>
      </c>
      <c r="S28" s="36">
        <v>377</v>
      </c>
      <c r="T28" s="36">
        <v>414</v>
      </c>
      <c r="U28" s="36">
        <v>436</v>
      </c>
      <c r="V28" s="36">
        <v>456</v>
      </c>
      <c r="W28" s="36">
        <v>475</v>
      </c>
      <c r="X28" s="36">
        <v>452</v>
      </c>
      <c r="Y28" s="36">
        <v>470</v>
      </c>
      <c r="Z28" s="36">
        <v>499</v>
      </c>
      <c r="AA28" s="36">
        <v>523</v>
      </c>
      <c r="AB28" s="36">
        <v>558</v>
      </c>
      <c r="AC28" s="36">
        <v>552</v>
      </c>
      <c r="AD28" s="36">
        <v>575</v>
      </c>
      <c r="AE28" s="36">
        <v>557</v>
      </c>
      <c r="AF28" s="36">
        <v>559</v>
      </c>
      <c r="AG28" s="36"/>
      <c r="AH28" s="36"/>
      <c r="AI28" s="36"/>
      <c r="AJ28" s="36"/>
      <c r="AK28" s="36">
        <f t="shared" si="2"/>
        <v>2011</v>
      </c>
      <c r="AL28" s="8">
        <v>182.2</v>
      </c>
      <c r="AM28" s="8">
        <v>50.8</v>
      </c>
      <c r="AN28" s="8">
        <v>79.8</v>
      </c>
      <c r="AO28" s="8">
        <v>22.9</v>
      </c>
      <c r="AP28" s="8">
        <v>34.799999999999997</v>
      </c>
      <c r="AQ28" s="8">
        <f t="shared" si="17"/>
        <v>22.1</v>
      </c>
      <c r="AR28" s="8">
        <v>31.3</v>
      </c>
      <c r="AS28" s="8">
        <f t="shared" si="19"/>
        <v>20.299999999999979</v>
      </c>
      <c r="AT28" s="36"/>
      <c r="AU28" s="36"/>
      <c r="AV28" s="36">
        <f t="shared" si="3"/>
        <v>2011</v>
      </c>
      <c r="AW28" s="11">
        <f t="shared" si="4"/>
        <v>0.27881448957189903</v>
      </c>
      <c r="AX28" s="11">
        <f t="shared" si="5"/>
        <v>0.43798024149286502</v>
      </c>
      <c r="AY28" s="11">
        <f t="shared" si="6"/>
        <v>0.17178924259055983</v>
      </c>
      <c r="AZ28" s="36"/>
      <c r="BA28" s="36"/>
      <c r="BB28" s="36"/>
      <c r="BC28" s="36"/>
      <c r="BD28" s="36"/>
      <c r="BE28" s="36"/>
      <c r="BF28" s="36"/>
      <c r="BG28" s="36"/>
      <c r="BH28" s="36"/>
      <c r="BI28" s="36"/>
      <c r="BJ28" s="36"/>
      <c r="BK28" s="36"/>
      <c r="BL28" s="36"/>
    </row>
    <row r="29" spans="1:64">
      <c r="A29" s="36"/>
      <c r="B29" s="36" t="s">
        <v>72</v>
      </c>
      <c r="C29" s="36"/>
      <c r="D29" s="36"/>
      <c r="E29" s="36"/>
      <c r="F29" s="36"/>
      <c r="G29" s="36"/>
      <c r="H29" s="36"/>
      <c r="I29" s="36"/>
      <c r="J29" s="36"/>
      <c r="K29" s="36"/>
      <c r="L29" s="36"/>
      <c r="M29" s="36"/>
      <c r="N29" s="36"/>
      <c r="O29" s="36">
        <v>74</v>
      </c>
      <c r="P29" s="36">
        <v>78</v>
      </c>
      <c r="Q29" s="36">
        <v>68</v>
      </c>
      <c r="R29" s="36">
        <v>67</v>
      </c>
      <c r="S29" s="36">
        <v>67</v>
      </c>
      <c r="T29" s="36">
        <v>65</v>
      </c>
      <c r="U29" s="36">
        <v>63</v>
      </c>
      <c r="V29" s="36">
        <v>65</v>
      </c>
      <c r="W29" s="36">
        <v>67</v>
      </c>
      <c r="X29" s="36">
        <v>63</v>
      </c>
      <c r="Y29" s="36">
        <v>61</v>
      </c>
      <c r="Z29" s="36">
        <v>58</v>
      </c>
      <c r="AA29" s="36">
        <v>60</v>
      </c>
      <c r="AB29" s="36">
        <v>66</v>
      </c>
      <c r="AC29" s="36">
        <v>65</v>
      </c>
      <c r="AD29" s="36">
        <v>70</v>
      </c>
      <c r="AE29" s="36">
        <v>69</v>
      </c>
      <c r="AF29" s="36">
        <v>73</v>
      </c>
      <c r="AG29" s="36"/>
      <c r="AH29" s="36"/>
      <c r="AI29" s="36"/>
      <c r="AJ29" s="36"/>
      <c r="AK29" s="36">
        <f t="shared" si="2"/>
        <v>2012</v>
      </c>
      <c r="AL29" s="8">
        <v>199</v>
      </c>
      <c r="AM29" s="8">
        <v>57.9</v>
      </c>
      <c r="AN29" s="8">
        <v>89.3</v>
      </c>
      <c r="AO29" s="8">
        <v>29.4</v>
      </c>
      <c r="AP29" s="8">
        <v>34.9</v>
      </c>
      <c r="AQ29" s="8">
        <f t="shared" si="17"/>
        <v>25</v>
      </c>
      <c r="AR29" s="8">
        <v>31.1</v>
      </c>
      <c r="AS29" s="8">
        <f t="shared" si="19"/>
        <v>20.699999999999996</v>
      </c>
      <c r="AT29" s="36"/>
      <c r="AU29" s="36"/>
      <c r="AV29" s="36">
        <f t="shared" si="3"/>
        <v>2012</v>
      </c>
      <c r="AW29" s="11">
        <f t="shared" si="4"/>
        <v>0.29095477386934671</v>
      </c>
      <c r="AX29" s="11">
        <f t="shared" si="5"/>
        <v>0.4487437185929648</v>
      </c>
      <c r="AY29" s="11">
        <f t="shared" si="6"/>
        <v>0.15628140703517587</v>
      </c>
      <c r="AZ29" s="36"/>
      <c r="BA29" s="36"/>
      <c r="BB29" s="36"/>
      <c r="BC29" s="36"/>
      <c r="BD29" s="36"/>
      <c r="BE29" s="36"/>
      <c r="BF29" s="36"/>
      <c r="BG29" s="36"/>
      <c r="BH29" s="36"/>
      <c r="BI29" s="36"/>
      <c r="BJ29" s="36"/>
      <c r="BK29" s="36"/>
      <c r="BL29" s="36"/>
    </row>
    <row r="30" spans="1:64">
      <c r="A30" s="36"/>
      <c r="B30" s="36" t="s">
        <v>73</v>
      </c>
      <c r="C30" s="36"/>
      <c r="D30" s="36"/>
      <c r="E30" s="36"/>
      <c r="F30" s="36"/>
      <c r="G30" s="36"/>
      <c r="H30" s="36"/>
      <c r="I30" s="36"/>
      <c r="J30" s="36"/>
      <c r="K30" s="36"/>
      <c r="L30" s="36"/>
      <c r="M30" s="36"/>
      <c r="N30" s="36"/>
      <c r="O30" s="36">
        <v>180</v>
      </c>
      <c r="P30" s="36">
        <v>204</v>
      </c>
      <c r="Q30" s="36">
        <v>192</v>
      </c>
      <c r="R30" s="36">
        <v>214</v>
      </c>
      <c r="S30" s="36">
        <v>247</v>
      </c>
      <c r="T30" s="36">
        <v>277</v>
      </c>
      <c r="U30" s="36">
        <v>305</v>
      </c>
      <c r="V30" s="36">
        <v>317</v>
      </c>
      <c r="W30" s="36">
        <v>337</v>
      </c>
      <c r="X30" s="36">
        <v>321</v>
      </c>
      <c r="Y30" s="36">
        <v>328</v>
      </c>
      <c r="Z30" s="36">
        <v>356</v>
      </c>
      <c r="AA30" s="36">
        <v>373</v>
      </c>
      <c r="AB30" s="36">
        <v>394</v>
      </c>
      <c r="AC30" s="36">
        <v>402</v>
      </c>
      <c r="AD30" s="36">
        <v>421</v>
      </c>
      <c r="AE30" s="36">
        <v>399</v>
      </c>
      <c r="AF30" s="36">
        <v>394</v>
      </c>
      <c r="AG30" s="36"/>
      <c r="AH30" s="36"/>
      <c r="AI30" s="36"/>
      <c r="AJ30" s="36"/>
      <c r="AK30" s="36">
        <f t="shared" si="2"/>
        <v>2013</v>
      </c>
      <c r="AL30" s="8">
        <v>242.6</v>
      </c>
      <c r="AM30" s="8">
        <v>74.400000000000006</v>
      </c>
      <c r="AN30" s="8">
        <v>107.7</v>
      </c>
      <c r="AO30" s="8">
        <v>33</v>
      </c>
      <c r="AP30" s="8">
        <v>44.3</v>
      </c>
      <c r="AQ30" s="8">
        <f t="shared" si="17"/>
        <v>30.400000000000006</v>
      </c>
      <c r="AR30" s="8">
        <v>36.299999999999997</v>
      </c>
      <c r="AS30" s="8">
        <f t="shared" si="19"/>
        <v>24.199999999999989</v>
      </c>
      <c r="AT30" s="36"/>
      <c r="AU30" s="36"/>
      <c r="AV30" s="36">
        <f t="shared" si="3"/>
        <v>2013</v>
      </c>
      <c r="AW30" s="11">
        <f t="shared" si="4"/>
        <v>0.3066776586974444</v>
      </c>
      <c r="AX30" s="11">
        <f t="shared" si="5"/>
        <v>0.44394064303380054</v>
      </c>
      <c r="AY30" s="11">
        <f t="shared" si="6"/>
        <v>0.14962901896125308</v>
      </c>
      <c r="AZ30" s="36"/>
      <c r="BA30" s="36"/>
      <c r="BB30" s="36"/>
      <c r="BC30" s="36"/>
      <c r="BD30" s="36"/>
      <c r="BE30" s="36"/>
      <c r="BF30" s="36"/>
      <c r="BG30" s="36"/>
      <c r="BH30" s="36"/>
      <c r="BI30" s="36"/>
      <c r="BJ30" s="36"/>
      <c r="BK30" s="36"/>
      <c r="BL30" s="36"/>
    </row>
    <row r="31" spans="1:64">
      <c r="A31" s="36"/>
      <c r="B31" s="36" t="s">
        <v>74</v>
      </c>
      <c r="C31" s="36"/>
      <c r="D31" s="36"/>
      <c r="E31" s="36"/>
      <c r="F31" s="36"/>
      <c r="G31" s="36"/>
      <c r="H31" s="36"/>
      <c r="I31" s="36"/>
      <c r="J31" s="36"/>
      <c r="K31" s="36"/>
      <c r="L31" s="36"/>
      <c r="M31" s="36"/>
      <c r="N31" s="36"/>
      <c r="O31" s="36">
        <v>88</v>
      </c>
      <c r="P31" s="36">
        <v>100</v>
      </c>
      <c r="Q31" s="36">
        <v>93</v>
      </c>
      <c r="R31" s="36">
        <v>101</v>
      </c>
      <c r="S31" s="36">
        <v>108</v>
      </c>
      <c r="T31" s="36">
        <v>119</v>
      </c>
      <c r="U31" s="36">
        <v>124</v>
      </c>
      <c r="V31" s="36">
        <v>124</v>
      </c>
      <c r="W31" s="36">
        <v>125</v>
      </c>
      <c r="X31" s="36">
        <v>120</v>
      </c>
      <c r="Y31" s="36">
        <v>117</v>
      </c>
      <c r="Z31" s="36">
        <v>133</v>
      </c>
      <c r="AA31" s="36">
        <v>134</v>
      </c>
      <c r="AB31" s="36">
        <v>143</v>
      </c>
      <c r="AC31" s="36">
        <v>143</v>
      </c>
      <c r="AD31" s="36">
        <v>151</v>
      </c>
      <c r="AE31" s="36">
        <v>145</v>
      </c>
      <c r="AF31" s="36">
        <v>141</v>
      </c>
      <c r="AG31" s="36"/>
      <c r="AH31" s="36"/>
      <c r="AI31" s="36"/>
      <c r="AJ31" s="36"/>
      <c r="AK31" s="36">
        <f t="shared" si="2"/>
        <v>2014</v>
      </c>
      <c r="AL31" s="8">
        <v>272.2</v>
      </c>
      <c r="AM31" s="8">
        <v>87.2</v>
      </c>
      <c r="AN31" s="8">
        <v>121.3</v>
      </c>
      <c r="AO31" s="8">
        <v>35.4</v>
      </c>
      <c r="AP31" s="8">
        <v>51.3</v>
      </c>
      <c r="AQ31" s="8">
        <f t="shared" si="17"/>
        <v>34.600000000000009</v>
      </c>
      <c r="AR31" s="8">
        <v>38.5</v>
      </c>
      <c r="AS31" s="8">
        <f t="shared" si="19"/>
        <v>25.200000000000003</v>
      </c>
      <c r="AT31" s="36"/>
      <c r="AU31" s="36"/>
      <c r="AV31" s="36">
        <f t="shared" si="3"/>
        <v>2014</v>
      </c>
      <c r="AW31" s="11">
        <f t="shared" si="4"/>
        <v>0.32035268185157972</v>
      </c>
      <c r="AX31" s="11">
        <f t="shared" si="5"/>
        <v>0.4456282145481264</v>
      </c>
      <c r="AY31" s="11">
        <f t="shared" si="6"/>
        <v>0.1414401175606172</v>
      </c>
      <c r="AZ31" s="36"/>
      <c r="BA31" s="45" t="s">
        <v>83</v>
      </c>
      <c r="BB31" s="45"/>
      <c r="BC31" s="45"/>
      <c r="BD31" s="45"/>
      <c r="BE31" s="45"/>
      <c r="BF31" s="45"/>
      <c r="BG31" s="45"/>
      <c r="BH31" s="45"/>
      <c r="BI31" s="45"/>
      <c r="BJ31" s="45"/>
      <c r="BK31" s="45"/>
      <c r="BL31" s="45"/>
    </row>
    <row r="32" spans="1:64">
      <c r="A32" s="36"/>
      <c r="B32" s="36" t="s">
        <v>75</v>
      </c>
      <c r="C32" s="36"/>
      <c r="D32" s="36"/>
      <c r="E32" s="36"/>
      <c r="F32" s="36"/>
      <c r="G32" s="36"/>
      <c r="H32" s="36"/>
      <c r="I32" s="36"/>
      <c r="J32" s="36"/>
      <c r="K32" s="36"/>
      <c r="L32" s="36"/>
      <c r="M32" s="36"/>
      <c r="N32" s="36"/>
      <c r="O32" s="36">
        <v>58</v>
      </c>
      <c r="P32" s="36">
        <v>66</v>
      </c>
      <c r="Q32" s="36">
        <v>66</v>
      </c>
      <c r="R32" s="36">
        <v>82</v>
      </c>
      <c r="S32" s="36">
        <v>104</v>
      </c>
      <c r="T32" s="36">
        <v>119</v>
      </c>
      <c r="U32" s="36">
        <v>141</v>
      </c>
      <c r="V32" s="36">
        <v>147</v>
      </c>
      <c r="W32" s="36">
        <v>161</v>
      </c>
      <c r="X32" s="36">
        <v>150</v>
      </c>
      <c r="Y32" s="36">
        <v>155</v>
      </c>
      <c r="Z32" s="36">
        <v>160</v>
      </c>
      <c r="AA32" s="36">
        <v>168</v>
      </c>
      <c r="AB32" s="36">
        <v>168</v>
      </c>
      <c r="AC32" s="36">
        <v>171</v>
      </c>
      <c r="AD32" s="36">
        <v>179</v>
      </c>
      <c r="AE32" s="36">
        <v>162</v>
      </c>
      <c r="AF32" s="36">
        <v>157</v>
      </c>
      <c r="AG32" s="36"/>
      <c r="AH32" s="36"/>
      <c r="AI32" s="36"/>
      <c r="AJ32" s="36"/>
      <c r="AK32" s="36">
        <f t="shared" si="2"/>
        <v>2015</v>
      </c>
      <c r="AL32" s="8">
        <v>274</v>
      </c>
      <c r="AM32" s="8">
        <v>93.9</v>
      </c>
      <c r="AN32" s="8">
        <v>119.7</v>
      </c>
      <c r="AO32" s="8">
        <v>35.700000000000003</v>
      </c>
      <c r="AP32" s="8">
        <v>51.4</v>
      </c>
      <c r="AQ32" s="8">
        <f t="shared" si="17"/>
        <v>32.6</v>
      </c>
      <c r="AR32" s="8">
        <v>39.4</v>
      </c>
      <c r="AS32" s="8">
        <f t="shared" si="19"/>
        <v>20.999999999999993</v>
      </c>
      <c r="AT32" s="36"/>
      <c r="AU32" s="36"/>
      <c r="AV32" s="36">
        <f t="shared" si="3"/>
        <v>2015</v>
      </c>
      <c r="AW32" s="11">
        <f t="shared" si="4"/>
        <v>0.34270072992700734</v>
      </c>
      <c r="AX32" s="11">
        <f t="shared" si="5"/>
        <v>0.43686131386861315</v>
      </c>
      <c r="AY32" s="11">
        <f t="shared" si="6"/>
        <v>0.14379562043795621</v>
      </c>
      <c r="AZ32" s="36"/>
      <c r="BA32" s="45"/>
      <c r="BB32" s="45"/>
      <c r="BC32" s="45"/>
      <c r="BD32" s="45"/>
      <c r="BE32" s="45"/>
      <c r="BF32" s="45"/>
      <c r="BG32" s="45"/>
      <c r="BH32" s="45"/>
      <c r="BI32" s="45"/>
      <c r="BJ32" s="45"/>
      <c r="BK32" s="45"/>
      <c r="BL32" s="45"/>
    </row>
    <row r="33" spans="1:64">
      <c r="A33" s="36"/>
      <c r="B33" s="36" t="s">
        <v>76</v>
      </c>
      <c r="C33" s="36"/>
      <c r="D33" s="36"/>
      <c r="E33" s="36"/>
      <c r="F33" s="36"/>
      <c r="G33" s="36"/>
      <c r="H33" s="36"/>
      <c r="I33" s="36"/>
      <c r="J33" s="36"/>
      <c r="K33" s="36"/>
      <c r="L33" s="36"/>
      <c r="M33" s="36"/>
      <c r="N33" s="36"/>
      <c r="O33" s="36">
        <f t="shared" ref="O33:Z33" si="25">O30-O31-O32</f>
        <v>34</v>
      </c>
      <c r="P33" s="36">
        <f t="shared" si="25"/>
        <v>38</v>
      </c>
      <c r="Q33" s="36">
        <f t="shared" si="25"/>
        <v>33</v>
      </c>
      <c r="R33" s="36">
        <f t="shared" si="25"/>
        <v>31</v>
      </c>
      <c r="S33" s="36">
        <f t="shared" si="25"/>
        <v>35</v>
      </c>
      <c r="T33" s="36">
        <f t="shared" si="25"/>
        <v>39</v>
      </c>
      <c r="U33" s="36">
        <f t="shared" si="25"/>
        <v>40</v>
      </c>
      <c r="V33" s="36">
        <f t="shared" si="25"/>
        <v>46</v>
      </c>
      <c r="W33" s="36">
        <f t="shared" si="25"/>
        <v>51</v>
      </c>
      <c r="X33" s="36">
        <f t="shared" si="25"/>
        <v>51</v>
      </c>
      <c r="Y33" s="36">
        <f t="shared" si="25"/>
        <v>56</v>
      </c>
      <c r="Z33" s="36">
        <f t="shared" si="25"/>
        <v>63</v>
      </c>
      <c r="AA33" s="36">
        <f>AA30-AA31-AA32</f>
        <v>71</v>
      </c>
      <c r="AB33" s="36">
        <f>AB30-AB31-AB32</f>
        <v>83</v>
      </c>
      <c r="AC33" s="36">
        <f t="shared" ref="AC33:AF33" si="26">AC30-AC31-AC32</f>
        <v>88</v>
      </c>
      <c r="AD33" s="36">
        <f t="shared" si="26"/>
        <v>91</v>
      </c>
      <c r="AE33" s="36">
        <f t="shared" si="26"/>
        <v>92</v>
      </c>
      <c r="AF33" s="36">
        <f t="shared" si="26"/>
        <v>96</v>
      </c>
      <c r="AG33" s="36"/>
      <c r="AH33" s="36"/>
      <c r="AI33" s="36"/>
      <c r="AJ33" s="36"/>
      <c r="AK33" s="36">
        <f t="shared" si="2"/>
        <v>2016</v>
      </c>
      <c r="AL33" s="8">
        <v>257.60000000000002</v>
      </c>
      <c r="AM33" s="8">
        <v>86.2</v>
      </c>
      <c r="AN33" s="8">
        <v>111.9</v>
      </c>
      <c r="AO33" s="8">
        <v>33.299999999999997</v>
      </c>
      <c r="AP33" s="8">
        <v>47.6</v>
      </c>
      <c r="AQ33" s="8">
        <f t="shared" si="17"/>
        <v>31.000000000000007</v>
      </c>
      <c r="AR33" s="8">
        <v>36.6</v>
      </c>
      <c r="AS33" s="8">
        <f t="shared" si="19"/>
        <v>22.900000000000027</v>
      </c>
      <c r="AT33" s="36"/>
      <c r="AU33" s="36"/>
      <c r="AV33" s="36">
        <f t="shared" si="3"/>
        <v>2016</v>
      </c>
      <c r="AW33" s="11">
        <f t="shared" si="4"/>
        <v>0.33462732919254656</v>
      </c>
      <c r="AX33" s="11">
        <f t="shared" si="5"/>
        <v>0.43439440993788819</v>
      </c>
      <c r="AY33" s="11">
        <f t="shared" si="6"/>
        <v>0.14208074534161491</v>
      </c>
      <c r="AZ33" s="36"/>
      <c r="BA33" s="45"/>
      <c r="BB33" s="45"/>
      <c r="BC33" s="45"/>
      <c r="BD33" s="45"/>
      <c r="BE33" s="45"/>
      <c r="BF33" s="45"/>
      <c r="BG33" s="45"/>
      <c r="BH33" s="45"/>
      <c r="BI33" s="45"/>
      <c r="BJ33" s="45"/>
      <c r="BK33" s="45"/>
      <c r="BL33" s="45"/>
    </row>
    <row r="34" spans="1:64">
      <c r="A34" s="36"/>
      <c r="B34" s="36" t="s">
        <v>77</v>
      </c>
      <c r="C34" s="36"/>
      <c r="D34" s="36"/>
      <c r="E34" s="36"/>
      <c r="F34" s="36"/>
      <c r="G34" s="36"/>
      <c r="H34" s="36"/>
      <c r="I34" s="36"/>
      <c r="J34" s="36"/>
      <c r="K34" s="36"/>
      <c r="L34" s="36"/>
      <c r="M34" s="36"/>
      <c r="N34" s="36"/>
      <c r="O34" s="36">
        <v>38</v>
      </c>
      <c r="P34" s="36">
        <v>40</v>
      </c>
      <c r="Q34" s="36">
        <v>36</v>
      </c>
      <c r="R34" s="36">
        <v>39</v>
      </c>
      <c r="S34" s="36">
        <v>41</v>
      </c>
      <c r="T34" s="36">
        <v>44</v>
      </c>
      <c r="U34" s="36">
        <v>44</v>
      </c>
      <c r="V34" s="36">
        <v>49</v>
      </c>
      <c r="W34" s="36">
        <v>45</v>
      </c>
      <c r="X34" s="36">
        <v>42</v>
      </c>
      <c r="Y34" s="36">
        <v>47</v>
      </c>
      <c r="Z34" s="36">
        <v>50</v>
      </c>
      <c r="AA34" s="36">
        <v>47</v>
      </c>
      <c r="AB34" s="36">
        <v>53</v>
      </c>
      <c r="AC34" s="36">
        <v>49</v>
      </c>
      <c r="AD34" s="36">
        <v>49</v>
      </c>
      <c r="AE34" s="36">
        <v>54</v>
      </c>
      <c r="AF34" s="36">
        <v>55</v>
      </c>
      <c r="AG34" s="36"/>
      <c r="AH34" s="36"/>
      <c r="AI34" s="36"/>
      <c r="AJ34" s="36"/>
      <c r="AK34" s="36">
        <v>2017</v>
      </c>
      <c r="AL34" s="8">
        <v>288.10000000000002</v>
      </c>
      <c r="AM34" s="8">
        <v>92.8</v>
      </c>
      <c r="AN34" s="8">
        <v>130</v>
      </c>
      <c r="AO34" s="8"/>
      <c r="AP34" s="8">
        <v>54.8</v>
      </c>
      <c r="AQ34" s="8"/>
      <c r="AR34" s="8">
        <v>43.2</v>
      </c>
      <c r="AS34" s="8"/>
      <c r="AT34" s="36"/>
      <c r="AU34" s="36"/>
      <c r="AV34" s="36">
        <v>2017</v>
      </c>
      <c r="AW34" s="11">
        <f t="shared" si="4"/>
        <v>0.32211037834085382</v>
      </c>
      <c r="AX34" s="11">
        <f t="shared" si="5"/>
        <v>0.45123221103783406</v>
      </c>
      <c r="AY34" s="11">
        <f t="shared" si="6"/>
        <v>0.14994793474488025</v>
      </c>
      <c r="AZ34" s="36"/>
      <c r="BA34" s="45"/>
      <c r="BB34" s="45"/>
      <c r="BC34" s="45"/>
      <c r="BD34" s="45"/>
      <c r="BE34" s="45"/>
      <c r="BF34" s="45"/>
      <c r="BG34" s="45"/>
      <c r="BH34" s="45"/>
      <c r="BI34" s="45"/>
      <c r="BJ34" s="45"/>
      <c r="BK34" s="45"/>
      <c r="BL34" s="45"/>
    </row>
    <row r="35" spans="1:64">
      <c r="A35" s="36"/>
      <c r="B35" s="36" t="s">
        <v>78</v>
      </c>
      <c r="C35" s="36"/>
      <c r="D35" s="36"/>
      <c r="E35" s="36"/>
      <c r="F35" s="36"/>
      <c r="G35" s="36"/>
      <c r="H35" s="36"/>
      <c r="I35" s="36"/>
      <c r="J35" s="36"/>
      <c r="K35" s="36"/>
      <c r="L35" s="36"/>
      <c r="M35" s="36"/>
      <c r="N35" s="36"/>
      <c r="O35" s="36">
        <v>45</v>
      </c>
      <c r="P35" s="36">
        <v>45</v>
      </c>
      <c r="Q35" s="36">
        <v>45</v>
      </c>
      <c r="R35" s="36">
        <v>45</v>
      </c>
      <c r="S35" s="36">
        <v>45</v>
      </c>
      <c r="T35" s="36">
        <v>45</v>
      </c>
      <c r="U35" s="36">
        <v>45</v>
      </c>
      <c r="V35" s="36">
        <v>45</v>
      </c>
      <c r="W35" s="36">
        <v>45</v>
      </c>
      <c r="X35" s="36">
        <v>45</v>
      </c>
      <c r="Y35" s="36">
        <v>45</v>
      </c>
      <c r="Z35" s="36">
        <v>45</v>
      </c>
      <c r="AA35" s="36">
        <v>45</v>
      </c>
      <c r="AB35" s="36">
        <v>45</v>
      </c>
      <c r="AC35" s="36">
        <v>36</v>
      </c>
      <c r="AD35" s="36">
        <v>35</v>
      </c>
      <c r="AE35" s="36">
        <v>35</v>
      </c>
      <c r="AF35" s="36">
        <v>37</v>
      </c>
      <c r="AG35" s="36"/>
      <c r="AH35" s="36"/>
      <c r="AI35" s="36"/>
      <c r="AJ35" s="36"/>
      <c r="AK35" s="36"/>
      <c r="AL35" s="36"/>
      <c r="AM35" s="36"/>
      <c r="AN35" s="36"/>
      <c r="AO35" s="36"/>
      <c r="AP35" s="36"/>
      <c r="AQ35" s="36"/>
      <c r="AR35" s="36"/>
      <c r="AS35" s="36"/>
      <c r="AT35" s="36"/>
      <c r="AU35" s="36"/>
      <c r="AV35" s="36"/>
      <c r="AW35" s="36"/>
      <c r="AX35" s="36"/>
      <c r="AY35" s="36"/>
      <c r="AZ35" s="36"/>
      <c r="BA35" s="45"/>
      <c r="BB35" s="45"/>
      <c r="BC35" s="45"/>
      <c r="BD35" s="45"/>
      <c r="BE35" s="45"/>
      <c r="BF35" s="45"/>
      <c r="BG35" s="45"/>
      <c r="BH35" s="45"/>
      <c r="BI35" s="45"/>
      <c r="BJ35" s="45"/>
      <c r="BK35" s="45"/>
      <c r="BL35" s="45"/>
    </row>
    <row r="36" spans="1:64">
      <c r="A36" s="36"/>
      <c r="B36" s="36"/>
      <c r="C36" s="36"/>
      <c r="D36" s="36"/>
      <c r="E36" s="36"/>
      <c r="F36" s="36"/>
      <c r="G36" s="36"/>
      <c r="H36" s="36"/>
      <c r="I36" s="36"/>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S36" s="36"/>
      <c r="AT36" s="36"/>
      <c r="AU36" s="36"/>
      <c r="AV36" s="36"/>
      <c r="AW36" s="36"/>
      <c r="AX36" s="18"/>
      <c r="AY36" s="36"/>
      <c r="AZ36" s="36"/>
      <c r="BA36" s="36"/>
      <c r="BB36" s="36"/>
      <c r="BC36" s="36"/>
      <c r="BD36" s="36"/>
      <c r="BE36" s="36"/>
      <c r="BF36" s="36"/>
      <c r="BG36" s="36"/>
      <c r="BH36" s="36"/>
      <c r="BI36" s="36"/>
      <c r="BJ36" s="36"/>
      <c r="BK36" s="36"/>
      <c r="BL36" s="36"/>
    </row>
    <row r="38" spans="1:64">
      <c r="A38" s="36" t="s">
        <v>84</v>
      </c>
      <c r="B38" s="36"/>
      <c r="C38" s="36"/>
      <c r="D38" s="36"/>
      <c r="E38" s="36"/>
      <c r="F38" s="36"/>
      <c r="G38" s="36"/>
      <c r="H38" s="36"/>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c r="AP38" s="36"/>
      <c r="AQ38" s="36"/>
      <c r="AR38" s="36"/>
      <c r="AS38" s="36"/>
      <c r="AT38" s="36"/>
      <c r="AU38" s="36"/>
      <c r="AV38" s="36"/>
      <c r="AW38" s="36"/>
      <c r="AX38" s="36"/>
      <c r="AY38" s="36"/>
      <c r="AZ38" s="36"/>
      <c r="BA38" s="36"/>
      <c r="BB38" s="36"/>
      <c r="BC38" s="36"/>
      <c r="BD38" s="36"/>
      <c r="BE38" s="36"/>
      <c r="BF38" s="36"/>
      <c r="BG38" s="36"/>
      <c r="BH38" s="36"/>
      <c r="BI38" s="36"/>
      <c r="BJ38" s="36"/>
      <c r="BK38" s="36"/>
      <c r="BL38" s="36"/>
    </row>
    <row r="39" spans="1:64">
      <c r="A39" s="36"/>
      <c r="B39" s="9" t="s">
        <v>85</v>
      </c>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row>
  </sheetData>
  <mergeCells count="1">
    <mergeCell ref="BA31:BL35"/>
  </mergeCells>
  <hyperlinks>
    <hyperlink ref="B39" r:id="rId1" xr:uid="{00000000-0004-0000-0300-000000000000}"/>
  </hyperlinks>
  <pageMargins left="0.7" right="0.7" top="0.75" bottom="0.75" header="0.3" footer="0.3"/>
  <pageSetup scale="14" orientation="portrait" horizontalDpi="1200" verticalDpi="120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Y44"/>
  <sheetViews>
    <sheetView topLeftCell="Z16" workbookViewId="0">
      <selection activeCell="I41" sqref="I41"/>
    </sheetView>
  </sheetViews>
  <sheetFormatPr baseColWidth="10" defaultColWidth="9.1640625" defaultRowHeight="15"/>
  <cols>
    <col min="1" max="5" width="9.1640625" style="36"/>
    <col min="6" max="6" width="8.83203125" style="36" bestFit="1" customWidth="1"/>
    <col min="7" max="16384" width="9.1640625" style="36"/>
  </cols>
  <sheetData>
    <row r="1" spans="1:25">
      <c r="B1" s="36" t="s">
        <v>61</v>
      </c>
      <c r="C1" s="36" t="s">
        <v>86</v>
      </c>
      <c r="D1" s="36" t="s">
        <v>87</v>
      </c>
      <c r="E1" s="36" t="s">
        <v>64</v>
      </c>
      <c r="F1" s="36" t="s">
        <v>62</v>
      </c>
      <c r="G1" s="36" t="s">
        <v>88</v>
      </c>
      <c r="H1" s="36" t="s">
        <v>89</v>
      </c>
      <c r="I1" s="36" t="s">
        <v>90</v>
      </c>
      <c r="K1" s="36" t="s">
        <v>91</v>
      </c>
      <c r="L1" s="36" t="s">
        <v>86</v>
      </c>
      <c r="M1" s="36" t="s">
        <v>87</v>
      </c>
      <c r="N1" s="36" t="s">
        <v>64</v>
      </c>
      <c r="O1" s="36" t="s">
        <v>62</v>
      </c>
      <c r="P1" s="36" t="s">
        <v>88</v>
      </c>
      <c r="Q1" s="36" t="s">
        <v>89</v>
      </c>
      <c r="R1" s="36" t="s">
        <v>90</v>
      </c>
    </row>
    <row r="2" spans="1:25">
      <c r="A2" s="36">
        <v>2010</v>
      </c>
      <c r="B2" s="43">
        <f>SUM(C2:I2)</f>
        <v>6229073</v>
      </c>
      <c r="C2" s="43">
        <v>220821</v>
      </c>
      <c r="D2" s="43">
        <f>D13-I2</f>
        <v>641287</v>
      </c>
      <c r="E2" s="43">
        <f>E13-H2</f>
        <v>571405</v>
      </c>
      <c r="F2" s="43">
        <v>3238156</v>
      </c>
      <c r="G2" s="43">
        <v>145316</v>
      </c>
      <c r="H2" s="43">
        <v>192810</v>
      </c>
      <c r="I2" s="43">
        <v>1219278</v>
      </c>
      <c r="L2" s="27">
        <f>C2/$B2</f>
        <v>3.5450058138666862E-2</v>
      </c>
      <c r="M2" s="27">
        <f t="shared" ref="M2:R9" si="0">D2/$B2</f>
        <v>0.10295063165899646</v>
      </c>
      <c r="N2" s="27">
        <f t="shared" si="0"/>
        <v>9.1731947915845588E-2</v>
      </c>
      <c r="O2" s="27">
        <f t="shared" si="0"/>
        <v>0.51984556931665438</v>
      </c>
      <c r="P2" s="27">
        <f t="shared" si="0"/>
        <v>2.3328671858557446E-2</v>
      </c>
      <c r="Q2" s="27">
        <f t="shared" si="0"/>
        <v>3.0953241357100807E-2</v>
      </c>
      <c r="R2" s="27">
        <f t="shared" si="0"/>
        <v>0.1957398797541785</v>
      </c>
    </row>
    <row r="3" spans="1:25">
      <c r="A3" s="36">
        <v>2011</v>
      </c>
      <c r="B3" s="43">
        <f t="shared" ref="B3:B9" si="1">SUM(C3:I3)</f>
        <v>6699453</v>
      </c>
      <c r="C3" s="43">
        <v>229127</v>
      </c>
      <c r="D3" s="43">
        <f t="shared" ref="D3:D9" si="2">D14-I3</f>
        <v>764242</v>
      </c>
      <c r="E3" s="43">
        <f t="shared" ref="E3:E9" si="3">E14-H3</f>
        <v>645962</v>
      </c>
      <c r="F3" s="43">
        <v>3345995</v>
      </c>
      <c r="G3" s="43">
        <v>172765</v>
      </c>
      <c r="H3" s="43">
        <v>243523</v>
      </c>
      <c r="I3" s="43">
        <v>1297839</v>
      </c>
      <c r="L3" s="27">
        <f t="shared" ref="L3:L9" si="4">C3/$B3</f>
        <v>3.4200851920298571E-2</v>
      </c>
      <c r="M3" s="27">
        <f t="shared" si="0"/>
        <v>0.11407528345970933</v>
      </c>
      <c r="N3" s="27">
        <f t="shared" si="0"/>
        <v>9.6420110716501778E-2</v>
      </c>
      <c r="O3" s="27">
        <f t="shared" si="0"/>
        <v>0.49944301422817655</v>
      </c>
      <c r="P3" s="27">
        <f t="shared" si="0"/>
        <v>2.5787926268010238E-2</v>
      </c>
      <c r="Q3" s="27">
        <f t="shared" si="0"/>
        <v>3.6349684071221931E-2</v>
      </c>
      <c r="R3" s="27">
        <f t="shared" si="0"/>
        <v>0.19372312933608163</v>
      </c>
    </row>
    <row r="4" spans="1:25">
      <c r="A4" s="36">
        <v>2012</v>
      </c>
      <c r="B4" s="43">
        <f t="shared" si="1"/>
        <v>7161422</v>
      </c>
      <c r="C4" s="43">
        <v>233115</v>
      </c>
      <c r="D4" s="43">
        <f t="shared" si="2"/>
        <v>739319</v>
      </c>
      <c r="E4" s="43">
        <f t="shared" si="3"/>
        <v>676904</v>
      </c>
      <c r="F4" s="43">
        <v>3550339</v>
      </c>
      <c r="G4" s="43">
        <v>198777</v>
      </c>
      <c r="H4" s="43">
        <v>252864</v>
      </c>
      <c r="I4" s="43">
        <v>1510104</v>
      </c>
      <c r="L4" s="27">
        <f t="shared" si="4"/>
        <v>3.2551496057626542E-2</v>
      </c>
      <c r="M4" s="27">
        <f t="shared" si="0"/>
        <v>0.10323634049215365</v>
      </c>
      <c r="N4" s="27">
        <f t="shared" si="0"/>
        <v>9.4520892638361484E-2</v>
      </c>
      <c r="O4" s="27">
        <f t="shared" si="0"/>
        <v>0.49575894284682565</v>
      </c>
      <c r="P4" s="27">
        <f t="shared" si="0"/>
        <v>2.7756638276588086E-2</v>
      </c>
      <c r="Q4" s="27">
        <f t="shared" si="0"/>
        <v>3.5309188594108823E-2</v>
      </c>
      <c r="R4" s="27">
        <f t="shared" si="0"/>
        <v>0.21086650109433575</v>
      </c>
    </row>
    <row r="5" spans="1:25">
      <c r="A5" s="36">
        <v>2013</v>
      </c>
      <c r="B5" s="43">
        <f t="shared" si="1"/>
        <v>7087415</v>
      </c>
      <c r="C5" s="43">
        <v>227301</v>
      </c>
      <c r="D5" s="43">
        <f t="shared" si="2"/>
        <v>699669</v>
      </c>
      <c r="E5" s="43">
        <f t="shared" si="3"/>
        <v>760746</v>
      </c>
      <c r="F5" s="43">
        <v>3501939</v>
      </c>
      <c r="G5" s="43">
        <v>170712</v>
      </c>
      <c r="H5" s="43">
        <v>265835</v>
      </c>
      <c r="I5" s="43">
        <v>1461213</v>
      </c>
      <c r="L5" s="27">
        <f t="shared" si="4"/>
        <v>3.2071072457306365E-2</v>
      </c>
      <c r="M5" s="27">
        <f t="shared" si="0"/>
        <v>9.8719914101262587E-2</v>
      </c>
      <c r="N5" s="27">
        <f t="shared" si="0"/>
        <v>0.10733758359006774</v>
      </c>
      <c r="O5" s="27">
        <f t="shared" si="0"/>
        <v>0.49410666653497787</v>
      </c>
      <c r="P5" s="27">
        <f t="shared" si="0"/>
        <v>2.4086638076082748E-2</v>
      </c>
      <c r="Q5" s="27">
        <f t="shared" si="0"/>
        <v>3.7508033606046771E-2</v>
      </c>
      <c r="R5" s="27">
        <f t="shared" si="0"/>
        <v>0.20617009163425593</v>
      </c>
    </row>
    <row r="6" spans="1:25">
      <c r="A6" s="36">
        <v>2014</v>
      </c>
      <c r="B6" s="43">
        <f t="shared" si="1"/>
        <v>7228608</v>
      </c>
      <c r="C6" s="43">
        <v>207871</v>
      </c>
      <c r="D6" s="43">
        <f t="shared" si="2"/>
        <v>772375</v>
      </c>
      <c r="E6" s="43">
        <f t="shared" si="3"/>
        <v>771637</v>
      </c>
      <c r="F6" s="43">
        <v>3455637</v>
      </c>
      <c r="G6" s="43">
        <v>173754</v>
      </c>
      <c r="H6" s="43">
        <v>316060</v>
      </c>
      <c r="I6" s="43">
        <v>1531274</v>
      </c>
      <c r="L6" s="27">
        <f t="shared" si="4"/>
        <v>2.8756712219005373E-2</v>
      </c>
      <c r="M6" s="27">
        <f t="shared" si="0"/>
        <v>0.10684975585894269</v>
      </c>
      <c r="N6" s="27">
        <f t="shared" si="0"/>
        <v>0.10674766151380737</v>
      </c>
      <c r="O6" s="27">
        <f t="shared" si="0"/>
        <v>0.4780501308135674</v>
      </c>
      <c r="P6" s="27">
        <f t="shared" si="0"/>
        <v>2.4036993014422695E-2</v>
      </c>
      <c r="Q6" s="27">
        <f t="shared" si="0"/>
        <v>4.372349420524671E-2</v>
      </c>
      <c r="R6" s="27">
        <f t="shared" si="0"/>
        <v>0.21183525237500775</v>
      </c>
    </row>
    <row r="7" spans="1:25">
      <c r="A7" s="36">
        <v>2015</v>
      </c>
      <c r="B7" s="43">
        <f t="shared" si="1"/>
        <v>7297745</v>
      </c>
      <c r="C7" s="43">
        <v>207385</v>
      </c>
      <c r="D7" s="43">
        <f t="shared" si="2"/>
        <v>689699</v>
      </c>
      <c r="E7" s="43">
        <f t="shared" si="3"/>
        <v>774816</v>
      </c>
      <c r="F7" s="43">
        <v>3602263</v>
      </c>
      <c r="G7" s="43">
        <v>153534</v>
      </c>
      <c r="H7" s="43">
        <v>341046</v>
      </c>
      <c r="I7" s="43">
        <v>1529002</v>
      </c>
      <c r="L7" s="27">
        <f t="shared" si="4"/>
        <v>2.8417682448482372E-2</v>
      </c>
      <c r="M7" s="27">
        <f t="shared" si="0"/>
        <v>9.4508509135356189E-2</v>
      </c>
      <c r="N7" s="27">
        <f t="shared" si="0"/>
        <v>0.10617197504160532</v>
      </c>
      <c r="O7" s="27">
        <f t="shared" si="0"/>
        <v>0.49361316406643424</v>
      </c>
      <c r="P7" s="27">
        <f t="shared" si="0"/>
        <v>2.1038553690215265E-2</v>
      </c>
      <c r="Q7" s="27">
        <f t="shared" si="0"/>
        <v>4.6733066173180897E-2</v>
      </c>
      <c r="R7" s="27">
        <f t="shared" si="0"/>
        <v>0.20951704944472574</v>
      </c>
    </row>
    <row r="8" spans="1:25">
      <c r="A8" s="36">
        <v>2016</v>
      </c>
      <c r="B8" s="43">
        <f t="shared" si="1"/>
        <v>7249097</v>
      </c>
      <c r="C8" s="43">
        <v>191791</v>
      </c>
      <c r="D8" s="43">
        <f t="shared" si="2"/>
        <v>632253</v>
      </c>
      <c r="E8" s="43">
        <f t="shared" si="3"/>
        <v>774655</v>
      </c>
      <c r="F8" s="43">
        <v>3607829</v>
      </c>
      <c r="G8" s="43">
        <v>150650</v>
      </c>
      <c r="H8" s="43">
        <v>345148</v>
      </c>
      <c r="I8" s="43">
        <v>1546771</v>
      </c>
      <c r="L8" s="27">
        <f t="shared" si="4"/>
        <v>2.6457226327637775E-2</v>
      </c>
      <c r="M8" s="27">
        <f t="shared" si="0"/>
        <v>8.7218173518715497E-2</v>
      </c>
      <c r="N8" s="27">
        <f t="shared" si="0"/>
        <v>0.10686227539788749</v>
      </c>
      <c r="O8" s="27">
        <f t="shared" si="0"/>
        <v>0.49769357479973025</v>
      </c>
      <c r="P8" s="27">
        <f t="shared" si="0"/>
        <v>2.0781898766149769E-2</v>
      </c>
      <c r="Q8" s="27">
        <f t="shared" si="0"/>
        <v>4.7612550914962234E-2</v>
      </c>
      <c r="R8" s="27">
        <f t="shared" si="0"/>
        <v>0.21337430027491699</v>
      </c>
    </row>
    <row r="9" spans="1:25">
      <c r="A9" s="36">
        <v>2017</v>
      </c>
      <c r="B9" s="43">
        <f t="shared" si="1"/>
        <v>7395520</v>
      </c>
      <c r="C9" s="43">
        <v>184226</v>
      </c>
      <c r="D9" s="43">
        <f t="shared" si="2"/>
        <v>680888</v>
      </c>
      <c r="E9" s="43">
        <f t="shared" si="3"/>
        <v>823355</v>
      </c>
      <c r="F9" s="43">
        <v>3586138</v>
      </c>
      <c r="G9" s="43">
        <v>160100</v>
      </c>
      <c r="H9" s="43">
        <v>367528</v>
      </c>
      <c r="I9" s="43">
        <v>1593285</v>
      </c>
      <c r="L9" s="27">
        <f t="shared" si="4"/>
        <v>2.4910486348492061E-2</v>
      </c>
      <c r="M9" s="27">
        <f t="shared" si="0"/>
        <v>9.2067630132837183E-2</v>
      </c>
      <c r="N9" s="27">
        <f t="shared" si="0"/>
        <v>0.11133158993552854</v>
      </c>
      <c r="O9" s="27">
        <f t="shared" si="0"/>
        <v>0.48490680844619444</v>
      </c>
      <c r="P9" s="27">
        <f t="shared" si="0"/>
        <v>2.1648241097312969E-2</v>
      </c>
      <c r="Q9" s="27">
        <f t="shared" si="0"/>
        <v>4.9696032192462464E-2</v>
      </c>
      <c r="R9" s="27">
        <f t="shared" si="0"/>
        <v>0.21543921184717235</v>
      </c>
    </row>
    <row r="11" spans="1:25">
      <c r="A11" s="36" t="s">
        <v>92</v>
      </c>
    </row>
    <row r="12" spans="1:25">
      <c r="B12" s="36" t="s">
        <v>61</v>
      </c>
      <c r="C12" s="36" t="s">
        <v>86</v>
      </c>
      <c r="D12" s="36" t="s">
        <v>87</v>
      </c>
      <c r="E12" s="36" t="s">
        <v>64</v>
      </c>
      <c r="F12" s="36" t="s">
        <v>62</v>
      </c>
      <c r="G12" s="36" t="s">
        <v>88</v>
      </c>
      <c r="L12" s="36" t="s">
        <v>86</v>
      </c>
      <c r="M12" s="36" t="s">
        <v>87</v>
      </c>
      <c r="N12" s="36" t="s">
        <v>64</v>
      </c>
      <c r="O12" s="36" t="s">
        <v>62</v>
      </c>
      <c r="P12" s="36" t="s">
        <v>88</v>
      </c>
      <c r="Q12" s="36" t="s">
        <v>89</v>
      </c>
      <c r="R12" s="36" t="s">
        <v>90</v>
      </c>
      <c r="V12" s="36" t="s">
        <v>87</v>
      </c>
      <c r="W12" s="36" t="s">
        <v>64</v>
      </c>
      <c r="X12" s="36" t="s">
        <v>62</v>
      </c>
      <c r="Y12" s="36" t="s">
        <v>88</v>
      </c>
    </row>
    <row r="13" spans="1:25">
      <c r="A13" s="36">
        <v>2010</v>
      </c>
      <c r="B13" s="43">
        <f>SUM(C13:G13)</f>
        <v>6229073</v>
      </c>
      <c r="C13" s="43">
        <v>220821</v>
      </c>
      <c r="D13" s="43">
        <v>1860565</v>
      </c>
      <c r="E13" s="43">
        <v>764215</v>
      </c>
      <c r="F13" s="43">
        <v>3238156</v>
      </c>
      <c r="G13" s="43">
        <v>145316</v>
      </c>
      <c r="L13" s="27">
        <f>C13/$B13</f>
        <v>3.5450058138666862E-2</v>
      </c>
      <c r="M13" s="27">
        <f t="shared" ref="M13:R20" si="5">D13/$B13</f>
        <v>0.29869051141317499</v>
      </c>
      <c r="N13" s="27">
        <f t="shared" si="5"/>
        <v>0.12268518927294639</v>
      </c>
      <c r="O13" s="27">
        <f t="shared" si="5"/>
        <v>0.51984556931665438</v>
      </c>
      <c r="P13" s="27">
        <f t="shared" si="5"/>
        <v>2.3328671858557446E-2</v>
      </c>
      <c r="Q13" s="27">
        <f t="shared" si="5"/>
        <v>0</v>
      </c>
      <c r="R13" s="27">
        <f t="shared" si="5"/>
        <v>0</v>
      </c>
      <c r="U13" s="36">
        <v>2010</v>
      </c>
      <c r="V13" s="40">
        <f t="shared" ref="V13:X20" si="6">M13</f>
        <v>0.29869051141317499</v>
      </c>
      <c r="W13" s="40">
        <f t="shared" si="6"/>
        <v>0.12268518927294639</v>
      </c>
      <c r="X13" s="40">
        <f t="shared" si="6"/>
        <v>0.51984556931665438</v>
      </c>
      <c r="Y13" s="40">
        <f>P13+L13</f>
        <v>5.8778729997224305E-2</v>
      </c>
    </row>
    <row r="14" spans="1:25">
      <c r="A14" s="36">
        <v>2011</v>
      </c>
      <c r="B14" s="43">
        <f>SUM(C14:G14)</f>
        <v>6699453</v>
      </c>
      <c r="C14" s="43">
        <v>229127</v>
      </c>
      <c r="D14" s="43">
        <v>2062081</v>
      </c>
      <c r="E14" s="43">
        <v>889485</v>
      </c>
      <c r="F14" s="43">
        <v>3345995</v>
      </c>
      <c r="G14" s="43">
        <v>172765</v>
      </c>
      <c r="L14" s="27">
        <f t="shared" ref="L14:L20" si="7">C14/$B14</f>
        <v>3.4200851920298571E-2</v>
      </c>
      <c r="M14" s="27">
        <f t="shared" si="5"/>
        <v>0.30779841279579095</v>
      </c>
      <c r="N14" s="27">
        <f t="shared" si="5"/>
        <v>0.13276979478772372</v>
      </c>
      <c r="O14" s="27">
        <f t="shared" si="5"/>
        <v>0.49944301422817655</v>
      </c>
      <c r="P14" s="27">
        <f t="shared" si="5"/>
        <v>2.5787926268010238E-2</v>
      </c>
      <c r="Q14" s="27">
        <f t="shared" si="5"/>
        <v>0</v>
      </c>
      <c r="R14" s="27">
        <f t="shared" si="5"/>
        <v>0</v>
      </c>
      <c r="U14" s="36">
        <v>2011</v>
      </c>
      <c r="V14" s="40">
        <f t="shared" si="6"/>
        <v>0.30779841279579095</v>
      </c>
      <c r="W14" s="40">
        <f t="shared" si="6"/>
        <v>0.13276979478772372</v>
      </c>
      <c r="X14" s="40">
        <f t="shared" si="6"/>
        <v>0.49944301422817655</v>
      </c>
      <c r="Y14" s="40">
        <f t="shared" ref="Y14:Y20" si="8">P14+L14</f>
        <v>5.9988778188308806E-2</v>
      </c>
    </row>
    <row r="15" spans="1:25">
      <c r="A15" s="36">
        <v>2012</v>
      </c>
      <c r="B15" s="43">
        <f t="shared" ref="B15:B19" si="9">SUM(C15:G15)</f>
        <v>7161422</v>
      </c>
      <c r="C15" s="43">
        <v>233115</v>
      </c>
      <c r="D15" s="43">
        <v>2249423</v>
      </c>
      <c r="E15" s="43">
        <v>929768</v>
      </c>
      <c r="F15" s="43">
        <v>3550339</v>
      </c>
      <c r="G15" s="43">
        <v>198777</v>
      </c>
      <c r="L15" s="27">
        <f t="shared" si="7"/>
        <v>3.2551496057626542E-2</v>
      </c>
      <c r="M15" s="27">
        <f t="shared" si="5"/>
        <v>0.31410284158648938</v>
      </c>
      <c r="N15" s="27">
        <f t="shared" si="5"/>
        <v>0.12983008123247031</v>
      </c>
      <c r="O15" s="27">
        <f t="shared" si="5"/>
        <v>0.49575894284682565</v>
      </c>
      <c r="P15" s="27">
        <f t="shared" si="5"/>
        <v>2.7756638276588086E-2</v>
      </c>
      <c r="Q15" s="27">
        <f t="shared" si="5"/>
        <v>0</v>
      </c>
      <c r="R15" s="27">
        <f t="shared" si="5"/>
        <v>0</v>
      </c>
      <c r="U15" s="36">
        <v>2012</v>
      </c>
      <c r="V15" s="40">
        <f t="shared" si="6"/>
        <v>0.31410284158648938</v>
      </c>
      <c r="W15" s="40">
        <f t="shared" si="6"/>
        <v>0.12983008123247031</v>
      </c>
      <c r="X15" s="40">
        <f t="shared" si="6"/>
        <v>0.49575894284682565</v>
      </c>
      <c r="Y15" s="40">
        <f t="shared" si="8"/>
        <v>6.0308134334214628E-2</v>
      </c>
    </row>
    <row r="16" spans="1:25">
      <c r="A16" s="36">
        <v>2013</v>
      </c>
      <c r="B16" s="43">
        <f t="shared" si="9"/>
        <v>7087415</v>
      </c>
      <c r="C16" s="43">
        <v>227301</v>
      </c>
      <c r="D16" s="43">
        <v>2160882</v>
      </c>
      <c r="E16" s="43">
        <v>1026581</v>
      </c>
      <c r="F16" s="43">
        <v>3501939</v>
      </c>
      <c r="G16" s="43">
        <v>170712</v>
      </c>
      <c r="L16" s="27">
        <f t="shared" si="7"/>
        <v>3.2071072457306365E-2</v>
      </c>
      <c r="M16" s="27">
        <f t="shared" si="5"/>
        <v>0.3048900057355185</v>
      </c>
      <c r="N16" s="27">
        <f t="shared" si="5"/>
        <v>0.14484561719611452</v>
      </c>
      <c r="O16" s="27">
        <f t="shared" si="5"/>
        <v>0.49410666653497787</v>
      </c>
      <c r="P16" s="27">
        <f t="shared" si="5"/>
        <v>2.4086638076082748E-2</v>
      </c>
      <c r="Q16" s="27">
        <f t="shared" si="5"/>
        <v>0</v>
      </c>
      <c r="R16" s="27">
        <f t="shared" si="5"/>
        <v>0</v>
      </c>
      <c r="U16" s="36">
        <v>2013</v>
      </c>
      <c r="V16" s="40">
        <f t="shared" si="6"/>
        <v>0.3048900057355185</v>
      </c>
      <c r="W16" s="40">
        <f t="shared" si="6"/>
        <v>0.14484561719611452</v>
      </c>
      <c r="X16" s="40">
        <f t="shared" si="6"/>
        <v>0.49410666653497787</v>
      </c>
      <c r="Y16" s="40">
        <f t="shared" si="8"/>
        <v>5.615771053338911E-2</v>
      </c>
    </row>
    <row r="17" spans="1:25">
      <c r="A17" s="36">
        <v>2014</v>
      </c>
      <c r="B17" s="43">
        <f t="shared" si="9"/>
        <v>7228608</v>
      </c>
      <c r="C17" s="43">
        <v>207871</v>
      </c>
      <c r="D17" s="43">
        <v>2303649</v>
      </c>
      <c r="E17" s="43">
        <v>1087697</v>
      </c>
      <c r="F17" s="43">
        <v>3455637</v>
      </c>
      <c r="G17" s="43">
        <v>173754</v>
      </c>
      <c r="L17" s="27">
        <f t="shared" si="7"/>
        <v>2.8756712219005373E-2</v>
      </c>
      <c r="M17" s="27">
        <f t="shared" si="5"/>
        <v>0.31868500823395046</v>
      </c>
      <c r="N17" s="27">
        <f t="shared" si="5"/>
        <v>0.15047115571905406</v>
      </c>
      <c r="O17" s="27">
        <f t="shared" si="5"/>
        <v>0.4780501308135674</v>
      </c>
      <c r="P17" s="27">
        <f t="shared" si="5"/>
        <v>2.4036993014422695E-2</v>
      </c>
      <c r="Q17" s="27">
        <f t="shared" si="5"/>
        <v>0</v>
      </c>
      <c r="R17" s="27">
        <f t="shared" si="5"/>
        <v>0</v>
      </c>
      <c r="U17" s="36">
        <v>2014</v>
      </c>
      <c r="V17" s="40">
        <f t="shared" si="6"/>
        <v>0.31868500823395046</v>
      </c>
      <c r="W17" s="40">
        <f t="shared" si="6"/>
        <v>0.15047115571905406</v>
      </c>
      <c r="X17" s="40">
        <f t="shared" si="6"/>
        <v>0.4780501308135674</v>
      </c>
      <c r="Y17" s="40">
        <f t="shared" si="8"/>
        <v>5.2793705233428065E-2</v>
      </c>
    </row>
    <row r="18" spans="1:25">
      <c r="A18" s="36">
        <v>2015</v>
      </c>
      <c r="B18" s="43">
        <f t="shared" si="9"/>
        <v>7297745</v>
      </c>
      <c r="C18" s="43">
        <v>207385</v>
      </c>
      <c r="D18" s="43">
        <v>2218701</v>
      </c>
      <c r="E18" s="43">
        <v>1115862</v>
      </c>
      <c r="F18" s="43">
        <v>3602263</v>
      </c>
      <c r="G18" s="43">
        <v>153534</v>
      </c>
      <c r="L18" s="27">
        <f t="shared" si="7"/>
        <v>2.8417682448482372E-2</v>
      </c>
      <c r="M18" s="27">
        <f t="shared" si="5"/>
        <v>0.30402555858008196</v>
      </c>
      <c r="N18" s="27">
        <f t="shared" si="5"/>
        <v>0.15290504121478621</v>
      </c>
      <c r="O18" s="27">
        <f t="shared" si="5"/>
        <v>0.49361316406643424</v>
      </c>
      <c r="P18" s="27">
        <f t="shared" si="5"/>
        <v>2.1038553690215265E-2</v>
      </c>
      <c r="Q18" s="27">
        <f t="shared" si="5"/>
        <v>0</v>
      </c>
      <c r="R18" s="27">
        <f t="shared" si="5"/>
        <v>0</v>
      </c>
      <c r="U18" s="36">
        <v>2015</v>
      </c>
      <c r="V18" s="40">
        <f t="shared" si="6"/>
        <v>0.30402555858008196</v>
      </c>
      <c r="W18" s="40">
        <f t="shared" si="6"/>
        <v>0.15290504121478621</v>
      </c>
      <c r="X18" s="40">
        <f t="shared" si="6"/>
        <v>0.49361316406643424</v>
      </c>
      <c r="Y18" s="40">
        <f t="shared" si="8"/>
        <v>4.9456236138697637E-2</v>
      </c>
    </row>
    <row r="19" spans="1:25">
      <c r="A19" s="36">
        <v>2016</v>
      </c>
      <c r="B19" s="43">
        <f t="shared" si="9"/>
        <v>7249097</v>
      </c>
      <c r="C19" s="43">
        <v>191791</v>
      </c>
      <c r="D19" s="43">
        <v>2179024</v>
      </c>
      <c r="E19" s="43">
        <v>1119803</v>
      </c>
      <c r="F19" s="43">
        <v>3607829</v>
      </c>
      <c r="G19" s="43">
        <v>150650</v>
      </c>
      <c r="L19" s="27">
        <f t="shared" si="7"/>
        <v>2.6457226327637775E-2</v>
      </c>
      <c r="M19" s="27">
        <f t="shared" si="5"/>
        <v>0.30059247379363252</v>
      </c>
      <c r="N19" s="27">
        <f t="shared" si="5"/>
        <v>0.15447482631284973</v>
      </c>
      <c r="O19" s="27">
        <f t="shared" si="5"/>
        <v>0.49769357479973025</v>
      </c>
      <c r="P19" s="27">
        <f t="shared" si="5"/>
        <v>2.0781898766149769E-2</v>
      </c>
      <c r="Q19" s="27">
        <f t="shared" si="5"/>
        <v>0</v>
      </c>
      <c r="R19" s="27">
        <f t="shared" si="5"/>
        <v>0</v>
      </c>
      <c r="U19" s="36">
        <v>2016</v>
      </c>
      <c r="V19" s="40">
        <f t="shared" si="6"/>
        <v>0.30059247379363252</v>
      </c>
      <c r="W19" s="40">
        <f t="shared" si="6"/>
        <v>0.15447482631284973</v>
      </c>
      <c r="X19" s="40">
        <f t="shared" si="6"/>
        <v>0.49769357479973025</v>
      </c>
      <c r="Y19" s="40">
        <f t="shared" si="8"/>
        <v>4.723912509378754E-2</v>
      </c>
    </row>
    <row r="20" spans="1:25">
      <c r="A20" s="36">
        <v>2017</v>
      </c>
      <c r="B20" s="43">
        <f>SUM(C20:G20)</f>
        <v>7395520</v>
      </c>
      <c r="C20" s="43">
        <v>184226</v>
      </c>
      <c r="D20" s="43">
        <v>2274173</v>
      </c>
      <c r="E20" s="43">
        <v>1190883</v>
      </c>
      <c r="F20" s="43">
        <v>3586138</v>
      </c>
      <c r="G20" s="43">
        <v>160100</v>
      </c>
      <c r="L20" s="27">
        <f t="shared" si="7"/>
        <v>2.4910486348492061E-2</v>
      </c>
      <c r="M20" s="27">
        <f t="shared" si="5"/>
        <v>0.30750684198000949</v>
      </c>
      <c r="N20" s="27">
        <f t="shared" si="5"/>
        <v>0.16102762212799099</v>
      </c>
      <c r="O20" s="27">
        <f t="shared" si="5"/>
        <v>0.48490680844619444</v>
      </c>
      <c r="P20" s="27">
        <f t="shared" si="5"/>
        <v>2.1648241097312969E-2</v>
      </c>
      <c r="Q20" s="27">
        <f t="shared" si="5"/>
        <v>0</v>
      </c>
      <c r="R20" s="27">
        <f t="shared" si="5"/>
        <v>0</v>
      </c>
      <c r="U20" s="36">
        <v>2017</v>
      </c>
      <c r="V20" s="40">
        <f t="shared" si="6"/>
        <v>0.30750684198000949</v>
      </c>
      <c r="W20" s="40">
        <f t="shared" si="6"/>
        <v>0.16102762212799099</v>
      </c>
      <c r="X20" s="44">
        <f t="shared" si="6"/>
        <v>0.48490680844619444</v>
      </c>
      <c r="Y20" s="40">
        <f t="shared" si="8"/>
        <v>4.6558727445805026E-2</v>
      </c>
    </row>
    <row r="22" spans="1:25">
      <c r="A22" s="36" t="s">
        <v>93</v>
      </c>
    </row>
    <row r="23" spans="1:25">
      <c r="B23" s="36" t="s">
        <v>61</v>
      </c>
      <c r="C23" s="36" t="s">
        <v>86</v>
      </c>
      <c r="D23" s="36" t="s">
        <v>87</v>
      </c>
      <c r="E23" s="36" t="s">
        <v>64</v>
      </c>
      <c r="F23" s="36" t="s">
        <v>62</v>
      </c>
      <c r="G23" s="36" t="s">
        <v>88</v>
      </c>
      <c r="H23" s="36" t="s">
        <v>89</v>
      </c>
      <c r="I23" s="36" t="s">
        <v>90</v>
      </c>
    </row>
    <row r="24" spans="1:25">
      <c r="A24" s="36">
        <v>2010</v>
      </c>
      <c r="B24" s="43">
        <f t="shared" ref="B24:B31" si="10">SUM(C24:G24)</f>
        <v>6083757</v>
      </c>
      <c r="C24" s="43">
        <v>220821</v>
      </c>
      <c r="D24" s="43">
        <v>1860565</v>
      </c>
      <c r="E24" s="43">
        <v>764215</v>
      </c>
      <c r="F24" s="43">
        <v>3238156</v>
      </c>
      <c r="G24" s="43"/>
      <c r="H24" s="43">
        <v>192810</v>
      </c>
      <c r="I24" s="43">
        <v>1219278</v>
      </c>
    </row>
    <row r="25" spans="1:25">
      <c r="A25" s="36">
        <v>2011</v>
      </c>
      <c r="B25" s="43">
        <f t="shared" si="10"/>
        <v>6699453</v>
      </c>
      <c r="C25" s="43">
        <v>229127</v>
      </c>
      <c r="D25" s="43">
        <v>2062081</v>
      </c>
      <c r="E25" s="43">
        <v>889485</v>
      </c>
      <c r="F25" s="43">
        <v>3345995</v>
      </c>
      <c r="G25" s="43">
        <v>172765</v>
      </c>
      <c r="H25" s="43">
        <v>243523</v>
      </c>
      <c r="I25" s="43">
        <v>1297839</v>
      </c>
    </row>
    <row r="26" spans="1:25">
      <c r="A26" s="36">
        <v>2012</v>
      </c>
      <c r="B26" s="43">
        <f t="shared" si="10"/>
        <v>6231669</v>
      </c>
      <c r="C26" s="43">
        <v>233115</v>
      </c>
      <c r="D26" s="43">
        <v>2249438</v>
      </c>
      <c r="E26" s="43"/>
      <c r="F26" s="43">
        <v>3550339</v>
      </c>
      <c r="G26" s="43">
        <v>198777</v>
      </c>
      <c r="H26" s="43">
        <v>252864</v>
      </c>
      <c r="I26" s="43">
        <v>1510104</v>
      </c>
    </row>
    <row r="27" spans="1:25">
      <c r="A27" s="36">
        <v>2013</v>
      </c>
      <c r="B27" s="43">
        <f t="shared" si="10"/>
        <v>7087415</v>
      </c>
      <c r="C27" s="43">
        <v>227301</v>
      </c>
      <c r="D27" s="43">
        <v>2160882</v>
      </c>
      <c r="E27" s="43">
        <v>1026581</v>
      </c>
      <c r="F27" s="43">
        <v>3501939</v>
      </c>
      <c r="G27" s="43">
        <v>170712</v>
      </c>
      <c r="H27" s="43">
        <v>265835</v>
      </c>
      <c r="I27" s="43">
        <v>1461213</v>
      </c>
    </row>
    <row r="28" spans="1:25">
      <c r="A28" s="36">
        <v>2014</v>
      </c>
      <c r="B28" s="43">
        <f t="shared" si="10"/>
        <v>7228608</v>
      </c>
      <c r="C28" s="43">
        <v>207871</v>
      </c>
      <c r="D28" s="43">
        <v>2303649</v>
      </c>
      <c r="E28" s="43">
        <v>1087697</v>
      </c>
      <c r="F28" s="43">
        <v>3455637</v>
      </c>
      <c r="G28" s="43">
        <v>173754</v>
      </c>
      <c r="H28" s="43">
        <v>316060</v>
      </c>
      <c r="I28" s="43">
        <v>1531274</v>
      </c>
    </row>
    <row r="29" spans="1:25">
      <c r="A29" s="36">
        <v>2015</v>
      </c>
      <c r="B29" s="43">
        <f t="shared" si="10"/>
        <v>7297745</v>
      </c>
      <c r="C29" s="43">
        <v>207385</v>
      </c>
      <c r="D29" s="43">
        <v>2218701</v>
      </c>
      <c r="E29" s="43">
        <v>1115862</v>
      </c>
      <c r="F29" s="43">
        <v>3602263</v>
      </c>
      <c r="G29" s="43">
        <v>153534</v>
      </c>
      <c r="H29" s="43">
        <v>341046</v>
      </c>
      <c r="I29" s="43">
        <v>1529002</v>
      </c>
    </row>
    <row r="30" spans="1:25">
      <c r="A30" s="36">
        <v>2016</v>
      </c>
      <c r="B30" s="43">
        <f t="shared" si="10"/>
        <v>7249097</v>
      </c>
      <c r="C30" s="43">
        <v>191791</v>
      </c>
      <c r="D30" s="43">
        <v>2179024</v>
      </c>
      <c r="E30" s="43">
        <v>1119803</v>
      </c>
      <c r="F30" s="43">
        <v>3607829</v>
      </c>
      <c r="G30" s="43">
        <v>150650</v>
      </c>
      <c r="H30" s="43">
        <v>345148</v>
      </c>
      <c r="I30" s="43">
        <v>1546771</v>
      </c>
    </row>
    <row r="31" spans="1:25">
      <c r="A31" s="36">
        <v>2017</v>
      </c>
      <c r="B31" s="43">
        <f t="shared" si="10"/>
        <v>6204637</v>
      </c>
      <c r="C31" s="43">
        <v>184226</v>
      </c>
      <c r="D31" s="43">
        <v>2274173</v>
      </c>
      <c r="E31" s="43"/>
      <c r="F31" s="43">
        <v>3586138</v>
      </c>
      <c r="G31" s="43">
        <v>160100</v>
      </c>
      <c r="H31" s="43">
        <v>367528</v>
      </c>
      <c r="I31" s="43">
        <v>1593285</v>
      </c>
    </row>
    <row r="44" spans="12:23" ht="54" customHeight="1">
      <c r="L44" s="45" t="s">
        <v>94</v>
      </c>
      <c r="M44" s="45"/>
      <c r="N44" s="45"/>
      <c r="O44" s="45"/>
      <c r="P44" s="45"/>
      <c r="Q44" s="45"/>
      <c r="R44" s="45"/>
      <c r="S44" s="45"/>
      <c r="T44" s="45"/>
      <c r="U44" s="45"/>
      <c r="V44" s="45"/>
      <c r="W44" s="45"/>
    </row>
  </sheetData>
  <mergeCells count="1">
    <mergeCell ref="L44:W44"/>
  </mergeCells>
  <pageMargins left="0.7" right="0.7" top="0.75" bottom="0.75" header="0.3" footer="0.3"/>
  <pageSetup scale="40" orientation="portrait"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W44"/>
  <sheetViews>
    <sheetView topLeftCell="A3" workbookViewId="0">
      <selection activeCell="L5" sqref="L5"/>
    </sheetView>
  </sheetViews>
  <sheetFormatPr baseColWidth="10" defaultColWidth="8.83203125" defaultRowHeight="15"/>
  <cols>
    <col min="2" max="8" width="14.6640625" customWidth="1"/>
    <col min="9" max="9" width="9.1640625" style="16"/>
    <col min="10" max="11" width="14.6640625" customWidth="1"/>
    <col min="12" max="12" width="13.6640625" customWidth="1"/>
  </cols>
  <sheetData>
    <row r="2" spans="1:12">
      <c r="A2" s="36"/>
      <c r="B2" s="19" t="s">
        <v>95</v>
      </c>
      <c r="C2" s="20"/>
      <c r="D2" s="19" t="s">
        <v>96</v>
      </c>
      <c r="E2" s="20"/>
      <c r="F2" s="19" t="s">
        <v>96</v>
      </c>
      <c r="G2" s="20"/>
      <c r="H2" s="21"/>
      <c r="I2" s="36"/>
      <c r="J2" s="36"/>
      <c r="K2" s="36"/>
      <c r="L2" s="36"/>
    </row>
    <row r="3" spans="1:12" ht="64">
      <c r="A3" s="36"/>
      <c r="B3" s="17" t="s">
        <v>97</v>
      </c>
      <c r="C3" s="17" t="s">
        <v>98</v>
      </c>
      <c r="D3" s="17" t="s">
        <v>99</v>
      </c>
      <c r="E3" s="17" t="s">
        <v>100</v>
      </c>
      <c r="F3" s="17" t="s">
        <v>101</v>
      </c>
      <c r="G3" s="17" t="s">
        <v>102</v>
      </c>
      <c r="H3" s="17"/>
      <c r="I3" s="36"/>
      <c r="J3" s="17" t="s">
        <v>103</v>
      </c>
      <c r="K3" s="17" t="s">
        <v>104</v>
      </c>
      <c r="L3" s="17" t="s">
        <v>16</v>
      </c>
    </row>
    <row r="4" spans="1:12">
      <c r="A4" s="36">
        <v>1982</v>
      </c>
      <c r="B4" s="36">
        <v>78223</v>
      </c>
      <c r="C4" s="22">
        <v>18704.599999999999</v>
      </c>
      <c r="D4" s="36">
        <v>1505607</v>
      </c>
      <c r="E4" s="23">
        <v>520383</v>
      </c>
      <c r="F4" s="23">
        <v>345110</v>
      </c>
      <c r="G4" s="23">
        <v>200404</v>
      </c>
      <c r="H4" s="23"/>
      <c r="I4" s="36">
        <v>1982</v>
      </c>
      <c r="J4" s="40">
        <f>C4/B4</f>
        <v>0.23911892921519246</v>
      </c>
      <c r="K4" s="40">
        <f>E4/D4</f>
        <v>0.34563003492943378</v>
      </c>
      <c r="L4" s="18">
        <f>G4/E4</f>
        <v>0.38510866035208685</v>
      </c>
    </row>
    <row r="5" spans="1:12">
      <c r="A5" s="36">
        <f>A4+1</f>
        <v>1983</v>
      </c>
      <c r="B5" s="36">
        <v>78937</v>
      </c>
      <c r="C5" s="24">
        <v>18399.5</v>
      </c>
      <c r="D5" s="36">
        <v>1600381</v>
      </c>
      <c r="E5" s="23">
        <v>522645</v>
      </c>
      <c r="F5" s="23">
        <v>304780</v>
      </c>
      <c r="G5" s="23">
        <v>160656</v>
      </c>
      <c r="H5" s="23"/>
      <c r="I5" s="36">
        <f>I4+1</f>
        <v>1983</v>
      </c>
      <c r="J5" s="40">
        <f t="shared" ref="J5:J39" si="0">C5/B5</f>
        <v>0.23309094594423402</v>
      </c>
      <c r="K5" s="40">
        <f t="shared" ref="K5:K39" si="1">E5/D5</f>
        <v>0.32657535924258035</v>
      </c>
      <c r="L5" s="18">
        <f t="shared" ref="L5:L39" si="2">G5/E5</f>
        <v>0.30739029360273223</v>
      </c>
    </row>
    <row r="6" spans="1:12">
      <c r="A6" s="36">
        <f t="shared" ref="A6:A39" si="3">A5+1</f>
        <v>1984</v>
      </c>
      <c r="B6" s="36">
        <v>83106</v>
      </c>
      <c r="C6" s="24">
        <v>18130.900000000001</v>
      </c>
      <c r="D6" s="36">
        <v>1773132</v>
      </c>
      <c r="E6" s="23">
        <v>533666</v>
      </c>
      <c r="F6" s="23">
        <v>354440</v>
      </c>
      <c r="G6" s="23">
        <v>168692</v>
      </c>
      <c r="H6" s="23"/>
      <c r="I6" s="36">
        <f t="shared" ref="I6:I39" si="4">I5+1</f>
        <v>1984</v>
      </c>
      <c r="J6" s="40">
        <f t="shared" si="0"/>
        <v>0.21816595672995934</v>
      </c>
      <c r="K6" s="40">
        <f t="shared" si="1"/>
        <v>0.30097364437616603</v>
      </c>
      <c r="L6" s="18">
        <f t="shared" si="2"/>
        <v>0.31610033241765451</v>
      </c>
    </row>
    <row r="7" spans="1:12">
      <c r="A7" s="36">
        <f t="shared" si="3"/>
        <v>1985</v>
      </c>
      <c r="B7" s="36">
        <v>85264</v>
      </c>
      <c r="C7" s="24">
        <v>18112.599999999999</v>
      </c>
      <c r="D7" s="36">
        <v>1908328</v>
      </c>
      <c r="E7" s="23">
        <v>554033</v>
      </c>
      <c r="F7" s="23">
        <v>410100</v>
      </c>
      <c r="G7" s="23">
        <v>185027</v>
      </c>
      <c r="H7" s="23"/>
      <c r="I7" s="36">
        <f t="shared" si="4"/>
        <v>1985</v>
      </c>
      <c r="J7" s="40">
        <f t="shared" si="0"/>
        <v>0.21242963032463874</v>
      </c>
      <c r="K7" s="40">
        <f t="shared" si="1"/>
        <v>0.29032378081755339</v>
      </c>
      <c r="L7" s="18">
        <f t="shared" si="2"/>
        <v>0.33396386135843892</v>
      </c>
    </row>
    <row r="8" spans="1:12">
      <c r="A8" s="36">
        <f t="shared" si="3"/>
        <v>1986</v>
      </c>
      <c r="B8" s="36">
        <v>86771</v>
      </c>
      <c r="C8" s="24">
        <v>17831.8</v>
      </c>
      <c r="D8" s="36">
        <v>2036205</v>
      </c>
      <c r="E8" s="23">
        <v>563627</v>
      </c>
      <c r="F8" s="23">
        <v>399400</v>
      </c>
      <c r="G8" s="23">
        <v>169131</v>
      </c>
      <c r="H8" s="23"/>
      <c r="I8" s="36">
        <f t="shared" si="4"/>
        <v>1986</v>
      </c>
      <c r="J8" s="40">
        <f t="shared" si="0"/>
        <v>0.20550414308928097</v>
      </c>
      <c r="K8" s="40">
        <f t="shared" si="1"/>
        <v>0.2768026794944517</v>
      </c>
      <c r="L8" s="18">
        <f t="shared" si="2"/>
        <v>0.30007611416770313</v>
      </c>
    </row>
    <row r="9" spans="1:12">
      <c r="A9" s="36">
        <f t="shared" si="3"/>
        <v>1987</v>
      </c>
      <c r="B9" s="36">
        <v>89270</v>
      </c>
      <c r="C9" s="24">
        <v>17985.8</v>
      </c>
      <c r="D9" s="36">
        <v>2186167</v>
      </c>
      <c r="E9" s="23">
        <v>579715</v>
      </c>
      <c r="F9" s="23">
        <v>410500</v>
      </c>
      <c r="G9" s="23">
        <v>162139</v>
      </c>
      <c r="H9" s="23"/>
      <c r="I9" s="36">
        <f t="shared" si="4"/>
        <v>1987</v>
      </c>
      <c r="J9" s="40">
        <f t="shared" si="0"/>
        <v>0.20147641984989356</v>
      </c>
      <c r="K9" s="40">
        <f t="shared" si="1"/>
        <v>0.2651741609858716</v>
      </c>
      <c r="L9" s="18">
        <f t="shared" si="2"/>
        <v>0.27968743261775181</v>
      </c>
    </row>
    <row r="10" spans="1:12">
      <c r="A10" s="36">
        <f t="shared" si="3"/>
        <v>1988</v>
      </c>
      <c r="B10" s="36">
        <v>92034</v>
      </c>
      <c r="C10" s="24">
        <v>17737.599999999999</v>
      </c>
      <c r="D10" s="36">
        <v>2371171</v>
      </c>
      <c r="E10" s="23">
        <v>591434</v>
      </c>
      <c r="F10" s="23">
        <v>455500</v>
      </c>
      <c r="G10" s="23">
        <v>177203</v>
      </c>
      <c r="H10" s="23"/>
      <c r="I10" s="36">
        <f t="shared" si="4"/>
        <v>1988</v>
      </c>
      <c r="J10" s="40">
        <f t="shared" si="0"/>
        <v>0.19272877414868417</v>
      </c>
      <c r="K10" s="40">
        <f t="shared" si="1"/>
        <v>0.24942697089328436</v>
      </c>
      <c r="L10" s="18">
        <f t="shared" si="2"/>
        <v>0.29961584893665227</v>
      </c>
    </row>
    <row r="11" spans="1:12">
      <c r="A11" s="36">
        <f t="shared" si="3"/>
        <v>1989</v>
      </c>
      <c r="B11" s="36">
        <v>94302</v>
      </c>
      <c r="C11" s="22">
        <v>18765.400000000001</v>
      </c>
      <c r="D11" s="36">
        <v>2518803</v>
      </c>
      <c r="E11" s="23">
        <v>666196</v>
      </c>
      <c r="F11" s="23">
        <v>507400</v>
      </c>
      <c r="G11" s="23">
        <v>201808</v>
      </c>
      <c r="H11" s="23"/>
      <c r="I11" s="36">
        <f t="shared" si="4"/>
        <v>1989</v>
      </c>
      <c r="J11" s="40">
        <f t="shared" si="0"/>
        <v>0.19899259824818138</v>
      </c>
      <c r="K11" s="40">
        <f t="shared" si="1"/>
        <v>0.26448912439758093</v>
      </c>
      <c r="L11" s="18">
        <f t="shared" si="2"/>
        <v>0.30292586566115676</v>
      </c>
    </row>
    <row r="12" spans="1:12">
      <c r="A12" s="36">
        <f t="shared" si="3"/>
        <v>1990</v>
      </c>
      <c r="B12" s="36">
        <v>95231</v>
      </c>
      <c r="C12" s="24">
        <v>18429.7</v>
      </c>
      <c r="D12" s="36">
        <v>2668555</v>
      </c>
      <c r="E12" s="23">
        <v>688545</v>
      </c>
      <c r="F12" s="23">
        <v>532600</v>
      </c>
      <c r="G12" s="23">
        <v>213079</v>
      </c>
      <c r="H12" s="23"/>
      <c r="I12" s="36">
        <f t="shared" si="4"/>
        <v>1990</v>
      </c>
      <c r="J12" s="40">
        <f t="shared" si="0"/>
        <v>0.19352626770694417</v>
      </c>
      <c r="K12" s="40">
        <f t="shared" si="1"/>
        <v>0.25802166340959809</v>
      </c>
      <c r="L12" s="18">
        <f t="shared" si="2"/>
        <v>0.30946270759354871</v>
      </c>
    </row>
    <row r="13" spans="1:12">
      <c r="A13" s="36">
        <f t="shared" si="3"/>
        <v>1991</v>
      </c>
      <c r="B13" s="36">
        <v>93759</v>
      </c>
      <c r="C13" s="24">
        <v>17958.900000000001</v>
      </c>
      <c r="D13" s="36">
        <v>2734823</v>
      </c>
      <c r="E13" s="23">
        <v>706859</v>
      </c>
      <c r="F13" s="23">
        <v>528400</v>
      </c>
      <c r="G13" s="23">
        <v>206290</v>
      </c>
      <c r="H13" s="23"/>
      <c r="I13" s="36">
        <f t="shared" si="4"/>
        <v>1991</v>
      </c>
      <c r="J13" s="40">
        <f t="shared" si="0"/>
        <v>0.19154321185166226</v>
      </c>
      <c r="K13" s="40">
        <f t="shared" si="1"/>
        <v>0.2584660872019871</v>
      </c>
      <c r="L13" s="18">
        <f t="shared" si="2"/>
        <v>0.29184038117927336</v>
      </c>
    </row>
    <row r="14" spans="1:12">
      <c r="A14" s="36">
        <f t="shared" si="3"/>
        <v>1992</v>
      </c>
      <c r="B14" s="36">
        <v>94150</v>
      </c>
      <c r="C14" s="24">
        <v>17529.599999999999</v>
      </c>
      <c r="D14" s="36">
        <v>2909092</v>
      </c>
      <c r="E14" s="23">
        <v>724931</v>
      </c>
      <c r="F14" s="23">
        <v>546600</v>
      </c>
      <c r="G14" s="23">
        <v>208834</v>
      </c>
      <c r="H14" s="23"/>
      <c r="I14" s="36">
        <f t="shared" si="4"/>
        <v>1992</v>
      </c>
      <c r="J14" s="40">
        <f t="shared" si="0"/>
        <v>0.1861879978757302</v>
      </c>
      <c r="K14" s="40">
        <f t="shared" si="1"/>
        <v>0.24919493780189833</v>
      </c>
      <c r="L14" s="18">
        <f t="shared" si="2"/>
        <v>0.28807431327947075</v>
      </c>
    </row>
    <row r="15" spans="1:12">
      <c r="A15" s="36">
        <f t="shared" si="3"/>
        <v>1993</v>
      </c>
      <c r="B15" s="36">
        <v>96102</v>
      </c>
      <c r="C15" s="24">
        <v>17536.900000000001</v>
      </c>
      <c r="D15" s="36">
        <v>3035636</v>
      </c>
      <c r="E15" s="23">
        <v>754230</v>
      </c>
      <c r="F15" s="23">
        <v>586700</v>
      </c>
      <c r="G15" s="23">
        <v>207437</v>
      </c>
      <c r="H15" s="23"/>
      <c r="I15" s="36">
        <f t="shared" si="4"/>
        <v>1993</v>
      </c>
      <c r="J15" s="40">
        <f t="shared" si="0"/>
        <v>0.18248215437764043</v>
      </c>
      <c r="K15" s="40">
        <f t="shared" si="1"/>
        <v>0.24845864260405398</v>
      </c>
      <c r="L15" s="18">
        <f t="shared" si="2"/>
        <v>0.27503148906832131</v>
      </c>
    </row>
    <row r="16" spans="1:12">
      <c r="A16" s="36">
        <f t="shared" si="3"/>
        <v>1994</v>
      </c>
      <c r="B16" s="36">
        <v>98852</v>
      </c>
      <c r="C16" s="22">
        <v>18565.400000000001</v>
      </c>
      <c r="D16" s="36">
        <v>3197637</v>
      </c>
      <c r="E16" s="23">
        <v>805372</v>
      </c>
      <c r="F16" s="23">
        <v>549274</v>
      </c>
      <c r="G16" s="23">
        <v>231917</v>
      </c>
      <c r="H16" s="23"/>
      <c r="I16" s="36">
        <f t="shared" si="4"/>
        <v>1994</v>
      </c>
      <c r="J16" s="40">
        <f t="shared" si="0"/>
        <v>0.18781005948286328</v>
      </c>
      <c r="K16" s="40">
        <f t="shared" si="1"/>
        <v>0.25186473636626044</v>
      </c>
      <c r="L16" s="18">
        <f t="shared" si="2"/>
        <v>0.28796258126679347</v>
      </c>
    </row>
    <row r="17" spans="1:12">
      <c r="A17" s="36">
        <f t="shared" si="3"/>
        <v>1995</v>
      </c>
      <c r="B17" s="36">
        <v>101634</v>
      </c>
      <c r="C17" s="24">
        <v>18576.2</v>
      </c>
      <c r="D17" s="36">
        <v>3366613</v>
      </c>
      <c r="E17" s="23">
        <v>817375</v>
      </c>
      <c r="F17" s="23">
        <v>601123</v>
      </c>
      <c r="G17" s="23">
        <v>248017</v>
      </c>
      <c r="H17" s="23"/>
      <c r="I17" s="36">
        <f t="shared" si="4"/>
        <v>1995</v>
      </c>
      <c r="J17" s="40">
        <f t="shared" si="0"/>
        <v>0.18277544916071395</v>
      </c>
      <c r="K17" s="40">
        <f t="shared" si="1"/>
        <v>0.24278852365864445</v>
      </c>
      <c r="L17" s="18">
        <f t="shared" si="2"/>
        <v>0.30343110567365039</v>
      </c>
    </row>
    <row r="18" spans="1:12">
      <c r="A18" s="36">
        <f t="shared" si="3"/>
        <v>1996</v>
      </c>
      <c r="B18" s="36">
        <v>103827</v>
      </c>
      <c r="C18" s="24">
        <v>18790</v>
      </c>
      <c r="D18" s="36">
        <v>3562746</v>
      </c>
      <c r="E18" s="23">
        <v>846847</v>
      </c>
      <c r="F18" s="23">
        <v>707110</v>
      </c>
      <c r="G18" s="23">
        <v>260048</v>
      </c>
      <c r="H18" s="23"/>
      <c r="I18" s="36">
        <f t="shared" si="4"/>
        <v>1996</v>
      </c>
      <c r="J18" s="40">
        <f t="shared" si="0"/>
        <v>0.18097412041183891</v>
      </c>
      <c r="K18" s="40">
        <f t="shared" si="1"/>
        <v>0.23769502512949281</v>
      </c>
      <c r="L18" s="18">
        <f t="shared" si="2"/>
        <v>0.3070779019114433</v>
      </c>
    </row>
    <row r="19" spans="1:12">
      <c r="A19" s="36">
        <f t="shared" si="3"/>
        <v>1997</v>
      </c>
      <c r="B19" s="36">
        <v>106701</v>
      </c>
      <c r="C19" s="24">
        <v>19877.7</v>
      </c>
      <c r="D19" s="36">
        <v>3823494</v>
      </c>
      <c r="E19" s="23">
        <v>899352</v>
      </c>
      <c r="F19" s="23">
        <v>770799</v>
      </c>
      <c r="G19" s="23">
        <v>309247</v>
      </c>
      <c r="H19" s="23"/>
      <c r="I19" s="36">
        <f t="shared" si="4"/>
        <v>1997</v>
      </c>
      <c r="J19" s="40">
        <f t="shared" si="0"/>
        <v>0.18629347428796356</v>
      </c>
      <c r="K19" s="40">
        <f t="shared" si="1"/>
        <v>0.23521731693576609</v>
      </c>
      <c r="L19" s="18">
        <f t="shared" si="2"/>
        <v>0.34385535363239311</v>
      </c>
    </row>
    <row r="20" spans="1:12">
      <c r="A20" s="36">
        <f t="shared" si="3"/>
        <v>1998</v>
      </c>
      <c r="B20" s="36">
        <v>109704</v>
      </c>
      <c r="C20" s="24">
        <v>19819.8</v>
      </c>
      <c r="D20" s="36">
        <v>4146921</v>
      </c>
      <c r="E20" s="23">
        <v>919532</v>
      </c>
      <c r="F20" s="23">
        <v>879041</v>
      </c>
      <c r="G20" s="23">
        <v>317184</v>
      </c>
      <c r="H20" s="23"/>
      <c r="I20" s="36">
        <f t="shared" si="4"/>
        <v>1998</v>
      </c>
      <c r="J20" s="40">
        <f t="shared" si="0"/>
        <v>0.18066615620214393</v>
      </c>
      <c r="K20" s="40">
        <f t="shared" si="1"/>
        <v>0.22173848983378269</v>
      </c>
      <c r="L20" s="18">
        <f t="shared" si="2"/>
        <v>0.34494068721915061</v>
      </c>
    </row>
    <row r="21" spans="1:12">
      <c r="A21" s="36">
        <f t="shared" si="3"/>
        <v>1999</v>
      </c>
      <c r="B21" s="36">
        <v>112250</v>
      </c>
      <c r="C21" s="22">
        <v>23006.799999999999</v>
      </c>
      <c r="D21" s="36">
        <v>4429104</v>
      </c>
      <c r="E21" s="23">
        <v>1103919</v>
      </c>
      <c r="F21" s="23">
        <v>965828</v>
      </c>
      <c r="G21" s="23">
        <v>405895</v>
      </c>
      <c r="H21" s="23"/>
      <c r="I21" s="36">
        <f t="shared" si="4"/>
        <v>1999</v>
      </c>
      <c r="J21" s="40">
        <f t="shared" si="0"/>
        <v>0.20496035634743875</v>
      </c>
      <c r="K21" s="40">
        <f t="shared" si="1"/>
        <v>0.24924205889046633</v>
      </c>
      <c r="L21" s="18">
        <f t="shared" si="2"/>
        <v>0.36768549141739565</v>
      </c>
    </row>
    <row r="22" spans="1:12">
      <c r="A22" s="36">
        <f t="shared" si="3"/>
        <v>2000</v>
      </c>
      <c r="B22" s="36">
        <v>114599</v>
      </c>
      <c r="C22" s="24">
        <v>23885.200000000001</v>
      </c>
      <c r="D22" s="36">
        <v>4811250</v>
      </c>
      <c r="E22" s="23">
        <v>1176328</v>
      </c>
      <c r="F22" s="23">
        <v>1100457</v>
      </c>
      <c r="G22" s="23">
        <v>437575</v>
      </c>
      <c r="H22" s="23"/>
      <c r="I22" s="36">
        <f t="shared" si="4"/>
        <v>2000</v>
      </c>
      <c r="J22" s="40">
        <f t="shared" si="0"/>
        <v>0.20842415727885932</v>
      </c>
      <c r="K22" s="40">
        <f t="shared" si="1"/>
        <v>0.2444952974798649</v>
      </c>
      <c r="L22" s="18">
        <f t="shared" si="2"/>
        <v>0.37198383444073424</v>
      </c>
    </row>
    <row r="23" spans="1:12">
      <c r="A23" s="36">
        <f t="shared" si="3"/>
        <v>2001</v>
      </c>
      <c r="B23" s="36">
        <v>114077</v>
      </c>
      <c r="C23" s="24">
        <v>22735.1</v>
      </c>
      <c r="D23" s="36">
        <v>4934293</v>
      </c>
      <c r="E23" s="23">
        <v>1151429</v>
      </c>
      <c r="F23" s="23">
        <v>1003801</v>
      </c>
      <c r="G23" s="23">
        <v>450021</v>
      </c>
      <c r="H23" s="23"/>
      <c r="I23" s="36">
        <f t="shared" si="4"/>
        <v>2001</v>
      </c>
      <c r="J23" s="40">
        <f t="shared" si="0"/>
        <v>0.19929608948341909</v>
      </c>
      <c r="K23" s="40">
        <f t="shared" si="1"/>
        <v>0.23335237692613714</v>
      </c>
      <c r="L23" s="18">
        <f t="shared" si="2"/>
        <v>0.39083695130138291</v>
      </c>
    </row>
    <row r="24" spans="1:12">
      <c r="A24" s="36">
        <f t="shared" si="3"/>
        <v>2002</v>
      </c>
      <c r="B24" s="36">
        <v>112609</v>
      </c>
      <c r="C24" s="24">
        <v>22117.599999999999</v>
      </c>
      <c r="D24" s="36">
        <v>4957991</v>
      </c>
      <c r="E24" s="23">
        <v>1140928</v>
      </c>
      <c r="F24" s="23">
        <v>928046</v>
      </c>
      <c r="G24" s="23">
        <v>367434</v>
      </c>
      <c r="H24" s="23"/>
      <c r="I24" s="36">
        <f t="shared" si="4"/>
        <v>2002</v>
      </c>
      <c r="J24" s="40">
        <f t="shared" si="0"/>
        <v>0.19641058885169035</v>
      </c>
      <c r="K24" s="40">
        <f t="shared" si="1"/>
        <v>0.23011901393124756</v>
      </c>
      <c r="L24" s="18">
        <f t="shared" si="2"/>
        <v>0.32204836764458405</v>
      </c>
    </row>
    <row r="25" spans="1:12">
      <c r="A25" s="36">
        <f t="shared" si="3"/>
        <v>2003</v>
      </c>
      <c r="B25" s="36">
        <v>112174</v>
      </c>
      <c r="C25" s="24">
        <v>21104.799999999999</v>
      </c>
      <c r="D25" s="36">
        <v>5106611</v>
      </c>
      <c r="E25" s="23">
        <v>1161355</v>
      </c>
      <c r="F25" s="23">
        <v>895646</v>
      </c>
      <c r="G25" s="23">
        <v>334751</v>
      </c>
      <c r="H25" s="23"/>
      <c r="I25" s="36">
        <f t="shared" si="4"/>
        <v>2003</v>
      </c>
      <c r="J25" s="40">
        <f t="shared" si="0"/>
        <v>0.18814342004386042</v>
      </c>
      <c r="K25" s="40">
        <f t="shared" si="1"/>
        <v>0.22742186549944768</v>
      </c>
      <c r="L25" s="18">
        <f t="shared" si="2"/>
        <v>0.28824175209130715</v>
      </c>
    </row>
    <row r="26" spans="1:12">
      <c r="A26" s="36">
        <f t="shared" si="3"/>
        <v>2004</v>
      </c>
      <c r="B26" s="36">
        <v>113566</v>
      </c>
      <c r="C26" s="22">
        <v>21176.5</v>
      </c>
      <c r="D26" s="36">
        <v>5406291</v>
      </c>
      <c r="E26" s="23">
        <v>1239523</v>
      </c>
      <c r="F26" s="23">
        <v>958603</v>
      </c>
      <c r="G26" s="23">
        <v>339419</v>
      </c>
      <c r="H26" s="23"/>
      <c r="I26" s="36">
        <f t="shared" si="4"/>
        <v>2004</v>
      </c>
      <c r="J26" s="40">
        <f t="shared" si="0"/>
        <v>0.18646866139513588</v>
      </c>
      <c r="K26" s="40">
        <f t="shared" si="1"/>
        <v>0.22927419186277617</v>
      </c>
      <c r="L26" s="18">
        <f t="shared" si="2"/>
        <v>0.27383033634712706</v>
      </c>
    </row>
    <row r="27" spans="1:12">
      <c r="A27" s="36">
        <f t="shared" si="3"/>
        <v>2005</v>
      </c>
      <c r="B27" s="36">
        <v>115398</v>
      </c>
      <c r="C27" s="24">
        <v>21472</v>
      </c>
      <c r="D27" s="36">
        <v>5694360</v>
      </c>
      <c r="E27" s="23">
        <v>1281321</v>
      </c>
      <c r="F27" s="23">
        <v>1063700</v>
      </c>
      <c r="G27" s="23">
        <v>377182</v>
      </c>
      <c r="H27" s="23"/>
      <c r="I27" s="36">
        <f t="shared" si="4"/>
        <v>2005</v>
      </c>
      <c r="J27" s="40">
        <f t="shared" si="0"/>
        <v>0.18606908265307892</v>
      </c>
      <c r="K27" s="40">
        <f t="shared" si="1"/>
        <v>0.22501580511242703</v>
      </c>
      <c r="L27" s="18">
        <f t="shared" si="2"/>
        <v>0.29436963883367245</v>
      </c>
    </row>
    <row r="28" spans="1:12">
      <c r="A28" s="36">
        <f t="shared" si="3"/>
        <v>2006</v>
      </c>
      <c r="B28" s="36">
        <v>117680</v>
      </c>
      <c r="C28" s="24">
        <v>21615.8</v>
      </c>
      <c r="D28" s="36">
        <v>6047079</v>
      </c>
      <c r="E28" s="23">
        <v>1363634</v>
      </c>
      <c r="F28" s="23">
        <v>1217107</v>
      </c>
      <c r="G28" s="23">
        <v>445295</v>
      </c>
      <c r="H28" s="23"/>
      <c r="I28" s="36">
        <f t="shared" si="4"/>
        <v>2006</v>
      </c>
      <c r="J28" s="40">
        <f t="shared" si="0"/>
        <v>0.1836828687967369</v>
      </c>
      <c r="K28" s="40">
        <f t="shared" si="1"/>
        <v>0.22550292463518337</v>
      </c>
      <c r="L28" s="18">
        <f t="shared" si="2"/>
        <v>0.32655023268707001</v>
      </c>
    </row>
    <row r="29" spans="1:12">
      <c r="A29" s="36">
        <f t="shared" si="3"/>
        <v>2007</v>
      </c>
      <c r="B29" s="36">
        <v>118944</v>
      </c>
      <c r="C29" s="24">
        <v>21548.9</v>
      </c>
      <c r="D29" s="36">
        <v>6369769</v>
      </c>
      <c r="E29" s="23">
        <v>1386455</v>
      </c>
      <c r="F29" s="23">
        <v>1270522</v>
      </c>
      <c r="G29" s="23">
        <v>495361</v>
      </c>
      <c r="H29" s="23"/>
      <c r="I29" s="36">
        <f t="shared" si="4"/>
        <v>2007</v>
      </c>
      <c r="J29" s="40">
        <f t="shared" si="0"/>
        <v>0.18116844901802531</v>
      </c>
      <c r="K29" s="40">
        <f t="shared" si="1"/>
        <v>0.21766173938175781</v>
      </c>
      <c r="L29" s="18">
        <f t="shared" si="2"/>
        <v>0.35728602803552945</v>
      </c>
    </row>
    <row r="30" spans="1:12">
      <c r="A30" s="36">
        <f t="shared" si="3"/>
        <v>2008</v>
      </c>
      <c r="B30" s="36">
        <v>118003</v>
      </c>
      <c r="C30" s="24">
        <v>20901</v>
      </c>
      <c r="D30" s="36">
        <v>6475493</v>
      </c>
      <c r="E30" s="23">
        <v>1355204</v>
      </c>
      <c r="F30" s="23">
        <v>1294491</v>
      </c>
      <c r="G30" s="23">
        <v>481970</v>
      </c>
      <c r="H30" s="23"/>
      <c r="I30" s="36">
        <f t="shared" si="4"/>
        <v>2008</v>
      </c>
      <c r="J30" s="40">
        <f t="shared" si="0"/>
        <v>0.1771226155267239</v>
      </c>
      <c r="K30" s="40">
        <f t="shared" si="1"/>
        <v>0.20928198053800692</v>
      </c>
      <c r="L30" s="18">
        <f t="shared" si="2"/>
        <v>0.35564387354228588</v>
      </c>
    </row>
    <row r="31" spans="1:12">
      <c r="A31" s="36">
        <f t="shared" si="3"/>
        <v>2009</v>
      </c>
      <c r="B31" s="36">
        <v>111550</v>
      </c>
      <c r="C31" s="22">
        <v>22932.7</v>
      </c>
      <c r="D31" s="36">
        <v>6126325</v>
      </c>
      <c r="E31" s="23">
        <v>1590589</v>
      </c>
      <c r="F31" s="23">
        <v>1015322</v>
      </c>
      <c r="G31" s="23">
        <v>431796</v>
      </c>
      <c r="H31" s="23"/>
      <c r="I31" s="36">
        <f t="shared" si="4"/>
        <v>2009</v>
      </c>
      <c r="J31" s="40">
        <f t="shared" si="0"/>
        <v>0.20558225011205739</v>
      </c>
      <c r="K31" s="40">
        <f t="shared" si="1"/>
        <v>0.25963183474595292</v>
      </c>
      <c r="L31" s="18">
        <f t="shared" si="2"/>
        <v>0.27146924818416324</v>
      </c>
    </row>
    <row r="32" spans="1:12">
      <c r="A32" s="36">
        <f t="shared" si="3"/>
        <v>2010</v>
      </c>
      <c r="B32" s="36">
        <v>110715</v>
      </c>
      <c r="C32" s="24">
        <v>22791.1</v>
      </c>
      <c r="D32" s="36">
        <v>6241287</v>
      </c>
      <c r="E32" s="23">
        <v>1618713</v>
      </c>
      <c r="F32" s="23">
        <v>1036153</v>
      </c>
      <c r="G32" s="23">
        <v>441053</v>
      </c>
      <c r="H32" s="23"/>
      <c r="I32" s="36">
        <f t="shared" si="4"/>
        <v>2010</v>
      </c>
      <c r="J32" s="40">
        <f t="shared" si="0"/>
        <v>0.20585376868536331</v>
      </c>
      <c r="K32" s="40">
        <f t="shared" si="1"/>
        <v>0.25935564251411608</v>
      </c>
      <c r="L32" s="18">
        <f t="shared" si="2"/>
        <v>0.27247140166292605</v>
      </c>
    </row>
    <row r="33" spans="1:23">
      <c r="A33" s="36">
        <f t="shared" si="3"/>
        <v>2011</v>
      </c>
      <c r="B33" s="36">
        <v>112635</v>
      </c>
      <c r="C33" s="24">
        <v>22994.2</v>
      </c>
      <c r="D33" s="36">
        <v>6531987</v>
      </c>
      <c r="E33" s="23">
        <v>1692811</v>
      </c>
      <c r="F33" s="23">
        <v>1169604</v>
      </c>
      <c r="G33" s="23">
        <v>527828</v>
      </c>
      <c r="H33" s="23"/>
      <c r="I33" s="36">
        <f t="shared" si="4"/>
        <v>2011</v>
      </c>
      <c r="J33" s="40">
        <f t="shared" si="0"/>
        <v>0.20414791139521463</v>
      </c>
      <c r="K33" s="40">
        <f t="shared" si="1"/>
        <v>0.25915712936966961</v>
      </c>
      <c r="L33" s="18">
        <f t="shared" si="2"/>
        <v>0.31180562980746224</v>
      </c>
      <c r="M33" s="36"/>
      <c r="N33" s="36"/>
      <c r="O33" s="36"/>
      <c r="P33" s="36"/>
      <c r="Q33" s="36"/>
      <c r="R33" s="36"/>
      <c r="S33" s="36"/>
      <c r="T33" s="36"/>
      <c r="U33" s="36"/>
      <c r="V33" s="36"/>
      <c r="W33" s="36"/>
    </row>
    <row r="34" spans="1:23">
      <c r="A34" s="36">
        <f t="shared" si="3"/>
        <v>2012</v>
      </c>
      <c r="B34" s="36">
        <v>115519</v>
      </c>
      <c r="C34" s="24">
        <v>23091.9</v>
      </c>
      <c r="D34" s="36">
        <v>6871565</v>
      </c>
      <c r="E34" s="23">
        <v>1772517</v>
      </c>
      <c r="F34" s="23">
        <v>1334421</v>
      </c>
      <c r="G34" s="23">
        <v>584429</v>
      </c>
      <c r="H34" s="23"/>
      <c r="I34" s="36">
        <f t="shared" si="4"/>
        <v>2012</v>
      </c>
      <c r="J34" s="40">
        <f t="shared" si="0"/>
        <v>0.19989698664288993</v>
      </c>
      <c r="K34" s="40">
        <f t="shared" si="1"/>
        <v>0.25794953551338012</v>
      </c>
      <c r="L34" s="18">
        <f t="shared" si="2"/>
        <v>0.3297170069454905</v>
      </c>
      <c r="M34" s="36"/>
      <c r="N34" s="36"/>
      <c r="O34" s="36"/>
      <c r="P34" s="36"/>
      <c r="Q34" s="36"/>
      <c r="R34" s="36"/>
      <c r="S34" s="36"/>
      <c r="T34" s="36"/>
      <c r="U34" s="36"/>
      <c r="V34" s="36"/>
      <c r="W34" s="36"/>
    </row>
    <row r="35" spans="1:23">
      <c r="A35" s="36">
        <f t="shared" si="3"/>
        <v>2013</v>
      </c>
      <c r="B35" s="36">
        <v>117880</v>
      </c>
      <c r="C35" s="22">
        <v>23348.799999999999</v>
      </c>
      <c r="D35" s="36">
        <v>7095280</v>
      </c>
      <c r="E35" s="23">
        <v>1812968</v>
      </c>
      <c r="F35" s="23">
        <v>1400883</v>
      </c>
      <c r="G35" s="23">
        <v>593986</v>
      </c>
      <c r="H35" s="23"/>
      <c r="I35" s="36">
        <f t="shared" si="4"/>
        <v>2013</v>
      </c>
      <c r="J35" s="40">
        <f t="shared" si="0"/>
        <v>0.19807261621988462</v>
      </c>
      <c r="K35" s="40">
        <f t="shared" si="1"/>
        <v>0.25551747076930015</v>
      </c>
      <c r="L35" s="18">
        <f t="shared" si="2"/>
        <v>0.3276318169984247</v>
      </c>
      <c r="M35" s="36"/>
      <c r="N35" s="45" t="s">
        <v>105</v>
      </c>
      <c r="O35" s="45"/>
      <c r="P35" s="45"/>
      <c r="Q35" s="45"/>
      <c r="R35" s="45"/>
      <c r="S35" s="45"/>
      <c r="T35" s="45"/>
      <c r="U35" s="45"/>
      <c r="V35" s="45"/>
      <c r="W35" s="45"/>
    </row>
    <row r="36" spans="1:23">
      <c r="A36" s="36">
        <f t="shared" si="3"/>
        <v>2014</v>
      </c>
      <c r="B36" s="36">
        <v>120668</v>
      </c>
      <c r="C36" s="22">
        <v>27587.200000000001</v>
      </c>
      <c r="D36" s="36">
        <v>7468702</v>
      </c>
      <c r="E36" s="23">
        <v>2116998</v>
      </c>
      <c r="F36" s="23">
        <v>1506582</v>
      </c>
      <c r="G36" s="23">
        <v>722346</v>
      </c>
      <c r="H36" s="23"/>
      <c r="I36" s="36">
        <f t="shared" si="4"/>
        <v>2014</v>
      </c>
      <c r="J36" s="40">
        <f t="shared" si="0"/>
        <v>0.22862067822455001</v>
      </c>
      <c r="K36" s="40">
        <f t="shared" si="1"/>
        <v>0.28344925262783277</v>
      </c>
      <c r="L36" s="18">
        <f t="shared" si="2"/>
        <v>0.34121241493851201</v>
      </c>
      <c r="M36" s="36"/>
      <c r="N36" s="45"/>
      <c r="O36" s="45"/>
      <c r="P36" s="45"/>
      <c r="Q36" s="45"/>
      <c r="R36" s="45"/>
      <c r="S36" s="45"/>
      <c r="T36" s="45"/>
      <c r="U36" s="45"/>
      <c r="V36" s="45"/>
      <c r="W36" s="45"/>
    </row>
    <row r="37" spans="1:23">
      <c r="A37" s="36">
        <f t="shared" si="3"/>
        <v>2015</v>
      </c>
      <c r="B37" s="36">
        <v>123490</v>
      </c>
      <c r="C37" s="22">
        <v>28045.599999999999</v>
      </c>
      <c r="D37" s="36">
        <v>7861154</v>
      </c>
      <c r="E37" s="23">
        <v>2191540</v>
      </c>
      <c r="F37" s="23">
        <v>1544668</v>
      </c>
      <c r="G37" s="23">
        <v>712568</v>
      </c>
      <c r="H37" s="23"/>
      <c r="I37" s="36">
        <f t="shared" si="4"/>
        <v>2015</v>
      </c>
      <c r="J37" s="40">
        <f t="shared" si="0"/>
        <v>0.22710826787594135</v>
      </c>
      <c r="K37" s="40">
        <f t="shared" si="1"/>
        <v>0.2787809525166407</v>
      </c>
      <c r="L37" s="18">
        <f t="shared" si="2"/>
        <v>0.32514487529317282</v>
      </c>
      <c r="M37" s="36"/>
      <c r="N37" s="45"/>
      <c r="O37" s="45"/>
      <c r="P37" s="45"/>
      <c r="Q37" s="45"/>
      <c r="R37" s="45"/>
      <c r="S37" s="45"/>
      <c r="T37" s="45"/>
      <c r="U37" s="45"/>
      <c r="V37" s="45"/>
      <c r="W37" s="45"/>
    </row>
    <row r="38" spans="1:23">
      <c r="A38" s="36">
        <f t="shared" si="3"/>
        <v>2016</v>
      </c>
      <c r="B38" s="36">
        <v>125608</v>
      </c>
      <c r="C38" s="22">
        <v>28022.6</v>
      </c>
      <c r="D38" s="36">
        <v>8083717</v>
      </c>
      <c r="E38" s="23">
        <v>2199969</v>
      </c>
      <c r="F38" s="23">
        <v>1480276</v>
      </c>
      <c r="G38" s="23">
        <v>641469</v>
      </c>
      <c r="H38" s="23"/>
      <c r="I38" s="36">
        <f t="shared" si="4"/>
        <v>2016</v>
      </c>
      <c r="J38" s="40">
        <f t="shared" si="0"/>
        <v>0.22309566269664352</v>
      </c>
      <c r="K38" s="40">
        <f t="shared" si="1"/>
        <v>0.27214819618252345</v>
      </c>
      <c r="L38" s="18">
        <f t="shared" si="2"/>
        <v>0.2915809268221507</v>
      </c>
      <c r="M38" s="36"/>
      <c r="N38" s="45"/>
      <c r="O38" s="45"/>
      <c r="P38" s="45"/>
      <c r="Q38" s="45"/>
      <c r="R38" s="45"/>
      <c r="S38" s="45"/>
      <c r="T38" s="45"/>
      <c r="U38" s="45"/>
      <c r="V38" s="45"/>
      <c r="W38" s="45"/>
    </row>
    <row r="39" spans="1:23">
      <c r="A39" s="36">
        <f t="shared" si="3"/>
        <v>2017</v>
      </c>
      <c r="B39" s="36">
        <v>127439</v>
      </c>
      <c r="C39" s="22">
        <v>28071.200000000001</v>
      </c>
      <c r="D39" s="36">
        <v>8486335</v>
      </c>
      <c r="E39" s="23">
        <v>2250885</v>
      </c>
      <c r="F39" s="23">
        <v>1581840</v>
      </c>
      <c r="G39" s="23">
        <v>653637</v>
      </c>
      <c r="H39" s="23"/>
      <c r="I39" s="36">
        <f t="shared" si="4"/>
        <v>2017</v>
      </c>
      <c r="J39" s="40">
        <f t="shared" si="0"/>
        <v>0.22027165938213578</v>
      </c>
      <c r="K39" s="40">
        <f t="shared" si="1"/>
        <v>0.265236406528849</v>
      </c>
      <c r="L39" s="18">
        <f t="shared" si="2"/>
        <v>0.29039111282895397</v>
      </c>
      <c r="M39" s="36"/>
      <c r="N39" s="36"/>
      <c r="O39" s="36"/>
      <c r="P39" s="36"/>
      <c r="Q39" s="36"/>
      <c r="R39" s="36"/>
      <c r="S39" s="36"/>
      <c r="T39" s="36"/>
      <c r="U39" s="36"/>
      <c r="V39" s="36"/>
      <c r="W39" s="36"/>
    </row>
    <row r="41" spans="1:23">
      <c r="A41" s="36" t="s">
        <v>36</v>
      </c>
      <c r="B41" s="36"/>
      <c r="C41" s="36"/>
      <c r="D41" s="36"/>
      <c r="E41" s="36"/>
      <c r="F41" s="36"/>
      <c r="G41" s="36"/>
      <c r="H41" s="36"/>
      <c r="I41" s="36" t="s">
        <v>36</v>
      </c>
      <c r="J41" s="36"/>
      <c r="K41" s="36"/>
      <c r="L41" s="36"/>
      <c r="M41" s="36"/>
      <c r="N41" s="36"/>
      <c r="O41" s="36"/>
      <c r="P41" s="36"/>
      <c r="Q41" s="36"/>
      <c r="R41" s="36"/>
      <c r="S41" s="36"/>
      <c r="T41" s="36"/>
      <c r="U41" s="36"/>
      <c r="V41" s="36"/>
      <c r="W41" s="36"/>
    </row>
    <row r="42" spans="1:23">
      <c r="A42" s="36" t="s">
        <v>106</v>
      </c>
      <c r="B42" s="36"/>
      <c r="C42" s="36"/>
      <c r="D42" s="36"/>
      <c r="E42" s="36"/>
      <c r="F42" s="36"/>
      <c r="G42" s="36"/>
      <c r="H42" s="36"/>
      <c r="I42" s="36" t="s">
        <v>106</v>
      </c>
      <c r="J42" s="36"/>
      <c r="K42" s="36"/>
      <c r="L42" s="36"/>
      <c r="M42" s="36"/>
      <c r="N42" s="36"/>
      <c r="O42" s="36"/>
      <c r="P42" s="36"/>
      <c r="Q42" s="36"/>
      <c r="R42" s="36"/>
      <c r="S42" s="36"/>
      <c r="T42" s="36"/>
      <c r="U42" s="36"/>
      <c r="V42" s="36"/>
      <c r="W42" s="36"/>
    </row>
    <row r="43" spans="1:23">
      <c r="A43" s="36" t="s">
        <v>107</v>
      </c>
      <c r="B43" s="36"/>
      <c r="C43" s="36"/>
      <c r="D43" s="36"/>
      <c r="E43" s="36"/>
      <c r="F43" s="36"/>
      <c r="G43" s="36"/>
      <c r="H43" s="36"/>
      <c r="I43" s="36" t="s">
        <v>107</v>
      </c>
      <c r="J43" s="36"/>
      <c r="K43" s="36"/>
      <c r="L43" s="36"/>
      <c r="M43" s="36"/>
      <c r="N43" s="36"/>
      <c r="O43" s="36"/>
      <c r="P43" s="36"/>
      <c r="Q43" s="36"/>
      <c r="R43" s="36"/>
      <c r="S43" s="36"/>
      <c r="T43" s="36"/>
      <c r="U43" s="36"/>
      <c r="V43" s="36"/>
      <c r="W43" s="36"/>
    </row>
    <row r="44" spans="1:23">
      <c r="A44" s="36" t="s">
        <v>108</v>
      </c>
      <c r="B44" s="36"/>
      <c r="C44" s="36"/>
      <c r="D44" s="36"/>
      <c r="E44" s="36"/>
      <c r="F44" s="36"/>
      <c r="G44" s="36"/>
      <c r="H44" s="36"/>
      <c r="I44" s="36" t="s">
        <v>108</v>
      </c>
      <c r="J44" s="36"/>
      <c r="K44" s="36"/>
      <c r="L44" s="36"/>
      <c r="M44" s="36"/>
      <c r="N44" s="36"/>
      <c r="O44" s="36"/>
      <c r="P44" s="36"/>
      <c r="Q44" s="36"/>
      <c r="R44" s="36"/>
      <c r="S44" s="36"/>
      <c r="T44" s="36"/>
      <c r="U44" s="36"/>
      <c r="V44" s="36"/>
      <c r="W44" s="36"/>
    </row>
  </sheetData>
  <mergeCells count="1">
    <mergeCell ref="N35:W38"/>
  </mergeCells>
  <pageMargins left="0.7" right="0.7" top="0.75" bottom="0.75" header="0.3" footer="0.3"/>
  <pageSetup scale="25"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G49"/>
  <sheetViews>
    <sheetView topLeftCell="AI1" workbookViewId="0">
      <selection activeCell="T26" sqref="T26"/>
    </sheetView>
  </sheetViews>
  <sheetFormatPr baseColWidth="10" defaultColWidth="8.83203125" defaultRowHeight="15"/>
  <cols>
    <col min="15" max="15" width="9.1640625" style="16"/>
    <col min="16" max="19" width="14.6640625" customWidth="1"/>
  </cols>
  <sheetData>
    <row r="1" spans="1:19">
      <c r="A1" s="36"/>
      <c r="B1" s="36" t="s">
        <v>12</v>
      </c>
      <c r="C1" s="36"/>
      <c r="D1" s="36"/>
      <c r="E1" s="36" t="s">
        <v>109</v>
      </c>
      <c r="F1" s="36"/>
      <c r="G1" s="36"/>
      <c r="H1" s="36" t="s">
        <v>110</v>
      </c>
      <c r="I1" s="36"/>
      <c r="J1" s="36"/>
      <c r="K1" s="36" t="s">
        <v>111</v>
      </c>
      <c r="L1" s="36"/>
      <c r="M1" s="36"/>
      <c r="N1" s="36"/>
      <c r="O1" s="36"/>
      <c r="P1" s="36"/>
      <c r="Q1" s="36"/>
      <c r="R1" s="36"/>
      <c r="S1" s="36"/>
    </row>
    <row r="2" spans="1:19" ht="80">
      <c r="A2" s="36"/>
      <c r="B2" s="36" t="s">
        <v>112</v>
      </c>
      <c r="C2" s="36" t="s">
        <v>113</v>
      </c>
      <c r="D2" s="36" t="s">
        <v>114</v>
      </c>
      <c r="E2" s="36" t="s">
        <v>112</v>
      </c>
      <c r="F2" s="36" t="s">
        <v>113</v>
      </c>
      <c r="G2" s="36" t="s">
        <v>114</v>
      </c>
      <c r="H2" s="36" t="s">
        <v>112</v>
      </c>
      <c r="I2" s="36" t="s">
        <v>113</v>
      </c>
      <c r="J2" s="36" t="s">
        <v>114</v>
      </c>
      <c r="K2" s="36" t="s">
        <v>112</v>
      </c>
      <c r="L2" s="36" t="s">
        <v>113</v>
      </c>
      <c r="M2" s="36" t="s">
        <v>114</v>
      </c>
      <c r="N2" s="36"/>
      <c r="O2" s="36"/>
      <c r="P2" s="17" t="s">
        <v>115</v>
      </c>
      <c r="Q2" s="17" t="s">
        <v>116</v>
      </c>
      <c r="R2" s="17" t="s">
        <v>117</v>
      </c>
      <c r="S2" s="17" t="s">
        <v>118</v>
      </c>
    </row>
    <row r="3" spans="1:19">
      <c r="A3" s="36">
        <v>1982</v>
      </c>
      <c r="B3" s="36">
        <v>23727</v>
      </c>
      <c r="C3" s="36">
        <v>18704.599999999999</v>
      </c>
      <c r="D3" s="36">
        <v>5022.3999999999996</v>
      </c>
      <c r="E3" s="36">
        <v>609828</v>
      </c>
      <c r="F3" s="36">
        <v>520383</v>
      </c>
      <c r="G3" s="36">
        <v>89445</v>
      </c>
      <c r="H3" s="36">
        <v>245216</v>
      </c>
      <c r="I3" s="36">
        <v>200404</v>
      </c>
      <c r="J3" s="36">
        <v>44812</v>
      </c>
      <c r="K3" s="36"/>
      <c r="L3" s="36"/>
      <c r="M3" s="36"/>
      <c r="N3" s="36"/>
      <c r="O3" s="36">
        <v>1982</v>
      </c>
      <c r="P3" s="18">
        <f>D3/B3</f>
        <v>0.21167446369115353</v>
      </c>
      <c r="Q3" s="18">
        <f>G3/E3</f>
        <v>0.14667250437828372</v>
      </c>
      <c r="R3" s="18">
        <f>J3/H3</f>
        <v>0.18274500848231762</v>
      </c>
      <c r="S3" s="18"/>
    </row>
    <row r="4" spans="1:19">
      <c r="A4" s="36">
        <f>A3+1</f>
        <v>1983</v>
      </c>
      <c r="B4" s="36">
        <v>23253.1</v>
      </c>
      <c r="C4" s="36">
        <v>18399.5</v>
      </c>
      <c r="D4" s="36">
        <v>4853.6000000000004</v>
      </c>
      <c r="E4" s="36">
        <v>604694</v>
      </c>
      <c r="F4" s="36">
        <v>522645</v>
      </c>
      <c r="G4" s="36">
        <v>82049</v>
      </c>
      <c r="H4" s="36">
        <v>197534</v>
      </c>
      <c r="I4" s="36">
        <v>160656</v>
      </c>
      <c r="J4" s="36">
        <v>36878</v>
      </c>
      <c r="K4" s="36"/>
      <c r="L4" s="36"/>
      <c r="M4" s="36"/>
      <c r="N4" s="36"/>
      <c r="O4" s="36">
        <f>O3+1</f>
        <v>1983</v>
      </c>
      <c r="P4" s="18">
        <f t="shared" ref="P4:P38" si="0">D4/B4</f>
        <v>0.20872915869281949</v>
      </c>
      <c r="Q4" s="18">
        <f t="shared" ref="Q4:Q38" si="1">G4/E4</f>
        <v>0.13568681018829359</v>
      </c>
      <c r="R4" s="18">
        <f t="shared" ref="R4:R38" si="2">J4/H4</f>
        <v>0.18669191126590864</v>
      </c>
      <c r="S4" s="18"/>
    </row>
    <row r="5" spans="1:19">
      <c r="A5" s="36">
        <f t="shared" ref="A5:A38" si="3">A4+1</f>
        <v>1984</v>
      </c>
      <c r="B5" s="36">
        <v>22972.600000000002</v>
      </c>
      <c r="C5" s="36">
        <v>18130.900000000001</v>
      </c>
      <c r="D5" s="36">
        <v>4841.7</v>
      </c>
      <c r="E5" s="36">
        <v>613355</v>
      </c>
      <c r="F5" s="36">
        <v>533666</v>
      </c>
      <c r="G5" s="36">
        <v>79689</v>
      </c>
      <c r="H5" s="36">
        <v>203791</v>
      </c>
      <c r="I5" s="36">
        <v>168692</v>
      </c>
      <c r="J5" s="36">
        <v>35099</v>
      </c>
      <c r="K5" s="36"/>
      <c r="L5" s="36"/>
      <c r="M5" s="36"/>
      <c r="N5" s="36"/>
      <c r="O5" s="36">
        <f t="shared" ref="O5:O38" si="4">O4+1</f>
        <v>1984</v>
      </c>
      <c r="P5" s="18">
        <f t="shared" si="0"/>
        <v>0.21075977468810667</v>
      </c>
      <c r="Q5" s="18">
        <f t="shared" si="1"/>
        <v>0.129923127715597</v>
      </c>
      <c r="R5" s="18">
        <f t="shared" si="2"/>
        <v>0.17223037327458032</v>
      </c>
      <c r="S5" s="18"/>
    </row>
    <row r="6" spans="1:19">
      <c r="A6" s="36">
        <f t="shared" si="3"/>
        <v>1985</v>
      </c>
      <c r="B6" s="36">
        <v>22923</v>
      </c>
      <c r="C6" s="36">
        <v>18112.599999999999</v>
      </c>
      <c r="D6" s="36">
        <v>4810.3999999999996</v>
      </c>
      <c r="E6" s="36">
        <v>634397</v>
      </c>
      <c r="F6" s="36">
        <v>554033</v>
      </c>
      <c r="G6" s="36">
        <v>80364</v>
      </c>
      <c r="H6" s="36">
        <v>221509</v>
      </c>
      <c r="I6" s="36">
        <v>185027</v>
      </c>
      <c r="J6" s="36">
        <v>36482</v>
      </c>
      <c r="K6" s="36"/>
      <c r="L6" s="36"/>
      <c r="M6" s="36"/>
      <c r="N6" s="36"/>
      <c r="O6" s="36">
        <f t="shared" si="4"/>
        <v>1985</v>
      </c>
      <c r="P6" s="18">
        <f t="shared" si="0"/>
        <v>0.20985036862539805</v>
      </c>
      <c r="Q6" s="18">
        <f t="shared" si="1"/>
        <v>0.12667777432743219</v>
      </c>
      <c r="R6" s="18">
        <f t="shared" si="2"/>
        <v>0.16469759693737049</v>
      </c>
      <c r="S6" s="18"/>
    </row>
    <row r="7" spans="1:19">
      <c r="A7" s="36">
        <f t="shared" si="3"/>
        <v>1986</v>
      </c>
      <c r="B7" s="36">
        <v>22543.1</v>
      </c>
      <c r="C7" s="36">
        <v>17831.8</v>
      </c>
      <c r="D7" s="36">
        <v>4711.3</v>
      </c>
      <c r="E7" s="36">
        <v>655652</v>
      </c>
      <c r="F7" s="36">
        <v>563627</v>
      </c>
      <c r="G7" s="36">
        <v>92025</v>
      </c>
      <c r="H7" s="36">
        <v>203809</v>
      </c>
      <c r="I7" s="36">
        <v>169131</v>
      </c>
      <c r="J7" s="36">
        <v>34678</v>
      </c>
      <c r="K7" s="36"/>
      <c r="L7" s="36"/>
      <c r="M7" s="36"/>
      <c r="N7" s="36"/>
      <c r="O7" s="36">
        <f t="shared" si="4"/>
        <v>1986</v>
      </c>
      <c r="P7" s="18">
        <f t="shared" si="0"/>
        <v>0.20899077766589336</v>
      </c>
      <c r="Q7" s="18">
        <f t="shared" si="1"/>
        <v>0.14035646959057549</v>
      </c>
      <c r="R7" s="18">
        <f t="shared" si="2"/>
        <v>0.17014950272068458</v>
      </c>
      <c r="S7" s="18"/>
    </row>
    <row r="8" spans="1:19">
      <c r="A8" s="36">
        <f t="shared" si="3"/>
        <v>1987</v>
      </c>
      <c r="B8" s="36">
        <v>22650</v>
      </c>
      <c r="C8" s="36">
        <v>17985.8</v>
      </c>
      <c r="D8" s="36">
        <v>4664.2</v>
      </c>
      <c r="E8" s="36">
        <v>685167</v>
      </c>
      <c r="F8" s="36">
        <v>579715</v>
      </c>
      <c r="G8" s="36">
        <v>105452</v>
      </c>
      <c r="H8" s="36">
        <v>199171</v>
      </c>
      <c r="I8" s="36">
        <v>162139</v>
      </c>
      <c r="J8" s="36">
        <v>37032</v>
      </c>
      <c r="K8" s="36"/>
      <c r="L8" s="36"/>
      <c r="M8" s="36"/>
      <c r="N8" s="36"/>
      <c r="O8" s="36">
        <f t="shared" si="4"/>
        <v>1987</v>
      </c>
      <c r="P8" s="18">
        <f t="shared" si="0"/>
        <v>0.20592494481236201</v>
      </c>
      <c r="Q8" s="18">
        <f t="shared" si="1"/>
        <v>0.15390700369398994</v>
      </c>
      <c r="R8" s="18">
        <f t="shared" si="2"/>
        <v>0.18593068267970739</v>
      </c>
      <c r="S8" s="18"/>
    </row>
    <row r="9" spans="1:19">
      <c r="A9" s="36">
        <f t="shared" si="3"/>
        <v>1988</v>
      </c>
      <c r="B9" s="36">
        <v>22498.1</v>
      </c>
      <c r="C9" s="36">
        <v>17737.599999999999</v>
      </c>
      <c r="D9" s="36">
        <v>4760.5</v>
      </c>
      <c r="E9" s="36">
        <v>708852</v>
      </c>
      <c r="F9" s="36">
        <v>591434</v>
      </c>
      <c r="G9" s="36">
        <v>117418</v>
      </c>
      <c r="H9" s="36">
        <v>223814</v>
      </c>
      <c r="I9" s="36">
        <v>177203</v>
      </c>
      <c r="J9" s="36">
        <v>46611</v>
      </c>
      <c r="K9" s="36"/>
      <c r="L9" s="36"/>
      <c r="M9" s="36"/>
      <c r="N9" s="36"/>
      <c r="O9" s="36">
        <f t="shared" si="4"/>
        <v>1988</v>
      </c>
      <c r="P9" s="18">
        <f t="shared" si="0"/>
        <v>0.21159564585453886</v>
      </c>
      <c r="Q9" s="18">
        <f t="shared" si="1"/>
        <v>0.16564529690259744</v>
      </c>
      <c r="R9" s="18">
        <f t="shared" si="2"/>
        <v>0.20825774973862224</v>
      </c>
      <c r="S9" s="18"/>
    </row>
    <row r="10" spans="1:19">
      <c r="A10" s="36">
        <f t="shared" si="3"/>
        <v>1989</v>
      </c>
      <c r="B10" s="36">
        <v>23879.4</v>
      </c>
      <c r="C10" s="36">
        <v>18765.400000000001</v>
      </c>
      <c r="D10" s="36">
        <v>5114</v>
      </c>
      <c r="E10" s="36">
        <v>798761</v>
      </c>
      <c r="F10" s="36">
        <v>666196</v>
      </c>
      <c r="G10" s="36">
        <v>132565</v>
      </c>
      <c r="H10" s="36">
        <v>258818</v>
      </c>
      <c r="I10" s="36">
        <v>201808</v>
      </c>
      <c r="J10" s="36">
        <v>57010</v>
      </c>
      <c r="K10" s="36">
        <f>L10+M10</f>
        <v>90149</v>
      </c>
      <c r="L10" s="36">
        <v>82227</v>
      </c>
      <c r="M10" s="36">
        <v>7922</v>
      </c>
      <c r="N10" s="36"/>
      <c r="O10" s="36">
        <f t="shared" si="4"/>
        <v>1989</v>
      </c>
      <c r="P10" s="18">
        <f t="shared" si="0"/>
        <v>0.21415948474417279</v>
      </c>
      <c r="Q10" s="18">
        <f t="shared" si="1"/>
        <v>0.16596328563863283</v>
      </c>
      <c r="R10" s="18">
        <f t="shared" si="2"/>
        <v>0.22027061487222682</v>
      </c>
      <c r="S10" s="18">
        <f>M10/K10</f>
        <v>8.7876737401413219E-2</v>
      </c>
    </row>
    <row r="11" spans="1:19">
      <c r="A11" s="36">
        <f t="shared" si="3"/>
        <v>1990</v>
      </c>
      <c r="B11" s="36">
        <v>23785.7</v>
      </c>
      <c r="C11" s="36">
        <v>18429.7</v>
      </c>
      <c r="D11" s="36">
        <v>5356</v>
      </c>
      <c r="E11" s="36">
        <v>839596</v>
      </c>
      <c r="F11" s="36">
        <v>688545</v>
      </c>
      <c r="G11" s="36">
        <v>151051</v>
      </c>
      <c r="H11" s="36">
        <v>274614</v>
      </c>
      <c r="I11" s="36">
        <v>213079</v>
      </c>
      <c r="J11" s="36">
        <v>61535</v>
      </c>
      <c r="K11" s="36">
        <f t="shared" ref="K11:K38" si="5">L11+M11</f>
        <v>74823</v>
      </c>
      <c r="L11" s="36">
        <v>64636</v>
      </c>
      <c r="M11" s="36">
        <v>10187</v>
      </c>
      <c r="N11" s="36"/>
      <c r="O11" s="36">
        <f t="shared" si="4"/>
        <v>1990</v>
      </c>
      <c r="P11" s="18">
        <f t="shared" si="0"/>
        <v>0.22517731241880626</v>
      </c>
      <c r="Q11" s="18">
        <f t="shared" si="1"/>
        <v>0.17990914678011805</v>
      </c>
      <c r="R11" s="18">
        <f t="shared" si="2"/>
        <v>0.22407816061817679</v>
      </c>
      <c r="S11" s="18">
        <f t="shared" ref="S11:S38" si="6">M11/K11</f>
        <v>0.13614797588976651</v>
      </c>
    </row>
    <row r="12" spans="1:19">
      <c r="A12" s="36">
        <f t="shared" si="3"/>
        <v>1991</v>
      </c>
      <c r="B12" s="36">
        <v>23345.4</v>
      </c>
      <c r="C12" s="36">
        <v>17958.900000000001</v>
      </c>
      <c r="D12" s="36">
        <v>5386.5</v>
      </c>
      <c r="E12" s="36">
        <v>866941</v>
      </c>
      <c r="F12" s="36">
        <v>706859</v>
      </c>
      <c r="G12" s="36">
        <v>160082</v>
      </c>
      <c r="H12" s="36">
        <v>269221</v>
      </c>
      <c r="I12" s="36">
        <v>206290</v>
      </c>
      <c r="J12" s="36">
        <v>62931</v>
      </c>
      <c r="K12" s="36">
        <f t="shared" si="5"/>
        <v>76762</v>
      </c>
      <c r="L12" s="36">
        <v>67366</v>
      </c>
      <c r="M12" s="36">
        <v>9396</v>
      </c>
      <c r="N12" s="36"/>
      <c r="O12" s="36">
        <f t="shared" si="4"/>
        <v>1991</v>
      </c>
      <c r="P12" s="18">
        <f t="shared" si="0"/>
        <v>0.23073067927728802</v>
      </c>
      <c r="Q12" s="18">
        <f t="shared" si="1"/>
        <v>0.18465155068222636</v>
      </c>
      <c r="R12" s="18">
        <f t="shared" si="2"/>
        <v>0.23375219615111748</v>
      </c>
      <c r="S12" s="18">
        <f t="shared" si="6"/>
        <v>0.12240431463484537</v>
      </c>
    </row>
    <row r="13" spans="1:19">
      <c r="A13" s="36">
        <f t="shared" si="3"/>
        <v>1992</v>
      </c>
      <c r="B13" s="36">
        <v>22812</v>
      </c>
      <c r="C13" s="36">
        <v>17529.599999999999</v>
      </c>
      <c r="D13" s="36">
        <v>5282.4</v>
      </c>
      <c r="E13" s="36">
        <v>894506</v>
      </c>
      <c r="F13" s="36">
        <v>724931</v>
      </c>
      <c r="G13" s="36">
        <v>169575</v>
      </c>
      <c r="H13" s="36">
        <v>272049</v>
      </c>
      <c r="I13" s="36">
        <v>208834</v>
      </c>
      <c r="J13" s="36">
        <v>63215</v>
      </c>
      <c r="K13" s="36">
        <f t="shared" si="5"/>
        <v>83191</v>
      </c>
      <c r="L13" s="36">
        <v>72107</v>
      </c>
      <c r="M13" s="36">
        <v>11084</v>
      </c>
      <c r="N13" s="36"/>
      <c r="O13" s="36">
        <f t="shared" si="4"/>
        <v>1992</v>
      </c>
      <c r="P13" s="18">
        <f t="shared" si="0"/>
        <v>0.23156233561283535</v>
      </c>
      <c r="Q13" s="18">
        <f t="shared" si="1"/>
        <v>0.18957391006879776</v>
      </c>
      <c r="R13" s="18">
        <f t="shared" si="2"/>
        <v>0.23236622814272428</v>
      </c>
      <c r="S13" s="18">
        <f t="shared" si="6"/>
        <v>0.13323556634732123</v>
      </c>
    </row>
    <row r="14" spans="1:19">
      <c r="A14" s="36">
        <f t="shared" si="3"/>
        <v>1993</v>
      </c>
      <c r="B14" s="36">
        <v>22760.2</v>
      </c>
      <c r="C14" s="36">
        <v>17536.900000000001</v>
      </c>
      <c r="D14" s="36">
        <v>5223.3</v>
      </c>
      <c r="E14" s="36">
        <v>920678</v>
      </c>
      <c r="F14" s="36">
        <v>754230</v>
      </c>
      <c r="G14" s="36">
        <v>166448</v>
      </c>
      <c r="H14" s="36">
        <v>271661</v>
      </c>
      <c r="I14" s="36">
        <v>207437</v>
      </c>
      <c r="J14" s="36">
        <v>64224</v>
      </c>
      <c r="K14" s="36">
        <f t="shared" si="5"/>
        <v>84157</v>
      </c>
      <c r="L14" s="36">
        <v>73206</v>
      </c>
      <c r="M14" s="36">
        <v>10951</v>
      </c>
      <c r="N14" s="36"/>
      <c r="O14" s="36">
        <f t="shared" si="4"/>
        <v>1993</v>
      </c>
      <c r="P14" s="18">
        <f t="shared" si="0"/>
        <v>0.22949271096036064</v>
      </c>
      <c r="Q14" s="18">
        <f t="shared" si="1"/>
        <v>0.18078850586198433</v>
      </c>
      <c r="R14" s="18">
        <f t="shared" si="2"/>
        <v>0.23641229326255886</v>
      </c>
      <c r="S14" s="18">
        <f t="shared" si="6"/>
        <v>0.13012583623465665</v>
      </c>
    </row>
    <row r="15" spans="1:19">
      <c r="A15" s="36">
        <f t="shared" si="3"/>
        <v>1994</v>
      </c>
      <c r="B15" s="36">
        <v>24272.5</v>
      </c>
      <c r="C15" s="36">
        <v>18565.400000000001</v>
      </c>
      <c r="D15" s="36">
        <v>5707.1</v>
      </c>
      <c r="E15" s="36">
        <v>988963</v>
      </c>
      <c r="F15" s="36">
        <v>805372</v>
      </c>
      <c r="G15" s="36">
        <v>183591</v>
      </c>
      <c r="H15" s="36">
        <v>303364</v>
      </c>
      <c r="I15" s="36">
        <v>231917</v>
      </c>
      <c r="J15" s="36">
        <v>71447</v>
      </c>
      <c r="K15" s="36">
        <f t="shared" si="5"/>
        <v>103451</v>
      </c>
      <c r="L15" s="36">
        <v>91574</v>
      </c>
      <c r="M15" s="36">
        <v>11877</v>
      </c>
      <c r="N15" s="36"/>
      <c r="O15" s="36">
        <f t="shared" si="4"/>
        <v>1994</v>
      </c>
      <c r="P15" s="18">
        <f t="shared" si="0"/>
        <v>0.23512617159336699</v>
      </c>
      <c r="Q15" s="18">
        <f t="shared" si="1"/>
        <v>0.18563990766085284</v>
      </c>
      <c r="R15" s="18">
        <f t="shared" si="2"/>
        <v>0.23551575005603828</v>
      </c>
      <c r="S15" s="18">
        <f t="shared" si="6"/>
        <v>0.11480797672327962</v>
      </c>
    </row>
    <row r="16" spans="1:19">
      <c r="A16" s="36">
        <f t="shared" si="3"/>
        <v>1995</v>
      </c>
      <c r="B16" s="36">
        <v>24499.7</v>
      </c>
      <c r="C16" s="36">
        <v>18576.2</v>
      </c>
      <c r="D16" s="36">
        <v>5923.5</v>
      </c>
      <c r="E16" s="36">
        <v>1017076</v>
      </c>
      <c r="F16" s="36">
        <v>817375</v>
      </c>
      <c r="G16" s="36">
        <v>199701</v>
      </c>
      <c r="H16" s="36">
        <v>323616</v>
      </c>
      <c r="I16" s="36">
        <v>248017</v>
      </c>
      <c r="J16" s="36">
        <v>75599</v>
      </c>
      <c r="K16" s="36">
        <f t="shared" si="5"/>
        <v>110249</v>
      </c>
      <c r="L16" s="36">
        <v>97667</v>
      </c>
      <c r="M16" s="36">
        <v>12582</v>
      </c>
      <c r="N16" s="36"/>
      <c r="O16" s="36">
        <f t="shared" si="4"/>
        <v>1995</v>
      </c>
      <c r="P16" s="18">
        <f t="shared" si="0"/>
        <v>0.24177847075678477</v>
      </c>
      <c r="Q16" s="18">
        <f t="shared" si="1"/>
        <v>0.19634815883965406</v>
      </c>
      <c r="R16" s="18">
        <f t="shared" si="2"/>
        <v>0.23360711460496392</v>
      </c>
      <c r="S16" s="18">
        <f t="shared" si="6"/>
        <v>0.11412348411323459</v>
      </c>
    </row>
    <row r="17" spans="1:19">
      <c r="A17" s="36">
        <f t="shared" si="3"/>
        <v>1996</v>
      </c>
      <c r="B17" s="36">
        <v>24866.799999999999</v>
      </c>
      <c r="C17" s="36">
        <v>18790</v>
      </c>
      <c r="D17" s="36">
        <v>6076.8</v>
      </c>
      <c r="E17" s="36">
        <v>1057591</v>
      </c>
      <c r="F17" s="36">
        <v>846847</v>
      </c>
      <c r="G17" s="36">
        <v>210744</v>
      </c>
      <c r="H17" s="36">
        <v>340510</v>
      </c>
      <c r="I17" s="36">
        <v>260048</v>
      </c>
      <c r="J17" s="36">
        <v>80462</v>
      </c>
      <c r="K17" s="36">
        <f t="shared" si="5"/>
        <v>114590</v>
      </c>
      <c r="L17" s="36">
        <v>100551</v>
      </c>
      <c r="M17" s="36">
        <v>14039</v>
      </c>
      <c r="N17" s="36"/>
      <c r="O17" s="36">
        <f t="shared" si="4"/>
        <v>1996</v>
      </c>
      <c r="P17" s="18">
        <f t="shared" si="0"/>
        <v>0.24437402480415657</v>
      </c>
      <c r="Q17" s="18">
        <f t="shared" si="1"/>
        <v>0.19926795897468871</v>
      </c>
      <c r="R17" s="18">
        <f t="shared" si="2"/>
        <v>0.23629849343631612</v>
      </c>
      <c r="S17" s="18">
        <f t="shared" si="6"/>
        <v>0.12251505366960468</v>
      </c>
    </row>
    <row r="18" spans="1:19">
      <c r="A18" s="36">
        <f t="shared" si="3"/>
        <v>1997</v>
      </c>
      <c r="B18" s="36">
        <v>26357.5</v>
      </c>
      <c r="C18" s="36">
        <v>19877.7</v>
      </c>
      <c r="D18" s="36">
        <v>6479.8</v>
      </c>
      <c r="E18" s="36">
        <v>1118456</v>
      </c>
      <c r="F18" s="36">
        <v>899352</v>
      </c>
      <c r="G18" s="36">
        <v>219104</v>
      </c>
      <c r="H18" s="36">
        <v>398037</v>
      </c>
      <c r="I18" s="36">
        <v>309247</v>
      </c>
      <c r="J18" s="36">
        <v>88790</v>
      </c>
      <c r="K18" s="36">
        <f t="shared" si="5"/>
        <v>121393</v>
      </c>
      <c r="L18" s="36">
        <v>106800</v>
      </c>
      <c r="M18" s="36">
        <v>14593</v>
      </c>
      <c r="N18" s="36"/>
      <c r="O18" s="36">
        <f t="shared" si="4"/>
        <v>1997</v>
      </c>
      <c r="P18" s="18">
        <f t="shared" si="0"/>
        <v>0.24584273925827563</v>
      </c>
      <c r="Q18" s="18">
        <f t="shared" si="1"/>
        <v>0.19589863168510877</v>
      </c>
      <c r="R18" s="18">
        <f t="shared" si="2"/>
        <v>0.22306971462451983</v>
      </c>
      <c r="S18" s="18">
        <f t="shared" si="6"/>
        <v>0.12021286235614903</v>
      </c>
    </row>
    <row r="19" spans="1:19">
      <c r="A19" s="36">
        <f t="shared" si="3"/>
        <v>1998</v>
      </c>
      <c r="B19" s="36">
        <v>26592.9</v>
      </c>
      <c r="C19" s="36">
        <v>19819.8</v>
      </c>
      <c r="D19" s="36">
        <v>6773.1</v>
      </c>
      <c r="E19" s="36">
        <v>1144088</v>
      </c>
      <c r="F19" s="36">
        <v>919532</v>
      </c>
      <c r="G19" s="36">
        <v>224556</v>
      </c>
      <c r="H19" s="36">
        <v>411155</v>
      </c>
      <c r="I19" s="36">
        <v>317184</v>
      </c>
      <c r="J19" s="36">
        <v>93971</v>
      </c>
      <c r="K19" s="36">
        <f t="shared" si="5"/>
        <v>128441</v>
      </c>
      <c r="L19" s="36">
        <v>113777</v>
      </c>
      <c r="M19" s="36">
        <v>14664</v>
      </c>
      <c r="N19" s="36"/>
      <c r="O19" s="36">
        <f t="shared" si="4"/>
        <v>1998</v>
      </c>
      <c r="P19" s="18">
        <f t="shared" si="0"/>
        <v>0.25469580226301003</v>
      </c>
      <c r="Q19" s="18">
        <f t="shared" si="1"/>
        <v>0.19627511170469406</v>
      </c>
      <c r="R19" s="18">
        <f t="shared" si="2"/>
        <v>0.22855370845544867</v>
      </c>
      <c r="S19" s="18">
        <f t="shared" si="6"/>
        <v>0.11416915159489571</v>
      </c>
    </row>
    <row r="20" spans="1:19">
      <c r="A20" s="36">
        <f t="shared" si="3"/>
        <v>1999</v>
      </c>
      <c r="B20" s="36">
        <v>30772.6</v>
      </c>
      <c r="C20" s="36">
        <v>23006.799999999999</v>
      </c>
      <c r="D20" s="36">
        <v>7765.8</v>
      </c>
      <c r="E20" s="36">
        <v>1358842</v>
      </c>
      <c r="F20" s="36">
        <v>1103919</v>
      </c>
      <c r="G20" s="36">
        <v>254923</v>
      </c>
      <c r="H20" s="36">
        <v>519199</v>
      </c>
      <c r="I20" s="36">
        <v>405895</v>
      </c>
      <c r="J20" s="36">
        <v>113304</v>
      </c>
      <c r="K20" s="36">
        <f t="shared" si="5"/>
        <v>144435</v>
      </c>
      <c r="L20" s="36">
        <v>126291</v>
      </c>
      <c r="M20" s="36">
        <v>18144</v>
      </c>
      <c r="N20" s="36"/>
      <c r="O20" s="36">
        <f t="shared" si="4"/>
        <v>1999</v>
      </c>
      <c r="P20" s="18">
        <f t="shared" si="0"/>
        <v>0.25236086648511991</v>
      </c>
      <c r="Q20" s="18">
        <f t="shared" si="1"/>
        <v>0.18760312089264242</v>
      </c>
      <c r="R20" s="18">
        <f t="shared" si="2"/>
        <v>0.21822846346006058</v>
      </c>
      <c r="S20" s="18">
        <f t="shared" si="6"/>
        <v>0.12562052134178003</v>
      </c>
    </row>
    <row r="21" spans="1:19">
      <c r="A21" s="36">
        <f t="shared" si="3"/>
        <v>2000</v>
      </c>
      <c r="B21" s="36">
        <v>32056.6</v>
      </c>
      <c r="C21" s="36">
        <v>23885.200000000001</v>
      </c>
      <c r="D21" s="36">
        <v>8171.4</v>
      </c>
      <c r="E21" s="36">
        <v>1440569</v>
      </c>
      <c r="F21" s="36">
        <v>1176328</v>
      </c>
      <c r="G21" s="36">
        <v>264241</v>
      </c>
      <c r="H21" s="36">
        <v>548212</v>
      </c>
      <c r="I21" s="36">
        <v>437575</v>
      </c>
      <c r="J21" s="36">
        <v>110637</v>
      </c>
      <c r="K21" s="36">
        <f t="shared" si="5"/>
        <v>155924</v>
      </c>
      <c r="L21" s="36">
        <v>135467</v>
      </c>
      <c r="M21" s="36">
        <v>20457</v>
      </c>
      <c r="N21" s="36"/>
      <c r="O21" s="36">
        <f t="shared" si="4"/>
        <v>2000</v>
      </c>
      <c r="P21" s="18">
        <f t="shared" si="0"/>
        <v>0.25490538609833857</v>
      </c>
      <c r="Q21" s="18">
        <f t="shared" si="1"/>
        <v>0.18342821482344823</v>
      </c>
      <c r="R21" s="18">
        <f t="shared" si="2"/>
        <v>0.20181426163600943</v>
      </c>
      <c r="S21" s="18">
        <f t="shared" si="6"/>
        <v>0.13119853261845515</v>
      </c>
    </row>
    <row r="22" spans="1:19">
      <c r="A22" s="36">
        <f t="shared" si="3"/>
        <v>2001</v>
      </c>
      <c r="B22" s="36">
        <v>30929.199999999997</v>
      </c>
      <c r="C22" s="36">
        <v>22735.1</v>
      </c>
      <c r="D22" s="36">
        <v>8194.1</v>
      </c>
      <c r="E22" s="36">
        <v>1416136</v>
      </c>
      <c r="F22" s="36">
        <v>1151429</v>
      </c>
      <c r="G22" s="36">
        <v>264707</v>
      </c>
      <c r="H22" s="36">
        <v>560779</v>
      </c>
      <c r="I22" s="36">
        <v>450021</v>
      </c>
      <c r="J22" s="36">
        <v>110758</v>
      </c>
      <c r="K22" s="36">
        <f t="shared" si="5"/>
        <v>162719</v>
      </c>
      <c r="L22" s="36">
        <v>143017</v>
      </c>
      <c r="M22" s="36">
        <v>19702</v>
      </c>
      <c r="N22" s="36"/>
      <c r="O22" s="36">
        <f t="shared" si="4"/>
        <v>2001</v>
      </c>
      <c r="P22" s="18">
        <f t="shared" si="0"/>
        <v>0.2649308743840772</v>
      </c>
      <c r="Q22" s="18">
        <f t="shared" si="1"/>
        <v>0.18692201878915585</v>
      </c>
      <c r="R22" s="18">
        <f t="shared" si="2"/>
        <v>0.19750739596168901</v>
      </c>
      <c r="S22" s="18">
        <f t="shared" si="6"/>
        <v>0.12107989847528562</v>
      </c>
    </row>
    <row r="23" spans="1:19">
      <c r="A23" s="36">
        <f t="shared" si="3"/>
        <v>2002</v>
      </c>
      <c r="B23" s="36">
        <v>30373.199999999997</v>
      </c>
      <c r="C23" s="36">
        <v>22117.599999999999</v>
      </c>
      <c r="D23" s="36">
        <v>8255.6</v>
      </c>
      <c r="E23" s="36">
        <v>1409847</v>
      </c>
      <c r="F23" s="36">
        <v>1140928</v>
      </c>
      <c r="G23" s="36">
        <v>268919</v>
      </c>
      <c r="H23" s="36">
        <v>477709</v>
      </c>
      <c r="I23" s="36">
        <v>367434</v>
      </c>
      <c r="J23" s="36">
        <v>110275</v>
      </c>
      <c r="K23" s="36">
        <f t="shared" si="5"/>
        <v>158040</v>
      </c>
      <c r="L23" s="36">
        <v>136977</v>
      </c>
      <c r="M23" s="36">
        <v>21063</v>
      </c>
      <c r="N23" s="36"/>
      <c r="O23" s="36">
        <f t="shared" si="4"/>
        <v>2002</v>
      </c>
      <c r="P23" s="18">
        <f t="shared" si="0"/>
        <v>0.2718054073986278</v>
      </c>
      <c r="Q23" s="18">
        <f t="shared" si="1"/>
        <v>0.19074339272275645</v>
      </c>
      <c r="R23" s="18">
        <f t="shared" si="2"/>
        <v>0.23084136995534937</v>
      </c>
      <c r="S23" s="18">
        <f t="shared" si="6"/>
        <v>0.13327638572513287</v>
      </c>
    </row>
    <row r="24" spans="1:19">
      <c r="A24" s="36">
        <f t="shared" si="3"/>
        <v>2003</v>
      </c>
      <c r="B24" s="36">
        <v>29347</v>
      </c>
      <c r="C24" s="36">
        <v>21104.799999999999</v>
      </c>
      <c r="D24" s="36">
        <v>8242.2000000000007</v>
      </c>
      <c r="E24" s="36">
        <v>1454973</v>
      </c>
      <c r="F24" s="36">
        <v>1161355</v>
      </c>
      <c r="G24" s="36">
        <v>293618</v>
      </c>
      <c r="H24" s="36">
        <v>444339</v>
      </c>
      <c r="I24" s="36">
        <v>334751</v>
      </c>
      <c r="J24" s="36">
        <v>109588</v>
      </c>
      <c r="K24" s="36">
        <f t="shared" si="5"/>
        <v>162677</v>
      </c>
      <c r="L24" s="36">
        <v>139884</v>
      </c>
      <c r="M24" s="36">
        <v>22793</v>
      </c>
      <c r="N24" s="36"/>
      <c r="O24" s="36">
        <f t="shared" si="4"/>
        <v>2003</v>
      </c>
      <c r="P24" s="18">
        <f t="shared" si="0"/>
        <v>0.28085323883190788</v>
      </c>
      <c r="Q24" s="18">
        <f t="shared" si="1"/>
        <v>0.20180305751378205</v>
      </c>
      <c r="R24" s="18">
        <f t="shared" si="2"/>
        <v>0.24663151332653671</v>
      </c>
      <c r="S24" s="18">
        <f t="shared" si="6"/>
        <v>0.14011200108189847</v>
      </c>
    </row>
    <row r="25" spans="1:19">
      <c r="A25" s="36">
        <f t="shared" si="3"/>
        <v>2004</v>
      </c>
      <c r="B25" s="36">
        <v>29843.200000000001</v>
      </c>
      <c r="C25" s="36">
        <v>21176.5</v>
      </c>
      <c r="D25" s="36">
        <v>8666.7000000000007</v>
      </c>
      <c r="E25" s="36">
        <v>1571116</v>
      </c>
      <c r="F25" s="36">
        <v>1239523</v>
      </c>
      <c r="G25" s="36">
        <v>331593</v>
      </c>
      <c r="H25" s="36">
        <v>462898</v>
      </c>
      <c r="I25" s="36">
        <v>339419</v>
      </c>
      <c r="J25" s="36">
        <v>123479</v>
      </c>
      <c r="K25" s="36">
        <f t="shared" si="5"/>
        <v>190029</v>
      </c>
      <c r="L25" s="36">
        <v>164189</v>
      </c>
      <c r="M25" s="36">
        <v>25840</v>
      </c>
      <c r="N25" s="36"/>
      <c r="O25" s="36">
        <f t="shared" si="4"/>
        <v>2004</v>
      </c>
      <c r="P25" s="18">
        <f t="shared" si="0"/>
        <v>0.29040786510829941</v>
      </c>
      <c r="Q25" s="18">
        <f t="shared" si="1"/>
        <v>0.21105570817177088</v>
      </c>
      <c r="R25" s="18">
        <f t="shared" si="2"/>
        <v>0.26675207065055367</v>
      </c>
      <c r="S25" s="18">
        <f t="shared" si="6"/>
        <v>0.13597924527308991</v>
      </c>
    </row>
    <row r="26" spans="1:19">
      <c r="A26" s="36">
        <f t="shared" si="3"/>
        <v>2005</v>
      </c>
      <c r="B26" s="36">
        <v>30573.3</v>
      </c>
      <c r="C26" s="36">
        <v>21472</v>
      </c>
      <c r="D26" s="36">
        <v>9101.2999999999993</v>
      </c>
      <c r="E26" s="36">
        <v>1642165</v>
      </c>
      <c r="F26" s="36">
        <v>1281321</v>
      </c>
      <c r="G26" s="36">
        <v>360844</v>
      </c>
      <c r="H26" s="36">
        <v>507322</v>
      </c>
      <c r="I26" s="36">
        <v>377182</v>
      </c>
      <c r="J26" s="36">
        <v>130140</v>
      </c>
      <c r="K26" s="36">
        <f t="shared" si="5"/>
        <v>205251</v>
      </c>
      <c r="L26" s="36">
        <v>177598</v>
      </c>
      <c r="M26" s="36">
        <v>27653</v>
      </c>
      <c r="N26" s="36"/>
      <c r="O26" s="36">
        <f t="shared" si="4"/>
        <v>2005</v>
      </c>
      <c r="P26" s="18">
        <f t="shared" si="0"/>
        <v>0.29768785181841673</v>
      </c>
      <c r="Q26" s="18">
        <f t="shared" si="1"/>
        <v>0.21973674996117928</v>
      </c>
      <c r="R26" s="18">
        <f t="shared" si="2"/>
        <v>0.25652347030091344</v>
      </c>
      <c r="S26" s="18">
        <f t="shared" si="6"/>
        <v>0.13472772361645011</v>
      </c>
    </row>
    <row r="27" spans="1:19">
      <c r="A27" s="36">
        <f t="shared" si="3"/>
        <v>2006</v>
      </c>
      <c r="B27" s="36">
        <v>31233.199999999997</v>
      </c>
      <c r="C27" s="36">
        <v>21615.8</v>
      </c>
      <c r="D27" s="36">
        <v>9617.4</v>
      </c>
      <c r="E27" s="36">
        <v>1754603</v>
      </c>
      <c r="F27" s="36">
        <v>1363634</v>
      </c>
      <c r="G27" s="36">
        <v>390969</v>
      </c>
      <c r="H27" s="36">
        <v>600373</v>
      </c>
      <c r="I27" s="36">
        <v>445295</v>
      </c>
      <c r="J27" s="36">
        <v>155078</v>
      </c>
      <c r="K27" s="36">
        <f t="shared" si="5"/>
        <v>214011</v>
      </c>
      <c r="L27" s="36">
        <v>184428</v>
      </c>
      <c r="M27" s="36">
        <v>29583</v>
      </c>
      <c r="N27" s="36"/>
      <c r="O27" s="36">
        <f t="shared" si="4"/>
        <v>2006</v>
      </c>
      <c r="P27" s="18">
        <f t="shared" si="0"/>
        <v>0.30792233904947303</v>
      </c>
      <c r="Q27" s="18">
        <f t="shared" si="1"/>
        <v>0.22282476434840245</v>
      </c>
      <c r="R27" s="18">
        <f t="shared" si="2"/>
        <v>0.25830275512056672</v>
      </c>
      <c r="S27" s="18">
        <f t="shared" si="6"/>
        <v>0.13823121241431516</v>
      </c>
    </row>
    <row r="28" spans="1:19">
      <c r="A28" s="36">
        <f t="shared" si="3"/>
        <v>2007</v>
      </c>
      <c r="B28" s="36">
        <v>31561</v>
      </c>
      <c r="C28" s="36">
        <v>21548.9</v>
      </c>
      <c r="D28" s="36">
        <v>10012.1</v>
      </c>
      <c r="E28" s="36">
        <v>1813432</v>
      </c>
      <c r="F28" s="36">
        <v>1386455</v>
      </c>
      <c r="G28" s="36">
        <v>426977</v>
      </c>
      <c r="H28" s="36">
        <v>665905</v>
      </c>
      <c r="I28" s="36">
        <v>495361</v>
      </c>
      <c r="J28" s="36">
        <v>170544</v>
      </c>
      <c r="K28" s="36">
        <f t="shared" si="5"/>
        <v>238124</v>
      </c>
      <c r="L28" s="36">
        <v>203678</v>
      </c>
      <c r="M28" s="36">
        <v>34446</v>
      </c>
      <c r="N28" s="36"/>
      <c r="O28" s="36">
        <f t="shared" si="4"/>
        <v>2007</v>
      </c>
      <c r="P28" s="18">
        <f t="shared" si="0"/>
        <v>0.31723012578815629</v>
      </c>
      <c r="Q28" s="18">
        <f t="shared" si="1"/>
        <v>0.23545244596985165</v>
      </c>
      <c r="R28" s="18">
        <f t="shared" si="2"/>
        <v>0.25610860408016156</v>
      </c>
      <c r="S28" s="18">
        <f t="shared" si="6"/>
        <v>0.14465572558834894</v>
      </c>
    </row>
    <row r="29" spans="1:19">
      <c r="A29" s="36">
        <f t="shared" si="3"/>
        <v>2008</v>
      </c>
      <c r="B29" s="36">
        <v>30926.799999999999</v>
      </c>
      <c r="C29" s="36">
        <v>20901</v>
      </c>
      <c r="D29" s="36">
        <v>10025.799999999999</v>
      </c>
      <c r="E29" s="36">
        <v>1792576</v>
      </c>
      <c r="F29" s="36">
        <v>1355204</v>
      </c>
      <c r="G29" s="36">
        <v>437372</v>
      </c>
      <c r="H29" s="36">
        <v>660021</v>
      </c>
      <c r="I29" s="36">
        <v>481970</v>
      </c>
      <c r="J29" s="36">
        <v>178051</v>
      </c>
      <c r="K29" s="36">
        <f t="shared" si="5"/>
        <v>240461</v>
      </c>
      <c r="L29" s="36">
        <v>198762</v>
      </c>
      <c r="M29" s="36">
        <v>41699</v>
      </c>
      <c r="N29" s="36"/>
      <c r="O29" s="36">
        <f t="shared" si="4"/>
        <v>2008</v>
      </c>
      <c r="P29" s="18">
        <f t="shared" si="0"/>
        <v>0.32417838250320108</v>
      </c>
      <c r="Q29" s="18">
        <f t="shared" si="1"/>
        <v>0.24399077082366383</v>
      </c>
      <c r="R29" s="18">
        <f t="shared" si="2"/>
        <v>0.26976565897145699</v>
      </c>
      <c r="S29" s="18">
        <f t="shared" si="6"/>
        <v>0.17341273636889143</v>
      </c>
    </row>
    <row r="30" spans="1:19">
      <c r="A30" s="36">
        <f t="shared" si="3"/>
        <v>2009</v>
      </c>
      <c r="B30" s="36">
        <v>33726.6</v>
      </c>
      <c r="C30" s="36">
        <v>22932.7</v>
      </c>
      <c r="D30" s="36">
        <v>10793.9</v>
      </c>
      <c r="E30" s="36">
        <v>2072630</v>
      </c>
      <c r="F30" s="36">
        <v>1590589</v>
      </c>
      <c r="G30" s="36">
        <v>482041</v>
      </c>
      <c r="H30" s="36">
        <v>598862</v>
      </c>
      <c r="I30" s="36">
        <v>431796</v>
      </c>
      <c r="J30" s="36">
        <v>167066</v>
      </c>
      <c r="K30" s="36">
        <f t="shared" si="5"/>
        <v>246502</v>
      </c>
      <c r="L30" s="36">
        <v>207297</v>
      </c>
      <c r="M30" s="36">
        <v>39205</v>
      </c>
      <c r="N30" s="36"/>
      <c r="O30" s="36">
        <f t="shared" si="4"/>
        <v>2009</v>
      </c>
      <c r="P30" s="18">
        <f t="shared" si="0"/>
        <v>0.32004115445968462</v>
      </c>
      <c r="Q30" s="18">
        <f t="shared" si="1"/>
        <v>0.23257455503394239</v>
      </c>
      <c r="R30" s="18">
        <f t="shared" si="2"/>
        <v>0.2789724510822193</v>
      </c>
      <c r="S30" s="18">
        <f t="shared" si="6"/>
        <v>0.15904536271510983</v>
      </c>
    </row>
    <row r="31" spans="1:19">
      <c r="A31" s="36">
        <f t="shared" si="3"/>
        <v>2010</v>
      </c>
      <c r="B31" s="36">
        <v>34104.5</v>
      </c>
      <c r="C31" s="36">
        <v>22791.1</v>
      </c>
      <c r="D31" s="36">
        <v>11313.4</v>
      </c>
      <c r="E31" s="36">
        <v>2112342</v>
      </c>
      <c r="F31" s="36">
        <v>1618713</v>
      </c>
      <c r="G31" s="36">
        <v>493629</v>
      </c>
      <c r="H31" s="36">
        <v>607437</v>
      </c>
      <c r="I31" s="36">
        <v>441053</v>
      </c>
      <c r="J31" s="36">
        <v>166384</v>
      </c>
      <c r="K31" s="36">
        <f t="shared" si="5"/>
        <v>245561</v>
      </c>
      <c r="L31" s="36">
        <v>205674</v>
      </c>
      <c r="M31" s="36">
        <v>39887</v>
      </c>
      <c r="N31" s="36"/>
      <c r="O31" s="36">
        <f t="shared" si="4"/>
        <v>2010</v>
      </c>
      <c r="P31" s="18">
        <f t="shared" si="0"/>
        <v>0.33172748464278906</v>
      </c>
      <c r="Q31" s="18">
        <f t="shared" si="1"/>
        <v>0.23368801074825951</v>
      </c>
      <c r="R31" s="18">
        <f t="shared" si="2"/>
        <v>0.27391153321249778</v>
      </c>
      <c r="S31" s="18">
        <f t="shared" si="6"/>
        <v>0.16243214516963198</v>
      </c>
    </row>
    <row r="32" spans="1:19">
      <c r="A32" s="36">
        <f t="shared" si="3"/>
        <v>2011</v>
      </c>
      <c r="B32" s="36">
        <v>34844.400000000001</v>
      </c>
      <c r="C32" s="36">
        <v>22994.2</v>
      </c>
      <c r="D32" s="36">
        <v>11850.2</v>
      </c>
      <c r="E32" s="36">
        <v>2231532</v>
      </c>
      <c r="F32" s="36">
        <v>1692811</v>
      </c>
      <c r="G32" s="36">
        <v>538721</v>
      </c>
      <c r="H32" s="36">
        <v>716647</v>
      </c>
      <c r="I32" s="36">
        <v>527828</v>
      </c>
      <c r="J32" s="36">
        <v>188819</v>
      </c>
      <c r="K32" s="36">
        <f t="shared" si="5"/>
        <v>264963</v>
      </c>
      <c r="L32" s="36">
        <v>220279</v>
      </c>
      <c r="M32" s="36">
        <v>44684</v>
      </c>
      <c r="N32" s="36"/>
      <c r="O32" s="36">
        <f t="shared" si="4"/>
        <v>2011</v>
      </c>
      <c r="P32" s="18">
        <f t="shared" si="0"/>
        <v>0.34008908174627772</v>
      </c>
      <c r="Q32" s="18">
        <f t="shared" si="1"/>
        <v>0.24141307406750162</v>
      </c>
      <c r="R32" s="18">
        <f t="shared" si="2"/>
        <v>0.26347560235373901</v>
      </c>
      <c r="S32" s="18">
        <f t="shared" si="6"/>
        <v>0.16864241422387277</v>
      </c>
    </row>
    <row r="33" spans="1:33">
      <c r="A33" s="36">
        <f t="shared" si="3"/>
        <v>2012</v>
      </c>
      <c r="B33" s="36">
        <v>35219.600000000006</v>
      </c>
      <c r="C33" s="36">
        <v>23091.9</v>
      </c>
      <c r="D33" s="36">
        <v>12127.7</v>
      </c>
      <c r="E33" s="36">
        <v>2328379</v>
      </c>
      <c r="F33" s="36">
        <v>1772517</v>
      </c>
      <c r="G33" s="36">
        <v>555862</v>
      </c>
      <c r="H33" s="36">
        <v>802380</v>
      </c>
      <c r="I33" s="36">
        <v>584429</v>
      </c>
      <c r="J33" s="36">
        <v>217951</v>
      </c>
      <c r="K33" s="36">
        <f t="shared" si="5"/>
        <v>277938</v>
      </c>
      <c r="L33" s="36">
        <v>232955</v>
      </c>
      <c r="M33" s="36">
        <v>44983</v>
      </c>
      <c r="N33" s="36"/>
      <c r="O33" s="36">
        <f t="shared" si="4"/>
        <v>2012</v>
      </c>
      <c r="P33" s="18">
        <f t="shared" si="0"/>
        <v>0.34434519415325554</v>
      </c>
      <c r="Q33" s="18">
        <f t="shared" si="1"/>
        <v>0.23873347079663576</v>
      </c>
      <c r="R33" s="18">
        <f t="shared" si="2"/>
        <v>0.27163064881976123</v>
      </c>
      <c r="S33" s="18">
        <f t="shared" si="6"/>
        <v>0.16184544754585556</v>
      </c>
      <c r="T33" s="36"/>
      <c r="U33" s="36"/>
      <c r="V33" s="36"/>
      <c r="W33" s="36"/>
      <c r="X33" s="36"/>
      <c r="Y33" s="36"/>
      <c r="Z33" s="36"/>
      <c r="AA33" s="36"/>
      <c r="AB33" s="36"/>
      <c r="AC33" s="36"/>
      <c r="AD33" s="36"/>
      <c r="AE33" s="36"/>
      <c r="AF33" s="36"/>
      <c r="AG33" s="36"/>
    </row>
    <row r="34" spans="1:33">
      <c r="A34" s="36">
        <f t="shared" si="3"/>
        <v>2013</v>
      </c>
      <c r="B34" s="36">
        <v>35767.800000000003</v>
      </c>
      <c r="C34" s="36">
        <v>23348.799999999999</v>
      </c>
      <c r="D34" s="36">
        <v>12419</v>
      </c>
      <c r="E34" s="36">
        <v>2376510</v>
      </c>
      <c r="F34" s="36">
        <v>1812968</v>
      </c>
      <c r="G34" s="36">
        <v>563542</v>
      </c>
      <c r="H34" s="36">
        <v>817146</v>
      </c>
      <c r="I34" s="36">
        <v>593986</v>
      </c>
      <c r="J34" s="36">
        <v>223160</v>
      </c>
      <c r="K34" s="36">
        <f t="shared" si="5"/>
        <v>291548</v>
      </c>
      <c r="L34" s="36">
        <v>242327</v>
      </c>
      <c r="M34" s="36">
        <v>49221</v>
      </c>
      <c r="N34" s="36"/>
      <c r="O34" s="36">
        <f t="shared" si="4"/>
        <v>2013</v>
      </c>
      <c r="P34" s="18">
        <f t="shared" si="0"/>
        <v>0.34721173793188281</v>
      </c>
      <c r="Q34" s="18">
        <f t="shared" si="1"/>
        <v>0.23713007729822302</v>
      </c>
      <c r="R34" s="18">
        <f t="shared" si="2"/>
        <v>0.27309685172539544</v>
      </c>
      <c r="S34" s="18">
        <f t="shared" si="6"/>
        <v>0.16882640251347977</v>
      </c>
      <c r="T34" s="36"/>
      <c r="U34" s="45" t="s">
        <v>119</v>
      </c>
      <c r="V34" s="45"/>
      <c r="W34" s="45"/>
      <c r="X34" s="45"/>
      <c r="Y34" s="45"/>
      <c r="Z34" s="45"/>
      <c r="AA34" s="45"/>
      <c r="AB34" s="45"/>
      <c r="AC34" s="45"/>
      <c r="AD34" s="45"/>
      <c r="AE34" s="45"/>
      <c r="AF34" s="45"/>
      <c r="AG34" s="45"/>
    </row>
    <row r="35" spans="1:33">
      <c r="A35" s="36">
        <f t="shared" si="3"/>
        <v>2014</v>
      </c>
      <c r="B35" s="36">
        <v>41639.599999999999</v>
      </c>
      <c r="C35" s="36">
        <v>27587.200000000001</v>
      </c>
      <c r="D35" s="36">
        <v>14052.4</v>
      </c>
      <c r="E35" s="36">
        <v>2749544</v>
      </c>
      <c r="F35" s="36">
        <v>2116998</v>
      </c>
      <c r="G35" s="36">
        <v>632546</v>
      </c>
      <c r="H35" s="36">
        <v>967593</v>
      </c>
      <c r="I35" s="36">
        <v>722346</v>
      </c>
      <c r="J35" s="36">
        <v>245247</v>
      </c>
      <c r="K35" s="36">
        <f t="shared" si="5"/>
        <v>330755</v>
      </c>
      <c r="L35" s="36">
        <v>275477</v>
      </c>
      <c r="M35" s="36">
        <v>55278</v>
      </c>
      <c r="N35" s="36"/>
      <c r="O35" s="36">
        <f t="shared" si="4"/>
        <v>2014</v>
      </c>
      <c r="P35" s="18">
        <f t="shared" si="0"/>
        <v>0.33747682494548459</v>
      </c>
      <c r="Q35" s="18">
        <f t="shared" si="1"/>
        <v>0.23005487455374418</v>
      </c>
      <c r="R35" s="18">
        <f t="shared" si="2"/>
        <v>0.25346090763368484</v>
      </c>
      <c r="S35" s="18">
        <f t="shared" si="6"/>
        <v>0.16712672521957339</v>
      </c>
      <c r="T35" s="36"/>
      <c r="U35" s="45"/>
      <c r="V35" s="45"/>
      <c r="W35" s="45"/>
      <c r="X35" s="45"/>
      <c r="Y35" s="45"/>
      <c r="Z35" s="45"/>
      <c r="AA35" s="45"/>
      <c r="AB35" s="45"/>
      <c r="AC35" s="45"/>
      <c r="AD35" s="45"/>
      <c r="AE35" s="45"/>
      <c r="AF35" s="45"/>
      <c r="AG35" s="45"/>
    </row>
    <row r="36" spans="1:33">
      <c r="A36" s="36">
        <f t="shared" si="3"/>
        <v>2015</v>
      </c>
      <c r="B36" s="36">
        <v>42126.6</v>
      </c>
      <c r="C36" s="36">
        <v>28045.599999999999</v>
      </c>
      <c r="D36" s="36">
        <v>14081</v>
      </c>
      <c r="E36" s="36">
        <v>2803104</v>
      </c>
      <c r="F36" s="36">
        <v>2191540</v>
      </c>
      <c r="G36" s="36">
        <v>611564</v>
      </c>
      <c r="H36" s="36">
        <v>927383</v>
      </c>
      <c r="I36" s="36">
        <v>712568</v>
      </c>
      <c r="J36" s="36">
        <v>214815</v>
      </c>
      <c r="K36" s="36">
        <f t="shared" si="5"/>
        <v>333883</v>
      </c>
      <c r="L36" s="36">
        <v>277787</v>
      </c>
      <c r="M36" s="36">
        <v>56096</v>
      </c>
      <c r="N36" s="36"/>
      <c r="O36" s="36">
        <f t="shared" si="4"/>
        <v>2015</v>
      </c>
      <c r="P36" s="18">
        <f t="shared" si="0"/>
        <v>0.33425436659972563</v>
      </c>
      <c r="Q36" s="18">
        <f t="shared" si="1"/>
        <v>0.21817385298583286</v>
      </c>
      <c r="R36" s="18">
        <f t="shared" si="2"/>
        <v>0.23163568881465371</v>
      </c>
      <c r="S36" s="18">
        <f t="shared" si="6"/>
        <v>0.1680109499435431</v>
      </c>
      <c r="T36" s="36"/>
      <c r="U36" s="45"/>
      <c r="V36" s="45"/>
      <c r="W36" s="45"/>
      <c r="X36" s="45"/>
      <c r="Y36" s="45"/>
      <c r="Z36" s="45"/>
      <c r="AA36" s="45"/>
      <c r="AB36" s="45"/>
      <c r="AC36" s="45"/>
      <c r="AD36" s="45"/>
      <c r="AE36" s="45"/>
      <c r="AF36" s="45"/>
      <c r="AG36" s="45"/>
    </row>
    <row r="37" spans="1:33">
      <c r="A37" s="36">
        <f t="shared" si="3"/>
        <v>2016</v>
      </c>
      <c r="B37" s="36">
        <f>C37+D37</f>
        <v>42288</v>
      </c>
      <c r="C37" s="36">
        <v>28022.6</v>
      </c>
      <c r="D37" s="36">
        <v>14265.4</v>
      </c>
      <c r="E37" s="36">
        <f>F37+G37</f>
        <v>2800132</v>
      </c>
      <c r="F37" s="36">
        <v>2199969</v>
      </c>
      <c r="G37" s="36">
        <v>600163</v>
      </c>
      <c r="H37" s="36">
        <f>I37+J37</f>
        <v>836556</v>
      </c>
      <c r="I37" s="36">
        <v>641469</v>
      </c>
      <c r="J37" s="36">
        <v>195087</v>
      </c>
      <c r="K37" s="36">
        <f t="shared" si="5"/>
        <v>343699</v>
      </c>
      <c r="L37" s="36">
        <v>289392</v>
      </c>
      <c r="M37" s="36">
        <v>54307</v>
      </c>
      <c r="N37" s="36"/>
      <c r="O37" s="36">
        <f t="shared" si="4"/>
        <v>2016</v>
      </c>
      <c r="P37" s="18">
        <f t="shared" si="0"/>
        <v>0.3373391978811956</v>
      </c>
      <c r="Q37" s="18">
        <f t="shared" si="1"/>
        <v>0.21433382426257047</v>
      </c>
      <c r="R37" s="18">
        <f t="shared" si="2"/>
        <v>0.23320255906358928</v>
      </c>
      <c r="S37" s="18">
        <f t="shared" si="6"/>
        <v>0.15800744255875054</v>
      </c>
      <c r="T37" s="36"/>
      <c r="U37" s="36"/>
      <c r="V37" s="36"/>
      <c r="W37" s="36"/>
      <c r="X37" s="36"/>
      <c r="Y37" s="36"/>
      <c r="Z37" s="36"/>
      <c r="AA37" s="36"/>
      <c r="AB37" s="36"/>
      <c r="AC37" s="36"/>
      <c r="AD37" s="36"/>
      <c r="AE37" s="36"/>
      <c r="AF37" s="36"/>
      <c r="AG37" s="36"/>
    </row>
    <row r="38" spans="1:33">
      <c r="A38" s="36">
        <f t="shared" si="3"/>
        <v>2017</v>
      </c>
      <c r="B38" s="36">
        <f>C38+D38</f>
        <v>42471.1</v>
      </c>
      <c r="C38" s="36">
        <v>28071.200000000001</v>
      </c>
      <c r="D38" s="36">
        <v>14399.9</v>
      </c>
      <c r="E38" s="36">
        <f>F38+G38</f>
        <v>2865616</v>
      </c>
      <c r="F38" s="36">
        <v>2250885</v>
      </c>
      <c r="G38" s="36">
        <v>614731</v>
      </c>
      <c r="H38" s="36">
        <f>I38+J38</f>
        <v>853227</v>
      </c>
      <c r="I38" s="36">
        <v>653637</v>
      </c>
      <c r="J38" s="36">
        <v>199590</v>
      </c>
      <c r="K38" s="36">
        <f t="shared" si="5"/>
        <v>354919</v>
      </c>
      <c r="L38" s="36">
        <v>298321</v>
      </c>
      <c r="M38" s="36">
        <v>56598</v>
      </c>
      <c r="N38" s="36"/>
      <c r="O38" s="36">
        <f t="shared" si="4"/>
        <v>2017</v>
      </c>
      <c r="P38" s="18">
        <f t="shared" si="0"/>
        <v>0.33905173164810898</v>
      </c>
      <c r="Q38" s="18">
        <f t="shared" si="1"/>
        <v>0.21451967046526821</v>
      </c>
      <c r="R38" s="18">
        <f t="shared" si="2"/>
        <v>0.23392368033360408</v>
      </c>
      <c r="S38" s="18">
        <f t="shared" si="6"/>
        <v>0.15946737142841041</v>
      </c>
      <c r="T38" s="25"/>
      <c r="U38" s="25"/>
      <c r="V38" s="36"/>
      <c r="W38" s="36"/>
      <c r="X38" s="36"/>
      <c r="Y38" s="36"/>
      <c r="Z38" s="36"/>
      <c r="AA38" s="36"/>
      <c r="AB38" s="36"/>
      <c r="AC38" s="36"/>
      <c r="AD38" s="36"/>
      <c r="AE38" s="36"/>
      <c r="AF38" s="36"/>
      <c r="AG38" s="36"/>
    </row>
    <row r="39" spans="1:33">
      <c r="A39" s="36" t="s">
        <v>120</v>
      </c>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row>
    <row r="40" spans="1:33">
      <c r="A40" s="36" t="s">
        <v>121</v>
      </c>
      <c r="B40" s="36">
        <f>B38-B3</f>
        <v>18744.099999999999</v>
      </c>
      <c r="C40" s="36">
        <f>C38-C3</f>
        <v>9366.6000000000022</v>
      </c>
      <c r="D40" s="36">
        <f>D38-D3</f>
        <v>9377.5</v>
      </c>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row>
    <row r="41" spans="1:33">
      <c r="A41" s="36" t="s">
        <v>122</v>
      </c>
      <c r="B41" s="36"/>
      <c r="C41" s="36">
        <f>C40/C3</f>
        <v>0.50076451781914622</v>
      </c>
      <c r="D41" s="36">
        <f>D40/D3</f>
        <v>1.8671352341510037</v>
      </c>
      <c r="E41" s="36"/>
      <c r="F41" s="36"/>
      <c r="G41" s="36"/>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row>
    <row r="42" spans="1:33">
      <c r="A42" s="36"/>
      <c r="B42" s="36"/>
      <c r="C42" s="36">
        <f>(C38/C3)-1</f>
        <v>0.50076451781914622</v>
      </c>
      <c r="D42" s="36">
        <f>(D38/D3)-1</f>
        <v>1.8671352341510037</v>
      </c>
      <c r="E42" s="36"/>
      <c r="F42" s="36"/>
      <c r="G42" s="36"/>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row>
    <row r="43" spans="1:33">
      <c r="A43" s="36"/>
      <c r="B43" s="36"/>
      <c r="C43" s="36"/>
      <c r="D43" s="36"/>
      <c r="E43" s="36"/>
      <c r="F43" s="36"/>
      <c r="G43" s="36"/>
      <c r="H43" s="36"/>
      <c r="I43" s="36"/>
      <c r="J43" s="36"/>
      <c r="K43" s="36"/>
      <c r="L43" s="36"/>
      <c r="M43" s="36"/>
      <c r="N43" s="25"/>
      <c r="O43" s="25"/>
      <c r="P43" s="25"/>
      <c r="Q43" s="25"/>
      <c r="R43" s="36"/>
      <c r="S43" s="36"/>
      <c r="T43" s="36"/>
      <c r="U43" s="36"/>
      <c r="V43" s="36"/>
      <c r="W43" s="36"/>
      <c r="X43" s="36"/>
      <c r="Y43" s="36"/>
      <c r="Z43" s="36"/>
      <c r="AA43" s="36"/>
      <c r="AB43" s="36"/>
      <c r="AC43" s="36"/>
      <c r="AD43" s="36"/>
      <c r="AE43" s="36"/>
      <c r="AF43" s="36"/>
      <c r="AG43" s="36"/>
    </row>
    <row r="44" spans="1:33">
      <c r="A44" s="36" t="s">
        <v>123</v>
      </c>
      <c r="B44" s="36"/>
      <c r="C44" s="36"/>
      <c r="D44" s="36"/>
      <c r="E44" s="36"/>
      <c r="F44" s="36"/>
      <c r="G44" s="36"/>
      <c r="H44" s="36"/>
      <c r="I44" s="36"/>
      <c r="J44" s="36"/>
      <c r="K44" s="36"/>
      <c r="L44" s="36"/>
      <c r="M44" s="36"/>
      <c r="N44" s="36"/>
      <c r="O44" s="36"/>
      <c r="P44" s="36"/>
      <c r="Q44" s="36"/>
      <c r="R44" s="36"/>
      <c r="S44" s="36"/>
      <c r="T44" s="36"/>
      <c r="U44" s="36"/>
      <c r="V44" s="36"/>
      <c r="W44" s="36"/>
      <c r="X44" s="36"/>
      <c r="Y44" s="36"/>
      <c r="Z44" s="36"/>
      <c r="AA44" s="36"/>
      <c r="AB44" s="36"/>
      <c r="AC44" s="36"/>
      <c r="AD44" s="36"/>
      <c r="AE44" s="36"/>
      <c r="AF44" s="36"/>
      <c r="AG44" s="36"/>
    </row>
    <row r="45" spans="1:33">
      <c r="A45" s="36">
        <v>1982</v>
      </c>
      <c r="B45" s="36">
        <f>D3/B3</f>
        <v>0.21167446369115353</v>
      </c>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row>
    <row r="46" spans="1:33">
      <c r="A46" s="36">
        <v>2017</v>
      </c>
      <c r="B46" s="36">
        <f>D38/B38</f>
        <v>0.33905173164810898</v>
      </c>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row>
    <row r="48" spans="1:33">
      <c r="A48" s="36" t="s">
        <v>124</v>
      </c>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row>
    <row r="49" spans="2:4">
      <c r="B49" s="36">
        <f>B34-B3</f>
        <v>12040.800000000003</v>
      </c>
      <c r="C49" s="36">
        <f>C34-C3</f>
        <v>4644.2000000000007</v>
      </c>
      <c r="D49" s="36">
        <f>D34-D3</f>
        <v>7396.6</v>
      </c>
    </row>
  </sheetData>
  <mergeCells count="1">
    <mergeCell ref="U34:AG36"/>
  </mergeCells>
  <pageMargins left="0.7" right="0.7" top="0.75" bottom="0.75" header="0.3" footer="0.3"/>
  <pageSetup scale="20" orientation="portrait" horizontalDpi="1200" verticalDpi="1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2:V45"/>
  <sheetViews>
    <sheetView tabSelected="1" topLeftCell="D1" workbookViewId="0">
      <selection activeCell="K30" sqref="K30:V32"/>
    </sheetView>
  </sheetViews>
  <sheetFormatPr baseColWidth="10" defaultColWidth="8.83203125" defaultRowHeight="15"/>
  <cols>
    <col min="2" max="5" width="14.6640625" customWidth="1"/>
    <col min="6" max="6" width="14.6640625" style="16" customWidth="1"/>
    <col min="7" max="7" width="9.1640625" style="16"/>
    <col min="8" max="9" width="14.6640625" customWidth="1"/>
  </cols>
  <sheetData>
    <row r="2" spans="1:22">
      <c r="A2" s="36"/>
      <c r="B2" s="19" t="s">
        <v>95</v>
      </c>
      <c r="C2" s="20"/>
      <c r="D2" s="19" t="s">
        <v>96</v>
      </c>
      <c r="E2" s="20"/>
      <c r="F2" s="21"/>
      <c r="G2" s="36"/>
      <c r="H2" s="36"/>
      <c r="I2" s="36"/>
      <c r="J2" s="36"/>
      <c r="K2" s="36"/>
      <c r="L2" s="36"/>
      <c r="M2" s="36"/>
      <c r="N2" s="36"/>
      <c r="O2" s="36"/>
      <c r="P2" s="36"/>
      <c r="Q2" s="36"/>
      <c r="R2" s="36"/>
      <c r="S2" s="36"/>
      <c r="T2" s="36"/>
      <c r="U2" s="36"/>
      <c r="V2" s="36"/>
    </row>
    <row r="3" spans="1:22" ht="80">
      <c r="A3" s="36"/>
      <c r="B3" s="17" t="s">
        <v>97</v>
      </c>
      <c r="C3" s="17" t="s">
        <v>125</v>
      </c>
      <c r="D3" s="17" t="s">
        <v>99</v>
      </c>
      <c r="E3" s="17" t="s">
        <v>126</v>
      </c>
      <c r="F3" s="17"/>
      <c r="G3" s="36"/>
      <c r="H3" s="17" t="s">
        <v>127</v>
      </c>
      <c r="I3" s="17" t="s">
        <v>128</v>
      </c>
      <c r="J3" s="36"/>
      <c r="K3" s="36"/>
      <c r="L3" s="36"/>
      <c r="M3" s="36"/>
      <c r="N3" s="36"/>
      <c r="O3" s="36"/>
      <c r="P3" s="36"/>
      <c r="Q3" s="36"/>
      <c r="R3" s="36"/>
      <c r="S3" s="36"/>
      <c r="T3" s="36"/>
      <c r="U3" s="36"/>
      <c r="V3" s="36"/>
    </row>
    <row r="4" spans="1:22">
      <c r="A4" s="36">
        <v>1982</v>
      </c>
      <c r="B4" s="36">
        <v>78223</v>
      </c>
      <c r="C4" s="22">
        <v>2448.1</v>
      </c>
      <c r="D4" s="36">
        <v>1505607</v>
      </c>
      <c r="E4" s="23">
        <v>61487</v>
      </c>
      <c r="F4" s="23"/>
      <c r="G4" s="36">
        <v>1982</v>
      </c>
      <c r="H4" s="40">
        <f>C4/B4</f>
        <v>3.1296421768533547E-2</v>
      </c>
      <c r="I4" s="40">
        <f>E4/D4</f>
        <v>4.0838678353647399E-2</v>
      </c>
      <c r="J4" s="36"/>
      <c r="K4" s="25"/>
      <c r="L4" s="25"/>
      <c r="M4" s="25"/>
      <c r="N4" s="25"/>
      <c r="O4" s="25"/>
      <c r="P4" s="25"/>
      <c r="Q4" s="25"/>
      <c r="R4" s="25"/>
      <c r="S4" s="25"/>
      <c r="T4" s="25"/>
      <c r="U4" s="25"/>
      <c r="V4" s="25"/>
    </row>
    <row r="5" spans="1:22">
      <c r="A5" s="36">
        <f>A4+1</f>
        <v>1983</v>
      </c>
      <c r="B5" s="36">
        <v>78937</v>
      </c>
      <c r="C5" s="24">
        <v>2546.5</v>
      </c>
      <c r="D5" s="36">
        <v>1600381</v>
      </c>
      <c r="E5" s="23">
        <v>66807</v>
      </c>
      <c r="F5" s="23"/>
      <c r="G5" s="36">
        <f>G4+1</f>
        <v>1983</v>
      </c>
      <c r="H5" s="40">
        <f>C5/B5</f>
        <v>3.2259903467322042E-2</v>
      </c>
      <c r="I5" s="40">
        <f t="shared" ref="I5:I39" si="0">E5/D5</f>
        <v>4.1744434606509326E-2</v>
      </c>
      <c r="J5" s="36"/>
      <c r="K5" s="36"/>
      <c r="L5" s="36"/>
      <c r="M5" s="36"/>
      <c r="N5" s="36"/>
      <c r="O5" s="36"/>
      <c r="P5" s="36"/>
      <c r="Q5" s="36"/>
      <c r="R5" s="36"/>
      <c r="S5" s="36"/>
      <c r="T5" s="36"/>
      <c r="U5" s="36"/>
      <c r="V5" s="36"/>
    </row>
    <row r="6" spans="1:22">
      <c r="A6" s="36">
        <f t="shared" ref="A6:A39" si="1">A5+1</f>
        <v>1984</v>
      </c>
      <c r="B6" s="36">
        <v>83106</v>
      </c>
      <c r="C6" s="24">
        <v>2714.3</v>
      </c>
      <c r="D6" s="36">
        <v>1773132</v>
      </c>
      <c r="E6" s="23">
        <v>73155</v>
      </c>
      <c r="F6" s="23"/>
      <c r="G6" s="36">
        <f t="shared" ref="G6:G39" si="2">G5+1</f>
        <v>1984</v>
      </c>
      <c r="H6" s="40">
        <f t="shared" ref="H5:H39" si="3">C6/B6</f>
        <v>3.2660698385194815E-2</v>
      </c>
      <c r="I6" s="40">
        <f t="shared" si="0"/>
        <v>4.1257503671469464E-2</v>
      </c>
      <c r="J6" s="36"/>
      <c r="K6" s="36"/>
      <c r="L6" s="36"/>
      <c r="M6" s="36"/>
      <c r="N6" s="36"/>
      <c r="O6" s="36"/>
      <c r="P6" s="36"/>
      <c r="Q6" s="36"/>
      <c r="R6" s="36"/>
      <c r="S6" s="36"/>
      <c r="T6" s="36"/>
      <c r="U6" s="36"/>
      <c r="V6" s="36"/>
    </row>
    <row r="7" spans="1:22">
      <c r="A7" s="36">
        <f t="shared" si="1"/>
        <v>1985</v>
      </c>
      <c r="B7" s="36">
        <v>85264</v>
      </c>
      <c r="C7" s="24">
        <v>2862.2</v>
      </c>
      <c r="D7" s="36">
        <v>1908328</v>
      </c>
      <c r="E7" s="23">
        <v>79933</v>
      </c>
      <c r="F7" s="23"/>
      <c r="G7" s="36">
        <f t="shared" si="2"/>
        <v>1985</v>
      </c>
      <c r="H7" s="40">
        <f t="shared" si="3"/>
        <v>3.3568680803152562E-2</v>
      </c>
      <c r="I7" s="40">
        <f t="shared" si="0"/>
        <v>4.1886405272049669E-2</v>
      </c>
      <c r="J7" s="36"/>
      <c r="K7" s="36"/>
      <c r="L7" s="5"/>
      <c r="M7" s="5"/>
      <c r="N7" s="5"/>
      <c r="O7" s="5"/>
      <c r="P7" s="5"/>
      <c r="Q7" s="5"/>
      <c r="R7" s="5"/>
      <c r="S7" s="5"/>
      <c r="T7" s="5"/>
      <c r="U7" s="5"/>
      <c r="V7" s="36"/>
    </row>
    <row r="8" spans="1:22">
      <c r="A8" s="36">
        <f t="shared" si="1"/>
        <v>1986</v>
      </c>
      <c r="B8" s="36">
        <v>86771</v>
      </c>
      <c r="C8" s="24">
        <v>2937.9</v>
      </c>
      <c r="D8" s="36">
        <v>2036205</v>
      </c>
      <c r="E8" s="23">
        <v>86492</v>
      </c>
      <c r="F8" s="23"/>
      <c r="G8" s="36">
        <f t="shared" si="2"/>
        <v>1986</v>
      </c>
      <c r="H8" s="40">
        <f t="shared" si="3"/>
        <v>3.3858086226965234E-2</v>
      </c>
      <c r="I8" s="40">
        <f t="shared" si="0"/>
        <v>4.2477059038751007E-2</v>
      </c>
      <c r="J8" s="36"/>
      <c r="K8" s="36"/>
      <c r="L8" s="36"/>
      <c r="M8" s="36"/>
      <c r="N8" s="36"/>
      <c r="O8" s="36"/>
      <c r="P8" s="36"/>
      <c r="Q8" s="36"/>
      <c r="R8" s="36"/>
      <c r="S8" s="36"/>
      <c r="T8" s="36"/>
      <c r="U8" s="36"/>
      <c r="V8" s="36"/>
    </row>
    <row r="9" spans="1:22">
      <c r="A9" s="36">
        <f t="shared" si="1"/>
        <v>1987</v>
      </c>
      <c r="B9" s="36">
        <v>89270</v>
      </c>
      <c r="C9" s="24">
        <v>3224.3</v>
      </c>
      <c r="D9" s="36">
        <v>2186167</v>
      </c>
      <c r="E9" s="23">
        <v>96009</v>
      </c>
      <c r="F9" s="23"/>
      <c r="G9" s="36">
        <f t="shared" si="2"/>
        <v>1987</v>
      </c>
      <c r="H9" s="40">
        <f t="shared" si="3"/>
        <v>3.6118516858967178E-2</v>
      </c>
      <c r="I9" s="40">
        <f t="shared" si="0"/>
        <v>4.3916590086667671E-2</v>
      </c>
      <c r="J9" s="36"/>
      <c r="K9" s="36"/>
      <c r="L9" s="36"/>
      <c r="M9" s="36"/>
      <c r="N9" s="36"/>
      <c r="O9" s="36"/>
      <c r="P9" s="36"/>
      <c r="Q9" s="36"/>
      <c r="R9" s="36"/>
      <c r="S9" s="36"/>
      <c r="T9" s="36"/>
      <c r="U9" s="36"/>
      <c r="V9" s="36"/>
    </row>
    <row r="10" spans="1:22">
      <c r="A10" s="36">
        <f t="shared" si="1"/>
        <v>1988</v>
      </c>
      <c r="B10" s="36">
        <v>92034</v>
      </c>
      <c r="C10" s="24">
        <v>3844.2</v>
      </c>
      <c r="D10" s="36">
        <v>2371171</v>
      </c>
      <c r="E10" s="23">
        <v>119588</v>
      </c>
      <c r="F10" s="23"/>
      <c r="G10" s="36">
        <f t="shared" si="2"/>
        <v>1988</v>
      </c>
      <c r="H10" s="40">
        <f t="shared" si="3"/>
        <v>4.1769346111219761E-2</v>
      </c>
      <c r="I10" s="40">
        <f t="shared" si="0"/>
        <v>5.0434152576933504E-2</v>
      </c>
      <c r="J10" s="36"/>
      <c r="K10" s="36"/>
      <c r="L10" s="36"/>
      <c r="M10" s="36"/>
      <c r="N10" s="36"/>
      <c r="O10" s="36"/>
      <c r="P10" s="36"/>
      <c r="Q10" s="36"/>
      <c r="R10" s="36"/>
      <c r="S10" s="36"/>
      <c r="T10" s="36"/>
      <c r="U10" s="36"/>
      <c r="V10" s="36"/>
    </row>
    <row r="11" spans="1:22">
      <c r="A11" s="36">
        <f t="shared" si="1"/>
        <v>1989</v>
      </c>
      <c r="B11" s="36">
        <v>94302</v>
      </c>
      <c r="C11" s="22">
        <v>4511.5</v>
      </c>
      <c r="D11" s="36">
        <v>2518803</v>
      </c>
      <c r="E11" s="23">
        <v>144158</v>
      </c>
      <c r="F11" s="23"/>
      <c r="G11" s="36">
        <f t="shared" si="2"/>
        <v>1989</v>
      </c>
      <c r="H11" s="40">
        <f t="shared" si="3"/>
        <v>4.7840978982418188E-2</v>
      </c>
      <c r="I11" s="40">
        <f t="shared" si="0"/>
        <v>5.7232741107581656E-2</v>
      </c>
      <c r="J11" s="36"/>
      <c r="K11" s="36"/>
      <c r="L11" s="36"/>
      <c r="M11" s="36"/>
      <c r="N11" s="36"/>
      <c r="O11" s="36"/>
      <c r="P11" s="36"/>
      <c r="Q11" s="36"/>
      <c r="R11" s="36"/>
      <c r="S11" s="36"/>
      <c r="T11" s="36"/>
      <c r="U11" s="36"/>
      <c r="V11" s="36"/>
    </row>
    <row r="12" spans="1:22">
      <c r="A12" s="36">
        <f t="shared" si="1"/>
        <v>1990</v>
      </c>
      <c r="B12" s="36">
        <v>95231</v>
      </c>
      <c r="C12" s="24">
        <v>4734.5</v>
      </c>
      <c r="D12" s="36">
        <v>2668555</v>
      </c>
      <c r="E12" s="23">
        <v>163592</v>
      </c>
      <c r="F12" s="23"/>
      <c r="G12" s="36">
        <f t="shared" si="2"/>
        <v>1990</v>
      </c>
      <c r="H12" s="40">
        <f t="shared" si="3"/>
        <v>4.9715953838560971E-2</v>
      </c>
      <c r="I12" s="40">
        <f t="shared" si="0"/>
        <v>6.1303589395759125E-2</v>
      </c>
      <c r="J12" s="36"/>
      <c r="K12" s="36"/>
      <c r="L12" s="36"/>
      <c r="M12" s="36"/>
      <c r="N12" s="36"/>
      <c r="O12" s="36"/>
      <c r="P12" s="36"/>
      <c r="Q12" s="36"/>
      <c r="R12" s="36"/>
      <c r="S12" s="36"/>
      <c r="T12" s="36"/>
      <c r="U12" s="36"/>
      <c r="V12" s="36"/>
    </row>
    <row r="13" spans="1:22">
      <c r="A13" s="36">
        <f t="shared" si="1"/>
        <v>1991</v>
      </c>
      <c r="B13" s="36">
        <v>93759</v>
      </c>
      <c r="C13" s="24">
        <v>4871.8999999999996</v>
      </c>
      <c r="D13" s="36">
        <v>2734823</v>
      </c>
      <c r="E13" s="23">
        <v>175969</v>
      </c>
      <c r="F13" s="23"/>
      <c r="G13" s="36">
        <f t="shared" si="2"/>
        <v>1991</v>
      </c>
      <c r="H13" s="40">
        <f t="shared" si="3"/>
        <v>5.1961944986614612E-2</v>
      </c>
      <c r="I13" s="40">
        <f t="shared" si="0"/>
        <v>6.4343835048922729E-2</v>
      </c>
      <c r="J13" s="36"/>
      <c r="K13" s="36"/>
      <c r="L13" s="36"/>
      <c r="M13" s="36"/>
      <c r="N13" s="36"/>
      <c r="O13" s="36"/>
      <c r="P13" s="36"/>
      <c r="Q13" s="36"/>
      <c r="R13" s="36"/>
      <c r="S13" s="36"/>
      <c r="T13" s="36"/>
      <c r="U13" s="36"/>
      <c r="V13" s="36"/>
    </row>
    <row r="14" spans="1:22">
      <c r="A14" s="36">
        <f t="shared" si="1"/>
        <v>1992</v>
      </c>
      <c r="B14" s="36">
        <v>94150</v>
      </c>
      <c r="C14" s="24">
        <v>4715.3999999999996</v>
      </c>
      <c r="D14" s="36">
        <v>2909092</v>
      </c>
      <c r="E14" s="23">
        <v>182079</v>
      </c>
      <c r="F14" s="23"/>
      <c r="G14" s="36">
        <f t="shared" si="2"/>
        <v>1992</v>
      </c>
      <c r="H14" s="40">
        <f t="shared" si="3"/>
        <v>5.0083908656399362E-2</v>
      </c>
      <c r="I14" s="40">
        <f t="shared" si="0"/>
        <v>6.258963277888771E-2</v>
      </c>
      <c r="J14" s="36"/>
      <c r="K14" s="36"/>
      <c r="L14" s="36"/>
      <c r="M14" s="36"/>
      <c r="N14" s="36"/>
      <c r="O14" s="36"/>
      <c r="P14" s="36"/>
      <c r="Q14" s="36"/>
      <c r="R14" s="36"/>
      <c r="S14" s="36"/>
      <c r="T14" s="36"/>
      <c r="U14" s="36"/>
      <c r="V14" s="36"/>
    </row>
    <row r="15" spans="1:22">
      <c r="A15" s="36">
        <f t="shared" si="1"/>
        <v>1993</v>
      </c>
      <c r="B15" s="36">
        <v>96102</v>
      </c>
      <c r="C15" s="24">
        <v>4765.6000000000004</v>
      </c>
      <c r="D15" s="36">
        <v>3035636</v>
      </c>
      <c r="E15" s="23">
        <v>193000</v>
      </c>
      <c r="F15" s="23"/>
      <c r="G15" s="36">
        <f t="shared" si="2"/>
        <v>1993</v>
      </c>
      <c r="H15" s="40">
        <f t="shared" si="3"/>
        <v>4.9588978377140956E-2</v>
      </c>
      <c r="I15" s="40">
        <f t="shared" si="0"/>
        <v>6.3578110155499537E-2</v>
      </c>
      <c r="J15" s="36"/>
      <c r="K15" s="36"/>
      <c r="L15" s="36"/>
      <c r="M15" s="36"/>
      <c r="N15" s="36"/>
      <c r="O15" s="36"/>
      <c r="P15" s="36"/>
      <c r="Q15" s="36"/>
      <c r="R15" s="36"/>
      <c r="S15" s="36"/>
      <c r="T15" s="36"/>
      <c r="U15" s="36"/>
      <c r="V15" s="36"/>
    </row>
    <row r="16" spans="1:22">
      <c r="A16" s="36">
        <f t="shared" si="1"/>
        <v>1994</v>
      </c>
      <c r="B16" s="36">
        <v>98852</v>
      </c>
      <c r="C16" s="22">
        <v>4840.5</v>
      </c>
      <c r="D16" s="36">
        <v>3197637</v>
      </c>
      <c r="E16" s="23">
        <v>200615</v>
      </c>
      <c r="F16" s="23"/>
      <c r="G16" s="36">
        <f t="shared" si="2"/>
        <v>1994</v>
      </c>
      <c r="H16" s="40">
        <f t="shared" si="3"/>
        <v>4.896714279933638E-2</v>
      </c>
      <c r="I16" s="40">
        <f t="shared" si="0"/>
        <v>6.2738515972888736E-2</v>
      </c>
      <c r="J16" s="36"/>
      <c r="K16" s="36"/>
      <c r="L16" s="36"/>
      <c r="M16" s="36"/>
      <c r="N16" s="36"/>
      <c r="O16" s="36"/>
      <c r="P16" s="36"/>
      <c r="Q16" s="36"/>
      <c r="R16" s="36"/>
      <c r="S16" s="36"/>
      <c r="T16" s="36"/>
      <c r="U16" s="36"/>
      <c r="V16" s="36"/>
    </row>
    <row r="17" spans="1:22">
      <c r="A17" s="36">
        <f t="shared" si="1"/>
        <v>1995</v>
      </c>
      <c r="B17" s="36">
        <v>101634</v>
      </c>
      <c r="C17" s="24">
        <v>4941.8</v>
      </c>
      <c r="D17" s="36">
        <v>3366613</v>
      </c>
      <c r="E17" s="23">
        <v>206354</v>
      </c>
      <c r="F17" s="23"/>
      <c r="G17" s="36">
        <f t="shared" si="2"/>
        <v>1995</v>
      </c>
      <c r="H17" s="40">
        <f t="shared" si="3"/>
        <v>4.8623492138457604E-2</v>
      </c>
      <c r="I17" s="40">
        <f t="shared" si="0"/>
        <v>6.1294244393400726E-2</v>
      </c>
      <c r="J17" s="36"/>
      <c r="K17" s="36"/>
      <c r="L17" s="36"/>
      <c r="M17" s="36"/>
      <c r="N17" s="36"/>
      <c r="O17" s="36"/>
      <c r="P17" s="36"/>
      <c r="Q17" s="36"/>
      <c r="R17" s="36"/>
      <c r="S17" s="36"/>
      <c r="T17" s="36"/>
      <c r="U17" s="36"/>
      <c r="V17" s="36"/>
    </row>
    <row r="18" spans="1:22">
      <c r="A18" s="36">
        <f t="shared" si="1"/>
        <v>1996</v>
      </c>
      <c r="B18" s="36">
        <v>103827</v>
      </c>
      <c r="C18" s="24">
        <v>5105</v>
      </c>
      <c r="D18" s="36">
        <v>3562746</v>
      </c>
      <c r="E18" s="23">
        <v>220637</v>
      </c>
      <c r="F18" s="23"/>
      <c r="G18" s="36">
        <f t="shared" si="2"/>
        <v>1996</v>
      </c>
      <c r="H18" s="40">
        <f t="shared" si="3"/>
        <v>4.9168328084217013E-2</v>
      </c>
      <c r="I18" s="40">
        <f t="shared" si="0"/>
        <v>6.1928916627792159E-2</v>
      </c>
      <c r="J18" s="36"/>
      <c r="K18" s="36"/>
      <c r="L18" s="36"/>
      <c r="M18" s="36"/>
      <c r="N18" s="36"/>
      <c r="O18" s="36"/>
      <c r="P18" s="36"/>
      <c r="Q18" s="36"/>
      <c r="R18" s="36"/>
      <c r="S18" s="36"/>
      <c r="T18" s="36"/>
      <c r="U18" s="36"/>
      <c r="V18" s="36"/>
    </row>
    <row r="19" spans="1:22">
      <c r="A19" s="36">
        <f t="shared" si="1"/>
        <v>1997</v>
      </c>
      <c r="B19" s="36">
        <v>106701</v>
      </c>
      <c r="C19" s="24">
        <v>5201.8999999999996</v>
      </c>
      <c r="D19" s="36">
        <v>3823494</v>
      </c>
      <c r="E19" s="23">
        <v>233482</v>
      </c>
      <c r="F19" s="23"/>
      <c r="G19" s="36">
        <f t="shared" si="2"/>
        <v>1997</v>
      </c>
      <c r="H19" s="40">
        <f t="shared" si="3"/>
        <v>4.8752120411242626E-2</v>
      </c>
      <c r="I19" s="40">
        <f t="shared" si="0"/>
        <v>6.1065088633590114E-2</v>
      </c>
      <c r="J19" s="36"/>
      <c r="K19" s="36"/>
      <c r="L19" s="36"/>
      <c r="M19" s="36"/>
      <c r="N19" s="36"/>
      <c r="O19" s="36"/>
      <c r="P19" s="36"/>
      <c r="Q19" s="36"/>
      <c r="R19" s="36"/>
      <c r="S19" s="36"/>
      <c r="T19" s="36"/>
      <c r="U19" s="36"/>
      <c r="V19" s="36"/>
    </row>
    <row r="20" spans="1:22">
      <c r="A20" s="36">
        <f t="shared" si="1"/>
        <v>1998</v>
      </c>
      <c r="B20" s="36">
        <v>109704</v>
      </c>
      <c r="C20" s="24">
        <v>5646.1</v>
      </c>
      <c r="D20" s="36">
        <v>4146921</v>
      </c>
      <c r="E20" s="23">
        <v>262112</v>
      </c>
      <c r="F20" s="23"/>
      <c r="G20" s="36">
        <f t="shared" si="2"/>
        <v>1998</v>
      </c>
      <c r="H20" s="40">
        <f t="shared" si="3"/>
        <v>5.1466673959016995E-2</v>
      </c>
      <c r="I20" s="40">
        <f t="shared" si="0"/>
        <v>6.3206412661345607E-2</v>
      </c>
      <c r="J20" s="36"/>
      <c r="K20" s="36"/>
      <c r="L20" s="36"/>
      <c r="M20" s="36"/>
      <c r="N20" s="36"/>
      <c r="O20" s="36"/>
      <c r="P20" s="36"/>
      <c r="Q20" s="36"/>
      <c r="R20" s="36"/>
      <c r="S20" s="36"/>
      <c r="T20" s="36"/>
      <c r="U20" s="36"/>
      <c r="V20" s="36"/>
    </row>
    <row r="21" spans="1:22">
      <c r="A21" s="36">
        <f t="shared" si="1"/>
        <v>1999</v>
      </c>
      <c r="B21" s="36">
        <v>112250</v>
      </c>
      <c r="C21" s="22">
        <v>6027.6</v>
      </c>
      <c r="D21" s="36">
        <v>4429104</v>
      </c>
      <c r="E21" s="23">
        <v>292727</v>
      </c>
      <c r="F21" s="23"/>
      <c r="G21" s="36">
        <f t="shared" si="2"/>
        <v>1999</v>
      </c>
      <c r="H21" s="40">
        <f t="shared" si="3"/>
        <v>5.3697995545657018E-2</v>
      </c>
      <c r="I21" s="40">
        <f t="shared" si="0"/>
        <v>6.6091697101716279E-2</v>
      </c>
      <c r="J21" s="36"/>
      <c r="K21" s="36"/>
      <c r="L21" s="36"/>
      <c r="M21" s="36"/>
      <c r="N21" s="36"/>
      <c r="O21" s="36"/>
      <c r="P21" s="36"/>
      <c r="Q21" s="36"/>
      <c r="R21" s="36"/>
      <c r="S21" s="36"/>
      <c r="T21" s="36"/>
      <c r="U21" s="36"/>
      <c r="V21" s="36"/>
    </row>
    <row r="22" spans="1:22">
      <c r="A22" s="36">
        <f t="shared" si="1"/>
        <v>2000</v>
      </c>
      <c r="B22" s="36">
        <v>114599</v>
      </c>
      <c r="C22" s="24">
        <v>6524.6</v>
      </c>
      <c r="D22" s="36">
        <v>4811250</v>
      </c>
      <c r="E22" s="23">
        <v>332164</v>
      </c>
      <c r="F22" s="23"/>
      <c r="G22" s="36">
        <f t="shared" si="2"/>
        <v>2000</v>
      </c>
      <c r="H22" s="40">
        <f t="shared" si="3"/>
        <v>5.6934179181319211E-2</v>
      </c>
      <c r="I22" s="40">
        <f t="shared" si="0"/>
        <v>6.9039023122889065E-2</v>
      </c>
      <c r="J22" s="36"/>
      <c r="K22" s="36"/>
      <c r="L22" s="36"/>
      <c r="M22" s="36"/>
      <c r="N22" s="36"/>
      <c r="O22" s="36"/>
      <c r="P22" s="36"/>
      <c r="Q22" s="36"/>
      <c r="R22" s="36"/>
      <c r="S22" s="36"/>
      <c r="T22" s="36"/>
      <c r="U22" s="36"/>
      <c r="V22" s="36"/>
    </row>
    <row r="23" spans="1:22">
      <c r="A23" s="36">
        <f t="shared" si="1"/>
        <v>2001</v>
      </c>
      <c r="B23" s="36">
        <v>114077</v>
      </c>
      <c r="C23" s="24">
        <v>6268.3</v>
      </c>
      <c r="D23" s="36">
        <v>4934293</v>
      </c>
      <c r="E23" s="23">
        <v>344730</v>
      </c>
      <c r="F23" s="23"/>
      <c r="G23" s="36">
        <f t="shared" si="2"/>
        <v>2001</v>
      </c>
      <c r="H23" s="40">
        <f t="shared" si="3"/>
        <v>5.4947973737037269E-2</v>
      </c>
      <c r="I23" s="40">
        <f t="shared" si="0"/>
        <v>6.9864112244651874E-2</v>
      </c>
      <c r="J23" s="36"/>
      <c r="K23" s="36"/>
      <c r="L23" s="36"/>
      <c r="M23" s="36"/>
      <c r="N23" s="36"/>
      <c r="O23" s="36"/>
      <c r="P23" s="36"/>
      <c r="Q23" s="36"/>
      <c r="R23" s="36"/>
      <c r="S23" s="36"/>
      <c r="T23" s="36"/>
      <c r="U23" s="36"/>
      <c r="V23" s="36"/>
    </row>
    <row r="24" spans="1:22">
      <c r="A24" s="36">
        <f t="shared" si="1"/>
        <v>2002</v>
      </c>
      <c r="B24" s="36">
        <v>112609</v>
      </c>
      <c r="C24" s="24">
        <v>5925.1</v>
      </c>
      <c r="D24" s="36">
        <v>4957991</v>
      </c>
      <c r="E24" s="23">
        <v>341935</v>
      </c>
      <c r="F24" s="23"/>
      <c r="G24" s="36">
        <f t="shared" si="2"/>
        <v>2002</v>
      </c>
      <c r="H24" s="40">
        <f t="shared" si="3"/>
        <v>5.2616575939756154E-2</v>
      </c>
      <c r="I24" s="40">
        <f t="shared" si="0"/>
        <v>6.8966442254534147E-2</v>
      </c>
      <c r="J24" s="36"/>
      <c r="K24" s="36"/>
      <c r="L24" s="36"/>
      <c r="M24" s="36"/>
      <c r="N24" s="36"/>
      <c r="O24" s="36"/>
      <c r="P24" s="36"/>
      <c r="Q24" s="36"/>
      <c r="R24" s="36"/>
      <c r="S24" s="36"/>
      <c r="T24" s="36"/>
      <c r="U24" s="36"/>
      <c r="V24" s="36"/>
    </row>
    <row r="25" spans="1:22">
      <c r="A25" s="36">
        <f t="shared" si="1"/>
        <v>2003</v>
      </c>
      <c r="B25" s="36">
        <v>112174</v>
      </c>
      <c r="C25" s="24">
        <v>5713.2</v>
      </c>
      <c r="D25" s="36">
        <v>5106611</v>
      </c>
      <c r="E25" s="23">
        <v>342711</v>
      </c>
      <c r="F25" s="23"/>
      <c r="G25" s="36">
        <f t="shared" si="2"/>
        <v>2003</v>
      </c>
      <c r="H25" s="40">
        <f t="shared" si="3"/>
        <v>5.0931588425125247E-2</v>
      </c>
      <c r="I25" s="40">
        <f t="shared" si="0"/>
        <v>6.7111240703472422E-2</v>
      </c>
      <c r="J25" s="36"/>
      <c r="K25" s="36"/>
      <c r="L25" s="36"/>
      <c r="M25" s="36"/>
      <c r="N25" s="36"/>
      <c r="O25" s="36"/>
      <c r="P25" s="36"/>
      <c r="Q25" s="36"/>
      <c r="R25" s="36"/>
      <c r="S25" s="36"/>
      <c r="T25" s="36"/>
      <c r="U25" s="36"/>
      <c r="V25" s="36"/>
    </row>
    <row r="26" spans="1:22">
      <c r="A26" s="36">
        <f t="shared" si="1"/>
        <v>2004</v>
      </c>
      <c r="B26" s="36">
        <v>113566</v>
      </c>
      <c r="C26" s="22">
        <v>5617.1</v>
      </c>
      <c r="D26" s="36">
        <v>5406291</v>
      </c>
      <c r="E26" s="23">
        <v>351905</v>
      </c>
      <c r="F26" s="23"/>
      <c r="G26" s="36">
        <f t="shared" si="2"/>
        <v>2004</v>
      </c>
      <c r="H26" s="40">
        <f t="shared" si="3"/>
        <v>4.946110631703151E-2</v>
      </c>
      <c r="I26" s="40">
        <f t="shared" si="0"/>
        <v>6.5091760691387127E-2</v>
      </c>
      <c r="J26" s="36"/>
      <c r="K26" s="36"/>
      <c r="L26" s="36"/>
      <c r="M26" s="36"/>
      <c r="N26" s="36"/>
      <c r="O26" s="36"/>
      <c r="P26" s="36"/>
      <c r="Q26" s="36"/>
      <c r="R26" s="36"/>
      <c r="S26" s="36"/>
      <c r="T26" s="36"/>
      <c r="U26" s="36"/>
      <c r="V26" s="36"/>
    </row>
    <row r="27" spans="1:22">
      <c r="A27" s="36">
        <f t="shared" si="1"/>
        <v>2005</v>
      </c>
      <c r="B27" s="36">
        <v>115398</v>
      </c>
      <c r="C27" s="24">
        <v>5665.5</v>
      </c>
      <c r="D27" s="36">
        <v>5694360</v>
      </c>
      <c r="E27" s="23">
        <v>365498</v>
      </c>
      <c r="F27" s="23"/>
      <c r="G27" s="36">
        <f t="shared" si="2"/>
        <v>2005</v>
      </c>
      <c r="H27" s="40">
        <f t="shared" si="3"/>
        <v>4.9095304944626425E-2</v>
      </c>
      <c r="I27" s="40">
        <f t="shared" si="0"/>
        <v>6.4185966465063679E-2</v>
      </c>
      <c r="J27" s="36"/>
      <c r="K27" s="36"/>
      <c r="L27" s="36"/>
      <c r="M27" s="36"/>
      <c r="N27" s="36"/>
      <c r="O27" s="36"/>
      <c r="P27" s="36"/>
      <c r="Q27" s="36"/>
      <c r="R27" s="36"/>
      <c r="S27" s="36"/>
      <c r="T27" s="36"/>
      <c r="U27" s="36"/>
      <c r="V27" s="36"/>
    </row>
    <row r="28" spans="1:22">
      <c r="A28" s="36">
        <f t="shared" si="1"/>
        <v>2006</v>
      </c>
      <c r="B28" s="36">
        <v>117680</v>
      </c>
      <c r="C28" s="24">
        <v>5803.1</v>
      </c>
      <c r="D28" s="36">
        <v>6047079</v>
      </c>
      <c r="E28" s="23">
        <v>395877</v>
      </c>
      <c r="F28" s="23"/>
      <c r="G28" s="36">
        <f t="shared" si="2"/>
        <v>2006</v>
      </c>
      <c r="H28" s="40">
        <f t="shared" si="3"/>
        <v>4.9312542488103336E-2</v>
      </c>
      <c r="I28" s="40">
        <f t="shared" si="0"/>
        <v>6.5465822424347356E-2</v>
      </c>
      <c r="J28" s="36"/>
      <c r="K28" s="36"/>
      <c r="L28" s="25"/>
      <c r="M28" s="25"/>
      <c r="N28" s="25"/>
      <c r="O28" s="25"/>
      <c r="P28" s="25"/>
      <c r="Q28" s="25"/>
      <c r="R28" s="25"/>
      <c r="S28" s="25"/>
      <c r="T28" s="25"/>
      <c r="U28" s="25"/>
      <c r="V28" s="36"/>
    </row>
    <row r="29" spans="1:22">
      <c r="A29" s="36">
        <f t="shared" si="1"/>
        <v>2007</v>
      </c>
      <c r="B29" s="36">
        <v>118944</v>
      </c>
      <c r="C29" s="24">
        <v>6088.7</v>
      </c>
      <c r="D29" s="36">
        <v>6369769</v>
      </c>
      <c r="E29" s="23">
        <v>437566</v>
      </c>
      <c r="F29" s="23"/>
      <c r="G29" s="36">
        <f t="shared" si="2"/>
        <v>2007</v>
      </c>
      <c r="H29" s="40">
        <f t="shared" si="3"/>
        <v>5.1189635458703253E-2</v>
      </c>
      <c r="I29" s="40">
        <f t="shared" si="0"/>
        <v>6.8694170856117384E-2</v>
      </c>
      <c r="J29" s="36"/>
      <c r="K29" s="36"/>
      <c r="L29" s="5"/>
      <c r="M29" s="5"/>
      <c r="N29" s="5"/>
      <c r="O29" s="5"/>
      <c r="P29" s="5"/>
      <c r="Q29" s="5"/>
      <c r="R29" s="5"/>
      <c r="S29" s="5"/>
      <c r="T29" s="5"/>
      <c r="U29" s="5"/>
      <c r="V29" s="36"/>
    </row>
    <row r="30" spans="1:22">
      <c r="A30" s="36">
        <f t="shared" si="1"/>
        <v>2008</v>
      </c>
      <c r="B30" s="36">
        <v>118003</v>
      </c>
      <c r="C30" s="24">
        <v>6324.7</v>
      </c>
      <c r="D30" s="36">
        <v>6475493</v>
      </c>
      <c r="E30" s="23">
        <v>457154</v>
      </c>
      <c r="F30" s="23"/>
      <c r="G30" s="36">
        <f t="shared" si="2"/>
        <v>2008</v>
      </c>
      <c r="H30" s="40">
        <f t="shared" si="3"/>
        <v>5.3597789886697791E-2</v>
      </c>
      <c r="I30" s="40">
        <f t="shared" si="0"/>
        <v>7.0597559135651911E-2</v>
      </c>
      <c r="J30" s="36"/>
      <c r="K30" s="45" t="s">
        <v>129</v>
      </c>
      <c r="L30" s="45"/>
      <c r="M30" s="45"/>
      <c r="N30" s="45"/>
      <c r="O30" s="45"/>
      <c r="P30" s="45"/>
      <c r="Q30" s="45"/>
      <c r="R30" s="45"/>
      <c r="S30" s="45"/>
      <c r="T30" s="45"/>
      <c r="U30" s="45"/>
      <c r="V30" s="45"/>
    </row>
    <row r="31" spans="1:22">
      <c r="A31" s="36">
        <f t="shared" si="1"/>
        <v>2009</v>
      </c>
      <c r="B31" s="36">
        <v>111550</v>
      </c>
      <c r="C31" s="22">
        <v>5979.1</v>
      </c>
      <c r="D31" s="36">
        <v>6126325</v>
      </c>
      <c r="E31" s="23">
        <v>450605</v>
      </c>
      <c r="F31" s="23"/>
      <c r="G31" s="36">
        <f t="shared" si="2"/>
        <v>2009</v>
      </c>
      <c r="H31" s="40">
        <f t="shared" si="3"/>
        <v>5.3600179291797403E-2</v>
      </c>
      <c r="I31" s="40">
        <f t="shared" si="0"/>
        <v>7.3552251961820497E-2</v>
      </c>
      <c r="J31" s="36"/>
      <c r="K31" s="45"/>
      <c r="L31" s="45"/>
      <c r="M31" s="45"/>
      <c r="N31" s="45"/>
      <c r="O31" s="45"/>
      <c r="P31" s="45"/>
      <c r="Q31" s="45"/>
      <c r="R31" s="45"/>
      <c r="S31" s="45"/>
      <c r="T31" s="45"/>
      <c r="U31" s="45"/>
      <c r="V31" s="45"/>
    </row>
    <row r="32" spans="1:22">
      <c r="A32" s="36">
        <f t="shared" si="1"/>
        <v>2010</v>
      </c>
      <c r="B32" s="36">
        <v>110715</v>
      </c>
      <c r="C32" s="24">
        <v>5976.2</v>
      </c>
      <c r="D32" s="36">
        <v>6241287</v>
      </c>
      <c r="E32" s="23">
        <v>448948</v>
      </c>
      <c r="F32" s="23"/>
      <c r="G32" s="36">
        <f t="shared" si="2"/>
        <v>2010</v>
      </c>
      <c r="H32" s="40">
        <f t="shared" si="3"/>
        <v>5.397823239850065E-2</v>
      </c>
      <c r="I32" s="40">
        <f t="shared" si="0"/>
        <v>7.1931958905270654E-2</v>
      </c>
      <c r="J32" s="36"/>
      <c r="K32" s="45"/>
      <c r="L32" s="45"/>
      <c r="M32" s="45"/>
      <c r="N32" s="45"/>
      <c r="O32" s="45"/>
      <c r="P32" s="45"/>
      <c r="Q32" s="45"/>
      <c r="R32" s="45"/>
      <c r="S32" s="45"/>
      <c r="T32" s="45"/>
      <c r="U32" s="45"/>
      <c r="V32" s="45"/>
    </row>
    <row r="33" spans="1:10">
      <c r="A33" s="36">
        <f t="shared" si="1"/>
        <v>2011</v>
      </c>
      <c r="B33" s="36">
        <v>112635</v>
      </c>
      <c r="C33" s="24">
        <v>6208.9</v>
      </c>
      <c r="D33" s="36">
        <v>6531987</v>
      </c>
      <c r="E33" s="23">
        <v>481552</v>
      </c>
      <c r="F33" s="23"/>
      <c r="G33" s="36">
        <f t="shared" si="2"/>
        <v>2011</v>
      </c>
      <c r="H33" s="40">
        <f t="shared" si="3"/>
        <v>5.5124073334221153E-2</v>
      </c>
      <c r="I33" s="40">
        <f t="shared" si="0"/>
        <v>7.3722130800321556E-2</v>
      </c>
      <c r="J33" s="36"/>
    </row>
    <row r="34" spans="1:10">
      <c r="A34" s="36">
        <f t="shared" si="1"/>
        <v>2012</v>
      </c>
      <c r="B34" s="36">
        <v>115519</v>
      </c>
      <c r="C34" s="24">
        <v>6458.1</v>
      </c>
      <c r="D34" s="36">
        <v>6871565</v>
      </c>
      <c r="E34" s="23">
        <v>518771</v>
      </c>
      <c r="F34" s="23"/>
      <c r="G34" s="36">
        <f t="shared" si="2"/>
        <v>2012</v>
      </c>
      <c r="H34" s="40">
        <f t="shared" si="3"/>
        <v>5.5905089206104625E-2</v>
      </c>
      <c r="I34" s="40">
        <f t="shared" si="0"/>
        <v>7.5495320207259922E-2</v>
      </c>
      <c r="J34" s="36"/>
    </row>
    <row r="35" spans="1:10">
      <c r="A35" s="36">
        <f t="shared" si="1"/>
        <v>2013</v>
      </c>
      <c r="B35" s="36">
        <v>117880</v>
      </c>
      <c r="C35" s="22">
        <v>6600.2</v>
      </c>
      <c r="D35" s="36">
        <v>7095280</v>
      </c>
      <c r="E35" s="23">
        <v>534336</v>
      </c>
      <c r="F35" s="23"/>
      <c r="G35" s="36">
        <f t="shared" si="2"/>
        <v>2013</v>
      </c>
      <c r="H35" s="40">
        <f t="shared" si="3"/>
        <v>5.5990838140481843E-2</v>
      </c>
      <c r="I35" s="40">
        <f t="shared" si="0"/>
        <v>7.5308655895186663E-2</v>
      </c>
      <c r="J35" s="36"/>
    </row>
    <row r="36" spans="1:10">
      <c r="A36" s="36">
        <f t="shared" si="1"/>
        <v>2014</v>
      </c>
      <c r="B36" s="36">
        <v>120668</v>
      </c>
      <c r="C36" s="22">
        <v>6912.8</v>
      </c>
      <c r="D36" s="36">
        <v>7468702</v>
      </c>
      <c r="E36" s="23">
        <v>558455</v>
      </c>
      <c r="F36" s="23"/>
      <c r="G36" s="36">
        <f t="shared" si="2"/>
        <v>2014</v>
      </c>
      <c r="H36" s="40">
        <f t="shared" si="3"/>
        <v>5.7287764776079823E-2</v>
      </c>
      <c r="I36" s="40">
        <f t="shared" si="0"/>
        <v>7.4772698120771183E-2</v>
      </c>
      <c r="J36" s="6"/>
    </row>
    <row r="37" spans="1:10">
      <c r="A37" s="36">
        <f t="shared" si="1"/>
        <v>2015</v>
      </c>
      <c r="B37" s="36">
        <v>123490</v>
      </c>
      <c r="C37" s="22">
        <v>7376.7</v>
      </c>
      <c r="D37" s="36">
        <v>7861154</v>
      </c>
      <c r="E37" s="23">
        <v>594917</v>
      </c>
      <c r="F37" s="23"/>
      <c r="G37" s="36">
        <f t="shared" si="2"/>
        <v>2015</v>
      </c>
      <c r="H37" s="40">
        <f t="shared" si="3"/>
        <v>5.9735201230868895E-2</v>
      </c>
      <c r="I37" s="40">
        <f t="shared" si="0"/>
        <v>7.5678074745768875E-2</v>
      </c>
      <c r="J37" s="36"/>
    </row>
    <row r="38" spans="1:10">
      <c r="A38" s="36">
        <f t="shared" si="1"/>
        <v>2016</v>
      </c>
      <c r="B38" s="36">
        <v>125608</v>
      </c>
      <c r="C38" s="22">
        <v>7720.7</v>
      </c>
      <c r="D38" s="36">
        <v>8083717</v>
      </c>
      <c r="E38" s="23">
        <v>629343</v>
      </c>
      <c r="F38" s="23"/>
      <c r="G38" s="36">
        <f t="shared" si="2"/>
        <v>2016</v>
      </c>
      <c r="H38" s="40">
        <f t="shared" si="3"/>
        <v>6.1466626329533147E-2</v>
      </c>
      <c r="I38" s="40">
        <f t="shared" si="0"/>
        <v>7.7853170762905238E-2</v>
      </c>
      <c r="J38" s="36"/>
    </row>
    <row r="39" spans="1:10">
      <c r="A39" s="36">
        <f t="shared" si="1"/>
        <v>2017</v>
      </c>
      <c r="B39" s="36">
        <v>127439</v>
      </c>
      <c r="C39" s="22">
        <v>8142.6</v>
      </c>
      <c r="D39" s="36">
        <v>8486335</v>
      </c>
      <c r="E39" s="23">
        <v>677033</v>
      </c>
      <c r="F39" s="23"/>
      <c r="G39" s="36">
        <f t="shared" si="2"/>
        <v>2017</v>
      </c>
      <c r="H39" s="40">
        <f t="shared" si="3"/>
        <v>6.3894098352937481E-2</v>
      </c>
      <c r="I39" s="40">
        <f t="shared" si="0"/>
        <v>7.9779197969441468E-2</v>
      </c>
      <c r="J39" s="36"/>
    </row>
    <row r="41" spans="1:10">
      <c r="A41" s="36" t="s">
        <v>36</v>
      </c>
      <c r="B41" s="36"/>
      <c r="C41" s="36"/>
      <c r="D41" s="36"/>
      <c r="E41" s="36"/>
      <c r="F41" s="36"/>
      <c r="G41" s="36" t="s">
        <v>36</v>
      </c>
      <c r="H41" s="36"/>
      <c r="I41" s="36"/>
      <c r="J41" s="36"/>
    </row>
    <row r="42" spans="1:10">
      <c r="A42" s="36" t="s">
        <v>130</v>
      </c>
      <c r="B42" s="36"/>
      <c r="C42" s="36"/>
      <c r="D42" s="36"/>
      <c r="E42" s="36"/>
      <c r="F42" s="36"/>
      <c r="G42" s="36" t="s">
        <v>130</v>
      </c>
      <c r="H42" s="36"/>
      <c r="I42" s="36"/>
      <c r="J42" s="36"/>
    </row>
    <row r="43" spans="1:10">
      <c r="A43" s="36" t="s">
        <v>107</v>
      </c>
      <c r="B43" s="36"/>
      <c r="C43" s="36"/>
      <c r="D43" s="36"/>
      <c r="E43" s="36"/>
      <c r="F43" s="36"/>
      <c r="G43" s="36" t="s">
        <v>107</v>
      </c>
      <c r="H43" s="36"/>
      <c r="I43" s="36"/>
      <c r="J43" s="36"/>
    </row>
    <row r="45" spans="1:10">
      <c r="A45" s="36" t="s">
        <v>131</v>
      </c>
      <c r="B45" s="36"/>
      <c r="C45" s="36"/>
      <c r="D45" s="36"/>
      <c r="E45" s="36"/>
      <c r="F45" s="36"/>
      <c r="G45" s="36" t="s">
        <v>131</v>
      </c>
      <c r="H45" s="36"/>
      <c r="I45" s="36"/>
      <c r="J45" s="36"/>
    </row>
  </sheetData>
  <mergeCells count="1">
    <mergeCell ref="K30:V32"/>
  </mergeCells>
  <pageMargins left="0.7" right="0.7" top="0.75" bottom="0.75" header="0.3" footer="0.3"/>
  <pageSetup scale="28" orientation="portrait" horizontalDpi="1200"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G43"/>
  <sheetViews>
    <sheetView topLeftCell="AC1" workbookViewId="0">
      <selection activeCell="V5" sqref="V5:AG37"/>
    </sheetView>
  </sheetViews>
  <sheetFormatPr baseColWidth="10" defaultColWidth="9.1640625" defaultRowHeight="15"/>
  <cols>
    <col min="1" max="1" width="9.1640625" style="16"/>
    <col min="2" max="7" width="15" style="16" customWidth="1"/>
    <col min="8" max="9" width="9.1640625" style="16"/>
    <col min="10" max="13" width="15.5" style="16" customWidth="1"/>
    <col min="14" max="16" width="9.1640625" style="16"/>
    <col min="17" max="17" width="13.6640625" style="16" customWidth="1"/>
    <col min="18" max="18" width="12.5" style="16" customWidth="1"/>
    <col min="19" max="19" width="11.83203125" style="16" customWidth="1"/>
    <col min="20" max="16384" width="9.1640625" style="16"/>
  </cols>
  <sheetData>
    <row r="1" spans="1:19">
      <c r="A1" s="36"/>
      <c r="B1" s="19" t="s">
        <v>95</v>
      </c>
      <c r="C1" s="20"/>
      <c r="D1" s="19" t="s">
        <v>96</v>
      </c>
      <c r="E1" s="20"/>
      <c r="F1" s="19" t="s">
        <v>96</v>
      </c>
      <c r="G1" s="20"/>
      <c r="H1" s="36"/>
      <c r="I1" s="36"/>
      <c r="J1" s="19" t="s">
        <v>95</v>
      </c>
      <c r="K1" s="20"/>
      <c r="L1" s="19" t="s">
        <v>96</v>
      </c>
      <c r="M1" s="20"/>
      <c r="N1" s="36"/>
      <c r="O1" s="36"/>
      <c r="P1" s="36"/>
      <c r="Q1" s="36"/>
      <c r="R1" s="36"/>
      <c r="S1" s="36"/>
    </row>
    <row r="2" spans="1:19" ht="50">
      <c r="A2" s="36"/>
      <c r="B2" s="17" t="s">
        <v>97</v>
      </c>
      <c r="C2" s="17" t="s">
        <v>98</v>
      </c>
      <c r="D2" s="17" t="s">
        <v>99</v>
      </c>
      <c r="E2" s="17" t="s">
        <v>100</v>
      </c>
      <c r="F2" s="17" t="s">
        <v>101</v>
      </c>
      <c r="G2" s="17" t="s">
        <v>102</v>
      </c>
      <c r="H2" s="36"/>
      <c r="I2" s="36"/>
      <c r="J2" s="17" t="s">
        <v>97</v>
      </c>
      <c r="K2" s="17" t="s">
        <v>125</v>
      </c>
      <c r="L2" s="17" t="s">
        <v>99</v>
      </c>
      <c r="M2" s="17" t="s">
        <v>126</v>
      </c>
      <c r="N2" s="36"/>
      <c r="O2" s="36"/>
      <c r="P2" s="36"/>
      <c r="Q2" s="17" t="s">
        <v>132</v>
      </c>
      <c r="R2" s="17" t="s">
        <v>133</v>
      </c>
      <c r="S2" s="17" t="s">
        <v>134</v>
      </c>
    </row>
    <row r="3" spans="1:19">
      <c r="A3" s="36">
        <v>1982</v>
      </c>
      <c r="B3" s="36">
        <v>78223</v>
      </c>
      <c r="C3" s="22">
        <v>18704.599999999999</v>
      </c>
      <c r="D3" s="36">
        <v>1505607</v>
      </c>
      <c r="E3" s="23">
        <v>520383</v>
      </c>
      <c r="F3" s="23">
        <v>345110</v>
      </c>
      <c r="G3" s="23">
        <v>200404</v>
      </c>
      <c r="H3" s="36"/>
      <c r="I3" s="36">
        <v>1982</v>
      </c>
      <c r="J3" s="36">
        <v>78223</v>
      </c>
      <c r="K3" s="22">
        <v>2448.1</v>
      </c>
      <c r="L3" s="36">
        <v>1505607</v>
      </c>
      <c r="M3" s="23">
        <v>61487</v>
      </c>
      <c r="N3" s="36"/>
      <c r="O3" s="36"/>
      <c r="P3" s="36">
        <v>1982</v>
      </c>
      <c r="Q3" s="12">
        <f>E3/C3*1000</f>
        <v>27821.12421543364</v>
      </c>
      <c r="R3" s="12">
        <f>M3/K3*1000</f>
        <v>25116.212573015808</v>
      </c>
      <c r="S3" s="10">
        <f>D3/B3*1000</f>
        <v>19247.625378724926</v>
      </c>
    </row>
    <row r="4" spans="1:19">
      <c r="A4" s="36">
        <f>A3+1</f>
        <v>1983</v>
      </c>
      <c r="B4" s="36">
        <v>78937</v>
      </c>
      <c r="C4" s="24">
        <v>18399.5</v>
      </c>
      <c r="D4" s="36">
        <v>1600381</v>
      </c>
      <c r="E4" s="23">
        <v>522645</v>
      </c>
      <c r="F4" s="23">
        <v>304780</v>
      </c>
      <c r="G4" s="23">
        <v>160656</v>
      </c>
      <c r="H4" s="36"/>
      <c r="I4" s="36">
        <f>I3+1</f>
        <v>1983</v>
      </c>
      <c r="J4" s="36">
        <v>78937</v>
      </c>
      <c r="K4" s="24">
        <v>2546.5</v>
      </c>
      <c r="L4" s="36">
        <v>1600381</v>
      </c>
      <c r="M4" s="23">
        <v>66807</v>
      </c>
      <c r="N4" s="36"/>
      <c r="O4" s="36"/>
      <c r="P4" s="36">
        <f>P3+1</f>
        <v>1983</v>
      </c>
      <c r="Q4" s="12">
        <f t="shared" ref="Q4:Q38" si="0">E4/C4*1000</f>
        <v>28405.391450854644</v>
      </c>
      <c r="R4" s="12">
        <f t="shared" ref="R4:R38" si="1">M4/K4*1000</f>
        <v>26234.832122521108</v>
      </c>
      <c r="S4" s="10">
        <f t="shared" ref="S4:S38" si="2">D4/B4*1000</f>
        <v>20274.155339067864</v>
      </c>
    </row>
    <row r="5" spans="1:19">
      <c r="A5" s="36">
        <f t="shared" ref="A5:A38" si="3">A4+1</f>
        <v>1984</v>
      </c>
      <c r="B5" s="36">
        <v>83106</v>
      </c>
      <c r="C5" s="24">
        <v>18130.900000000001</v>
      </c>
      <c r="D5" s="36">
        <v>1773132</v>
      </c>
      <c r="E5" s="23">
        <v>533666</v>
      </c>
      <c r="F5" s="23">
        <v>354440</v>
      </c>
      <c r="G5" s="23">
        <v>168692</v>
      </c>
      <c r="H5" s="36"/>
      <c r="I5" s="36">
        <f t="shared" ref="I5:I38" si="4">I4+1</f>
        <v>1984</v>
      </c>
      <c r="J5" s="36">
        <v>83106</v>
      </c>
      <c r="K5" s="24">
        <v>2714.3</v>
      </c>
      <c r="L5" s="36">
        <v>1773132</v>
      </c>
      <c r="M5" s="23">
        <v>73155</v>
      </c>
      <c r="N5" s="36"/>
      <c r="O5" s="36"/>
      <c r="P5" s="36">
        <f t="shared" ref="P5:P38" si="5">P4+1</f>
        <v>1984</v>
      </c>
      <c r="Q5" s="12">
        <f t="shared" si="0"/>
        <v>29434.060085268793</v>
      </c>
      <c r="R5" s="12">
        <f t="shared" si="1"/>
        <v>26951.700254209187</v>
      </c>
      <c r="S5" s="10">
        <f t="shared" si="2"/>
        <v>21335.788029745145</v>
      </c>
    </row>
    <row r="6" spans="1:19">
      <c r="A6" s="36">
        <f t="shared" si="3"/>
        <v>1985</v>
      </c>
      <c r="B6" s="36">
        <v>85264</v>
      </c>
      <c r="C6" s="24">
        <v>18112.599999999999</v>
      </c>
      <c r="D6" s="36">
        <v>1908328</v>
      </c>
      <c r="E6" s="23">
        <v>554033</v>
      </c>
      <c r="F6" s="23">
        <v>410100</v>
      </c>
      <c r="G6" s="23">
        <v>185027</v>
      </c>
      <c r="H6" s="36"/>
      <c r="I6" s="36">
        <f t="shared" si="4"/>
        <v>1985</v>
      </c>
      <c r="J6" s="36">
        <v>85264</v>
      </c>
      <c r="K6" s="24">
        <v>2862.2</v>
      </c>
      <c r="L6" s="36">
        <v>1908328</v>
      </c>
      <c r="M6" s="23">
        <v>79933</v>
      </c>
      <c r="N6" s="36"/>
      <c r="O6" s="36"/>
      <c r="P6" s="36">
        <f t="shared" si="5"/>
        <v>1985</v>
      </c>
      <c r="Q6" s="12">
        <f t="shared" si="0"/>
        <v>30588.264523039215</v>
      </c>
      <c r="R6" s="12">
        <f t="shared" si="1"/>
        <v>27927.118999371112</v>
      </c>
      <c r="S6" s="10">
        <f t="shared" si="2"/>
        <v>22381.403640457873</v>
      </c>
    </row>
    <row r="7" spans="1:19">
      <c r="A7" s="36">
        <f t="shared" si="3"/>
        <v>1986</v>
      </c>
      <c r="B7" s="36">
        <v>86771</v>
      </c>
      <c r="C7" s="24">
        <v>17831.8</v>
      </c>
      <c r="D7" s="36">
        <v>2036205</v>
      </c>
      <c r="E7" s="23">
        <v>563627</v>
      </c>
      <c r="F7" s="23">
        <v>399400</v>
      </c>
      <c r="G7" s="23">
        <v>169131</v>
      </c>
      <c r="H7" s="36"/>
      <c r="I7" s="36">
        <f t="shared" si="4"/>
        <v>1986</v>
      </c>
      <c r="J7" s="36">
        <v>86771</v>
      </c>
      <c r="K7" s="24">
        <v>2937.9</v>
      </c>
      <c r="L7" s="36">
        <v>2036205</v>
      </c>
      <c r="M7" s="23">
        <v>86492</v>
      </c>
      <c r="N7" s="36"/>
      <c r="O7" s="36"/>
      <c r="P7" s="36">
        <f t="shared" si="5"/>
        <v>1986</v>
      </c>
      <c r="Q7" s="12">
        <f t="shared" si="0"/>
        <v>31607.970031068093</v>
      </c>
      <c r="R7" s="12">
        <f t="shared" si="1"/>
        <v>29440.076244936859</v>
      </c>
      <c r="S7" s="10">
        <f t="shared" si="2"/>
        <v>23466.423113713106</v>
      </c>
    </row>
    <row r="8" spans="1:19">
      <c r="A8" s="36">
        <f t="shared" si="3"/>
        <v>1987</v>
      </c>
      <c r="B8" s="36">
        <v>89270</v>
      </c>
      <c r="C8" s="24">
        <v>17985.8</v>
      </c>
      <c r="D8" s="36">
        <v>2186167</v>
      </c>
      <c r="E8" s="23">
        <v>579715</v>
      </c>
      <c r="F8" s="23">
        <v>410500</v>
      </c>
      <c r="G8" s="23">
        <v>162139</v>
      </c>
      <c r="H8" s="36"/>
      <c r="I8" s="36">
        <f t="shared" si="4"/>
        <v>1987</v>
      </c>
      <c r="J8" s="36">
        <v>89270</v>
      </c>
      <c r="K8" s="24">
        <v>3224.3</v>
      </c>
      <c r="L8" s="36">
        <v>2186167</v>
      </c>
      <c r="M8" s="23">
        <v>96009</v>
      </c>
      <c r="N8" s="36"/>
      <c r="O8" s="36"/>
      <c r="P8" s="36">
        <f t="shared" si="5"/>
        <v>1987</v>
      </c>
      <c r="Q8" s="12">
        <f t="shared" si="0"/>
        <v>32231.816210566118</v>
      </c>
      <c r="R8" s="12">
        <f t="shared" si="1"/>
        <v>29776.695716899791</v>
      </c>
      <c r="S8" s="10">
        <f t="shared" si="2"/>
        <v>24489.380530973453</v>
      </c>
    </row>
    <row r="9" spans="1:19">
      <c r="A9" s="36">
        <f t="shared" si="3"/>
        <v>1988</v>
      </c>
      <c r="B9" s="36">
        <v>92034</v>
      </c>
      <c r="C9" s="24">
        <v>17737.599999999999</v>
      </c>
      <c r="D9" s="36">
        <v>2371171</v>
      </c>
      <c r="E9" s="23">
        <v>591434</v>
      </c>
      <c r="F9" s="23">
        <v>455500</v>
      </c>
      <c r="G9" s="23">
        <v>177203</v>
      </c>
      <c r="H9" s="36"/>
      <c r="I9" s="36">
        <f t="shared" si="4"/>
        <v>1988</v>
      </c>
      <c r="J9" s="36">
        <v>92034</v>
      </c>
      <c r="K9" s="24">
        <v>3844.2</v>
      </c>
      <c r="L9" s="36">
        <v>2371171</v>
      </c>
      <c r="M9" s="23">
        <v>119588</v>
      </c>
      <c r="N9" s="36"/>
      <c r="O9" s="36"/>
      <c r="P9" s="36">
        <f t="shared" si="5"/>
        <v>1988</v>
      </c>
      <c r="Q9" s="12">
        <f t="shared" si="0"/>
        <v>33343.518852606889</v>
      </c>
      <c r="R9" s="12">
        <f t="shared" si="1"/>
        <v>31108.683211071228</v>
      </c>
      <c r="S9" s="10">
        <f t="shared" si="2"/>
        <v>25764.076319621006</v>
      </c>
    </row>
    <row r="10" spans="1:19">
      <c r="A10" s="36">
        <f t="shared" si="3"/>
        <v>1989</v>
      </c>
      <c r="B10" s="36">
        <v>94302</v>
      </c>
      <c r="C10" s="22">
        <v>18765.400000000001</v>
      </c>
      <c r="D10" s="36">
        <v>2518803</v>
      </c>
      <c r="E10" s="23">
        <v>666196</v>
      </c>
      <c r="F10" s="23">
        <v>507400</v>
      </c>
      <c r="G10" s="23">
        <v>201808</v>
      </c>
      <c r="H10" s="36"/>
      <c r="I10" s="36">
        <f t="shared" si="4"/>
        <v>1989</v>
      </c>
      <c r="J10" s="36">
        <v>94302</v>
      </c>
      <c r="K10" s="22">
        <v>4511.5</v>
      </c>
      <c r="L10" s="36">
        <v>2518803</v>
      </c>
      <c r="M10" s="23">
        <v>144158</v>
      </c>
      <c r="N10" s="36"/>
      <c r="O10" s="36"/>
      <c r="P10" s="36">
        <f t="shared" si="5"/>
        <v>1989</v>
      </c>
      <c r="Q10" s="12">
        <f t="shared" si="0"/>
        <v>35501.294936425547</v>
      </c>
      <c r="R10" s="12">
        <f t="shared" si="1"/>
        <v>31953.45228859581</v>
      </c>
      <c r="S10" s="10">
        <f t="shared" si="2"/>
        <v>26709.963733536933</v>
      </c>
    </row>
    <row r="11" spans="1:19">
      <c r="A11" s="36">
        <f t="shared" si="3"/>
        <v>1990</v>
      </c>
      <c r="B11" s="36">
        <v>95231</v>
      </c>
      <c r="C11" s="24">
        <v>18429.7</v>
      </c>
      <c r="D11" s="36">
        <v>2668555</v>
      </c>
      <c r="E11" s="23">
        <v>688545</v>
      </c>
      <c r="F11" s="23">
        <v>532600</v>
      </c>
      <c r="G11" s="23">
        <v>213079</v>
      </c>
      <c r="H11" s="36"/>
      <c r="I11" s="36">
        <f t="shared" si="4"/>
        <v>1990</v>
      </c>
      <c r="J11" s="36">
        <v>95231</v>
      </c>
      <c r="K11" s="24">
        <v>4734.5</v>
      </c>
      <c r="L11" s="36">
        <v>2668555</v>
      </c>
      <c r="M11" s="23">
        <v>163592</v>
      </c>
      <c r="N11" s="36"/>
      <c r="O11" s="36"/>
      <c r="P11" s="36">
        <f t="shared" si="5"/>
        <v>1990</v>
      </c>
      <c r="Q11" s="12">
        <f t="shared" si="0"/>
        <v>37360.619000851882</v>
      </c>
      <c r="R11" s="12">
        <f t="shared" si="1"/>
        <v>34553.173513570597</v>
      </c>
      <c r="S11" s="10">
        <f t="shared" si="2"/>
        <v>28021.915132677386</v>
      </c>
    </row>
    <row r="12" spans="1:19">
      <c r="A12" s="36">
        <f t="shared" si="3"/>
        <v>1991</v>
      </c>
      <c r="B12" s="36">
        <v>93759</v>
      </c>
      <c r="C12" s="24">
        <v>17958.900000000001</v>
      </c>
      <c r="D12" s="36">
        <v>2734823</v>
      </c>
      <c r="E12" s="23">
        <v>706859</v>
      </c>
      <c r="F12" s="23">
        <v>528400</v>
      </c>
      <c r="G12" s="23">
        <v>206290</v>
      </c>
      <c r="H12" s="36"/>
      <c r="I12" s="36">
        <f t="shared" si="4"/>
        <v>1991</v>
      </c>
      <c r="J12" s="36">
        <v>93759</v>
      </c>
      <c r="K12" s="24">
        <v>4871.8999999999996</v>
      </c>
      <c r="L12" s="36">
        <v>2734823</v>
      </c>
      <c r="M12" s="23">
        <v>175969</v>
      </c>
      <c r="N12" s="36"/>
      <c r="O12" s="36"/>
      <c r="P12" s="36">
        <f t="shared" si="5"/>
        <v>1991</v>
      </c>
      <c r="Q12" s="12">
        <f t="shared" si="0"/>
        <v>39359.816024366744</v>
      </c>
      <c r="R12" s="12">
        <f t="shared" si="1"/>
        <v>36119.173217841097</v>
      </c>
      <c r="S12" s="10">
        <f t="shared" si="2"/>
        <v>29168.645143399564</v>
      </c>
    </row>
    <row r="13" spans="1:19">
      <c r="A13" s="36">
        <f t="shared" si="3"/>
        <v>1992</v>
      </c>
      <c r="B13" s="36">
        <v>94150</v>
      </c>
      <c r="C13" s="24">
        <v>17529.599999999999</v>
      </c>
      <c r="D13" s="36">
        <v>2909092</v>
      </c>
      <c r="E13" s="23">
        <v>724931</v>
      </c>
      <c r="F13" s="23">
        <v>546600</v>
      </c>
      <c r="G13" s="23">
        <v>208834</v>
      </c>
      <c r="H13" s="36"/>
      <c r="I13" s="36">
        <f t="shared" si="4"/>
        <v>1992</v>
      </c>
      <c r="J13" s="36">
        <v>94150</v>
      </c>
      <c r="K13" s="24">
        <v>4715.3999999999996</v>
      </c>
      <c r="L13" s="36">
        <v>2909092</v>
      </c>
      <c r="M13" s="23">
        <v>182079</v>
      </c>
      <c r="N13" s="36"/>
      <c r="O13" s="36"/>
      <c r="P13" s="36">
        <f t="shared" si="5"/>
        <v>1992</v>
      </c>
      <c r="Q13" s="12">
        <f t="shared" si="0"/>
        <v>41354.680083972256</v>
      </c>
      <c r="R13" s="12">
        <f t="shared" si="1"/>
        <v>38613.691309326889</v>
      </c>
      <c r="S13" s="10">
        <f t="shared" si="2"/>
        <v>30898.481147105682</v>
      </c>
    </row>
    <row r="14" spans="1:19">
      <c r="A14" s="36">
        <f t="shared" si="3"/>
        <v>1993</v>
      </c>
      <c r="B14" s="36">
        <v>96102</v>
      </c>
      <c r="C14" s="24">
        <v>17536.900000000001</v>
      </c>
      <c r="D14" s="36">
        <v>3035636</v>
      </c>
      <c r="E14" s="23">
        <v>754230</v>
      </c>
      <c r="F14" s="23">
        <v>586700</v>
      </c>
      <c r="G14" s="23">
        <v>207437</v>
      </c>
      <c r="H14" s="36"/>
      <c r="I14" s="36">
        <f t="shared" si="4"/>
        <v>1993</v>
      </c>
      <c r="J14" s="36">
        <v>96102</v>
      </c>
      <c r="K14" s="24">
        <v>4765.6000000000004</v>
      </c>
      <c r="L14" s="36">
        <v>3035636</v>
      </c>
      <c r="M14" s="23">
        <v>193000</v>
      </c>
      <c r="N14" s="36"/>
      <c r="O14" s="36"/>
      <c r="P14" s="36">
        <f t="shared" si="5"/>
        <v>1993</v>
      </c>
      <c r="Q14" s="12">
        <f t="shared" si="0"/>
        <v>43008.1713415712</v>
      </c>
      <c r="R14" s="12">
        <f t="shared" si="1"/>
        <v>40498.573107268756</v>
      </c>
      <c r="S14" s="10">
        <f t="shared" si="2"/>
        <v>31587.646458970677</v>
      </c>
    </row>
    <row r="15" spans="1:19">
      <c r="A15" s="36">
        <f t="shared" si="3"/>
        <v>1994</v>
      </c>
      <c r="B15" s="36">
        <v>98852</v>
      </c>
      <c r="C15" s="22">
        <v>18565.400000000001</v>
      </c>
      <c r="D15" s="36">
        <v>3197637</v>
      </c>
      <c r="E15" s="23">
        <v>805372</v>
      </c>
      <c r="F15" s="23">
        <v>549274</v>
      </c>
      <c r="G15" s="23">
        <v>231917</v>
      </c>
      <c r="H15" s="36"/>
      <c r="I15" s="36">
        <f t="shared" si="4"/>
        <v>1994</v>
      </c>
      <c r="J15" s="36">
        <v>98852</v>
      </c>
      <c r="K15" s="22">
        <v>4840.5</v>
      </c>
      <c r="L15" s="36">
        <v>3197637</v>
      </c>
      <c r="M15" s="23">
        <v>200615</v>
      </c>
      <c r="N15" s="36"/>
      <c r="O15" s="36"/>
      <c r="P15" s="36">
        <f t="shared" si="5"/>
        <v>1994</v>
      </c>
      <c r="Q15" s="12">
        <f t="shared" si="0"/>
        <v>43380.266517284836</v>
      </c>
      <c r="R15" s="12">
        <f t="shared" si="1"/>
        <v>41445.098646834005</v>
      </c>
      <c r="S15" s="10">
        <f t="shared" si="2"/>
        <v>32347.72184680128</v>
      </c>
    </row>
    <row r="16" spans="1:19">
      <c r="A16" s="36">
        <f t="shared" si="3"/>
        <v>1995</v>
      </c>
      <c r="B16" s="36">
        <v>101634</v>
      </c>
      <c r="C16" s="24">
        <v>18576.2</v>
      </c>
      <c r="D16" s="36">
        <v>3366613</v>
      </c>
      <c r="E16" s="23">
        <v>817375</v>
      </c>
      <c r="F16" s="23">
        <v>601123</v>
      </c>
      <c r="G16" s="23">
        <v>248017</v>
      </c>
      <c r="H16" s="36"/>
      <c r="I16" s="36">
        <f t="shared" si="4"/>
        <v>1995</v>
      </c>
      <c r="J16" s="36">
        <v>101634</v>
      </c>
      <c r="K16" s="24">
        <v>4941.8</v>
      </c>
      <c r="L16" s="36">
        <v>3366613</v>
      </c>
      <c r="M16" s="23">
        <v>206354</v>
      </c>
      <c r="N16" s="36"/>
      <c r="O16" s="36"/>
      <c r="P16" s="36">
        <f t="shared" si="5"/>
        <v>1995</v>
      </c>
      <c r="Q16" s="12">
        <f t="shared" si="0"/>
        <v>44001.195077572374</v>
      </c>
      <c r="R16" s="12">
        <f t="shared" si="1"/>
        <v>41756.849730867296</v>
      </c>
      <c r="S16" s="10">
        <f t="shared" si="2"/>
        <v>33124.869630241847</v>
      </c>
    </row>
    <row r="17" spans="1:19">
      <c r="A17" s="36">
        <f t="shared" si="3"/>
        <v>1996</v>
      </c>
      <c r="B17" s="36">
        <v>103827</v>
      </c>
      <c r="C17" s="24">
        <v>18790</v>
      </c>
      <c r="D17" s="36">
        <v>3562746</v>
      </c>
      <c r="E17" s="23">
        <v>846847</v>
      </c>
      <c r="F17" s="23">
        <v>707110</v>
      </c>
      <c r="G17" s="23">
        <v>260048</v>
      </c>
      <c r="H17" s="36"/>
      <c r="I17" s="36">
        <f t="shared" si="4"/>
        <v>1996</v>
      </c>
      <c r="J17" s="36">
        <v>103827</v>
      </c>
      <c r="K17" s="24">
        <v>5105</v>
      </c>
      <c r="L17" s="36">
        <v>3562746</v>
      </c>
      <c r="M17" s="23">
        <v>220637</v>
      </c>
      <c r="N17" s="36"/>
      <c r="O17" s="36"/>
      <c r="P17" s="36">
        <f t="shared" si="5"/>
        <v>1996</v>
      </c>
      <c r="Q17" s="12">
        <f t="shared" si="0"/>
        <v>45069.026077700903</v>
      </c>
      <c r="R17" s="12">
        <f t="shared" si="1"/>
        <v>43219.784524975519</v>
      </c>
      <c r="S17" s="10">
        <f t="shared" si="2"/>
        <v>34314.253517871075</v>
      </c>
    </row>
    <row r="18" spans="1:19">
      <c r="A18" s="36">
        <f t="shared" si="3"/>
        <v>1997</v>
      </c>
      <c r="B18" s="36">
        <v>106701</v>
      </c>
      <c r="C18" s="24">
        <v>19877.7</v>
      </c>
      <c r="D18" s="36">
        <v>3823494</v>
      </c>
      <c r="E18" s="23">
        <v>899352</v>
      </c>
      <c r="F18" s="23">
        <v>770799</v>
      </c>
      <c r="G18" s="23">
        <v>309247</v>
      </c>
      <c r="H18" s="36"/>
      <c r="I18" s="36">
        <f t="shared" si="4"/>
        <v>1997</v>
      </c>
      <c r="J18" s="36">
        <v>106701</v>
      </c>
      <c r="K18" s="24">
        <v>5201.8999999999996</v>
      </c>
      <c r="L18" s="36">
        <v>3823494</v>
      </c>
      <c r="M18" s="23">
        <v>233482</v>
      </c>
      <c r="N18" s="36"/>
      <c r="O18" s="36"/>
      <c r="P18" s="36">
        <f t="shared" si="5"/>
        <v>1997</v>
      </c>
      <c r="Q18" s="12">
        <f t="shared" si="0"/>
        <v>45244.268703119575</v>
      </c>
      <c r="R18" s="12">
        <f t="shared" si="1"/>
        <v>44883.984697898843</v>
      </c>
      <c r="S18" s="10">
        <f t="shared" si="2"/>
        <v>35833.722270644139</v>
      </c>
    </row>
    <row r="19" spans="1:19">
      <c r="A19" s="36">
        <f t="shared" si="3"/>
        <v>1998</v>
      </c>
      <c r="B19" s="36">
        <v>109704</v>
      </c>
      <c r="C19" s="24">
        <v>19819.8</v>
      </c>
      <c r="D19" s="36">
        <v>4146921</v>
      </c>
      <c r="E19" s="23">
        <v>919532</v>
      </c>
      <c r="F19" s="23">
        <v>879041</v>
      </c>
      <c r="G19" s="23">
        <v>317184</v>
      </c>
      <c r="H19" s="36"/>
      <c r="I19" s="36">
        <f t="shared" si="4"/>
        <v>1998</v>
      </c>
      <c r="J19" s="36">
        <v>109704</v>
      </c>
      <c r="K19" s="24">
        <v>5646.1</v>
      </c>
      <c r="L19" s="36">
        <v>4146921</v>
      </c>
      <c r="M19" s="23">
        <v>262112</v>
      </c>
      <c r="N19" s="36"/>
      <c r="O19" s="36"/>
      <c r="P19" s="36">
        <f t="shared" si="5"/>
        <v>1998</v>
      </c>
      <c r="Q19" s="12">
        <f t="shared" si="0"/>
        <v>46394.615485524577</v>
      </c>
      <c r="R19" s="12">
        <f t="shared" si="1"/>
        <v>46423.548998423692</v>
      </c>
      <c r="S19" s="10">
        <f t="shared" si="2"/>
        <v>37801.000875082042</v>
      </c>
    </row>
    <row r="20" spans="1:19">
      <c r="A20" s="36">
        <f t="shared" si="3"/>
        <v>1999</v>
      </c>
      <c r="B20" s="36">
        <v>112250</v>
      </c>
      <c r="C20" s="22">
        <v>23006.799999999999</v>
      </c>
      <c r="D20" s="36">
        <v>4429104</v>
      </c>
      <c r="E20" s="23">
        <v>1103919</v>
      </c>
      <c r="F20" s="23">
        <v>965828</v>
      </c>
      <c r="G20" s="23">
        <v>405895</v>
      </c>
      <c r="H20" s="36"/>
      <c r="I20" s="36">
        <f t="shared" si="4"/>
        <v>1999</v>
      </c>
      <c r="J20" s="36">
        <v>112250</v>
      </c>
      <c r="K20" s="22">
        <v>6027.6</v>
      </c>
      <c r="L20" s="36">
        <v>4429104</v>
      </c>
      <c r="M20" s="23">
        <v>292727</v>
      </c>
      <c r="N20" s="36"/>
      <c r="O20" s="36"/>
      <c r="P20" s="36">
        <f t="shared" si="5"/>
        <v>1999</v>
      </c>
      <c r="Q20" s="12">
        <f t="shared" si="0"/>
        <v>47982.292191873712</v>
      </c>
      <c r="R20" s="12">
        <f t="shared" si="1"/>
        <v>48564.436923485293</v>
      </c>
      <c r="S20" s="10">
        <f t="shared" si="2"/>
        <v>39457.496659242766</v>
      </c>
    </row>
    <row r="21" spans="1:19">
      <c r="A21" s="36">
        <f t="shared" si="3"/>
        <v>2000</v>
      </c>
      <c r="B21" s="36">
        <v>114599</v>
      </c>
      <c r="C21" s="24">
        <v>23885.200000000001</v>
      </c>
      <c r="D21" s="36">
        <v>4811250</v>
      </c>
      <c r="E21" s="23">
        <v>1176328</v>
      </c>
      <c r="F21" s="23">
        <v>1100457</v>
      </c>
      <c r="G21" s="23">
        <v>437575</v>
      </c>
      <c r="H21" s="36"/>
      <c r="I21" s="36">
        <f t="shared" si="4"/>
        <v>2000</v>
      </c>
      <c r="J21" s="36">
        <v>114599</v>
      </c>
      <c r="K21" s="24">
        <v>6524.6</v>
      </c>
      <c r="L21" s="36">
        <v>4811250</v>
      </c>
      <c r="M21" s="23">
        <v>332164</v>
      </c>
      <c r="N21" s="36"/>
      <c r="O21" s="36"/>
      <c r="P21" s="36">
        <f t="shared" si="5"/>
        <v>2000</v>
      </c>
      <c r="Q21" s="12">
        <f t="shared" si="0"/>
        <v>49249.242208564297</v>
      </c>
      <c r="R21" s="12">
        <f t="shared" si="1"/>
        <v>50909.481040983352</v>
      </c>
      <c r="S21" s="10">
        <f t="shared" si="2"/>
        <v>41983.350640057943</v>
      </c>
    </row>
    <row r="22" spans="1:19">
      <c r="A22" s="36">
        <f t="shared" si="3"/>
        <v>2001</v>
      </c>
      <c r="B22" s="36">
        <v>114077</v>
      </c>
      <c r="C22" s="24">
        <v>22735.1</v>
      </c>
      <c r="D22" s="36">
        <v>4934293</v>
      </c>
      <c r="E22" s="23">
        <v>1151429</v>
      </c>
      <c r="F22" s="23">
        <v>1003801</v>
      </c>
      <c r="G22" s="23">
        <v>450021</v>
      </c>
      <c r="H22" s="36"/>
      <c r="I22" s="36">
        <f t="shared" si="4"/>
        <v>2001</v>
      </c>
      <c r="J22" s="36">
        <v>114077</v>
      </c>
      <c r="K22" s="24">
        <v>6268.3</v>
      </c>
      <c r="L22" s="36">
        <v>4934293</v>
      </c>
      <c r="M22" s="23">
        <v>344730</v>
      </c>
      <c r="N22" s="36"/>
      <c r="O22" s="36"/>
      <c r="P22" s="36">
        <f t="shared" si="5"/>
        <v>2001</v>
      </c>
      <c r="Q22" s="12">
        <f t="shared" si="0"/>
        <v>50645.433712629376</v>
      </c>
      <c r="R22" s="12">
        <f t="shared" si="1"/>
        <v>54995.77237847582</v>
      </c>
      <c r="S22" s="10">
        <f t="shared" si="2"/>
        <v>43254.056470629483</v>
      </c>
    </row>
    <row r="23" spans="1:19">
      <c r="A23" s="36">
        <f t="shared" si="3"/>
        <v>2002</v>
      </c>
      <c r="B23" s="36">
        <v>112609</v>
      </c>
      <c r="C23" s="24">
        <v>22117.599999999999</v>
      </c>
      <c r="D23" s="36">
        <v>4957991</v>
      </c>
      <c r="E23" s="23">
        <v>1140928</v>
      </c>
      <c r="F23" s="23">
        <v>928046</v>
      </c>
      <c r="G23" s="23">
        <v>367434</v>
      </c>
      <c r="H23" s="36"/>
      <c r="I23" s="36">
        <f t="shared" si="4"/>
        <v>2002</v>
      </c>
      <c r="J23" s="36">
        <v>112609</v>
      </c>
      <c r="K23" s="24">
        <v>5925.1</v>
      </c>
      <c r="L23" s="36">
        <v>4957991</v>
      </c>
      <c r="M23" s="23">
        <v>341935</v>
      </c>
      <c r="N23" s="36"/>
      <c r="O23" s="36"/>
      <c r="P23" s="36">
        <f t="shared" si="5"/>
        <v>2002</v>
      </c>
      <c r="Q23" s="12">
        <f t="shared" si="0"/>
        <v>51584.620392809346</v>
      </c>
      <c r="R23" s="12">
        <f t="shared" si="1"/>
        <v>57709.574521948991</v>
      </c>
      <c r="S23" s="10">
        <f t="shared" si="2"/>
        <v>44028.372510190122</v>
      </c>
    </row>
    <row r="24" spans="1:19">
      <c r="A24" s="36">
        <f t="shared" si="3"/>
        <v>2003</v>
      </c>
      <c r="B24" s="36">
        <v>112174</v>
      </c>
      <c r="C24" s="24">
        <v>21104.799999999999</v>
      </c>
      <c r="D24" s="36">
        <v>5106611</v>
      </c>
      <c r="E24" s="23">
        <v>1161355</v>
      </c>
      <c r="F24" s="23">
        <v>895646</v>
      </c>
      <c r="G24" s="23">
        <v>334751</v>
      </c>
      <c r="H24" s="36"/>
      <c r="I24" s="36">
        <f t="shared" si="4"/>
        <v>2003</v>
      </c>
      <c r="J24" s="36">
        <v>112174</v>
      </c>
      <c r="K24" s="24">
        <v>5713.2</v>
      </c>
      <c r="L24" s="36">
        <v>5106611</v>
      </c>
      <c r="M24" s="23">
        <v>342711</v>
      </c>
      <c r="N24" s="36"/>
      <c r="O24" s="36"/>
      <c r="P24" s="36">
        <f t="shared" si="5"/>
        <v>2003</v>
      </c>
      <c r="Q24" s="12">
        <f t="shared" si="0"/>
        <v>55028.003108297642</v>
      </c>
      <c r="R24" s="12">
        <f t="shared" si="1"/>
        <v>59985.82230623818</v>
      </c>
      <c r="S24" s="10">
        <f t="shared" si="2"/>
        <v>45524.01626045251</v>
      </c>
    </row>
    <row r="25" spans="1:19">
      <c r="A25" s="36">
        <f t="shared" si="3"/>
        <v>2004</v>
      </c>
      <c r="B25" s="36">
        <v>113566</v>
      </c>
      <c r="C25" s="22">
        <v>21176.5</v>
      </c>
      <c r="D25" s="36">
        <v>5406291</v>
      </c>
      <c r="E25" s="23">
        <v>1239523</v>
      </c>
      <c r="F25" s="23">
        <v>958603</v>
      </c>
      <c r="G25" s="23">
        <v>339419</v>
      </c>
      <c r="H25" s="36"/>
      <c r="I25" s="36">
        <f t="shared" si="4"/>
        <v>2004</v>
      </c>
      <c r="J25" s="36">
        <v>113566</v>
      </c>
      <c r="K25" s="22">
        <v>5617.1</v>
      </c>
      <c r="L25" s="36">
        <v>5406291</v>
      </c>
      <c r="M25" s="23">
        <v>351905</v>
      </c>
      <c r="N25" s="36"/>
      <c r="O25" s="36"/>
      <c r="P25" s="36">
        <f t="shared" si="5"/>
        <v>2004</v>
      </c>
      <c r="Q25" s="12">
        <f t="shared" si="0"/>
        <v>58532.949259792695</v>
      </c>
      <c r="R25" s="12">
        <f t="shared" si="1"/>
        <v>62648.87575439283</v>
      </c>
      <c r="S25" s="10">
        <f t="shared" si="2"/>
        <v>47604.837715513444</v>
      </c>
    </row>
    <row r="26" spans="1:19">
      <c r="A26" s="36">
        <f t="shared" si="3"/>
        <v>2005</v>
      </c>
      <c r="B26" s="36">
        <v>115398</v>
      </c>
      <c r="C26" s="24">
        <v>21472</v>
      </c>
      <c r="D26" s="36">
        <v>5694360</v>
      </c>
      <c r="E26" s="23">
        <v>1281321</v>
      </c>
      <c r="F26" s="23">
        <v>1063700</v>
      </c>
      <c r="G26" s="23">
        <v>377182</v>
      </c>
      <c r="H26" s="36"/>
      <c r="I26" s="36">
        <f t="shared" si="4"/>
        <v>2005</v>
      </c>
      <c r="J26" s="36">
        <v>115398</v>
      </c>
      <c r="K26" s="24">
        <v>5665.5</v>
      </c>
      <c r="L26" s="36">
        <v>5694360</v>
      </c>
      <c r="M26" s="23">
        <v>365498</v>
      </c>
      <c r="N26" s="36"/>
      <c r="O26" s="36"/>
      <c r="P26" s="36">
        <f t="shared" si="5"/>
        <v>2005</v>
      </c>
      <c r="Q26" s="12">
        <f t="shared" si="0"/>
        <v>59674.040611028315</v>
      </c>
      <c r="R26" s="12">
        <f t="shared" si="1"/>
        <v>64512.929132468445</v>
      </c>
      <c r="S26" s="10">
        <f t="shared" si="2"/>
        <v>49345.395934071646</v>
      </c>
    </row>
    <row r="27" spans="1:19">
      <c r="A27" s="36">
        <f t="shared" si="3"/>
        <v>2006</v>
      </c>
      <c r="B27" s="36">
        <v>117680</v>
      </c>
      <c r="C27" s="24">
        <v>21615.8</v>
      </c>
      <c r="D27" s="36">
        <v>6047079</v>
      </c>
      <c r="E27" s="23">
        <v>1363634</v>
      </c>
      <c r="F27" s="23">
        <v>1217107</v>
      </c>
      <c r="G27" s="23">
        <v>445295</v>
      </c>
      <c r="H27" s="36"/>
      <c r="I27" s="36">
        <f t="shared" si="4"/>
        <v>2006</v>
      </c>
      <c r="J27" s="36">
        <v>117680</v>
      </c>
      <c r="K27" s="24">
        <v>5803.1</v>
      </c>
      <c r="L27" s="36">
        <v>6047079</v>
      </c>
      <c r="M27" s="23">
        <v>395877</v>
      </c>
      <c r="N27" s="36"/>
      <c r="O27" s="36"/>
      <c r="P27" s="36">
        <f t="shared" si="5"/>
        <v>2006</v>
      </c>
      <c r="Q27" s="12">
        <f t="shared" si="0"/>
        <v>63085.058151907404</v>
      </c>
      <c r="R27" s="12">
        <f t="shared" si="1"/>
        <v>68218.193724044046</v>
      </c>
      <c r="S27" s="10">
        <f t="shared" si="2"/>
        <v>51385.783480625425</v>
      </c>
    </row>
    <row r="28" spans="1:19">
      <c r="A28" s="36">
        <f t="shared" si="3"/>
        <v>2007</v>
      </c>
      <c r="B28" s="36">
        <v>118944</v>
      </c>
      <c r="C28" s="24">
        <v>21548.9</v>
      </c>
      <c r="D28" s="36">
        <v>6369769</v>
      </c>
      <c r="E28" s="23">
        <v>1386455</v>
      </c>
      <c r="F28" s="23">
        <v>1270522</v>
      </c>
      <c r="G28" s="23">
        <v>495361</v>
      </c>
      <c r="H28" s="36"/>
      <c r="I28" s="36">
        <f t="shared" si="4"/>
        <v>2007</v>
      </c>
      <c r="J28" s="36">
        <v>118944</v>
      </c>
      <c r="K28" s="24">
        <v>6088.7</v>
      </c>
      <c r="L28" s="36">
        <v>6369769</v>
      </c>
      <c r="M28" s="23">
        <v>437566</v>
      </c>
      <c r="N28" s="36"/>
      <c r="O28" s="36"/>
      <c r="P28" s="36">
        <f t="shared" si="5"/>
        <v>2007</v>
      </c>
      <c r="Q28" s="12">
        <f t="shared" si="0"/>
        <v>64339.94310614463</v>
      </c>
      <c r="R28" s="12">
        <f t="shared" si="1"/>
        <v>71865.258593788501</v>
      </c>
      <c r="S28" s="10">
        <f t="shared" si="2"/>
        <v>53552.67184557439</v>
      </c>
    </row>
    <row r="29" spans="1:19">
      <c r="A29" s="36">
        <f t="shared" si="3"/>
        <v>2008</v>
      </c>
      <c r="B29" s="36">
        <v>118003</v>
      </c>
      <c r="C29" s="24">
        <v>20901</v>
      </c>
      <c r="D29" s="36">
        <v>6475493</v>
      </c>
      <c r="E29" s="23">
        <v>1355204</v>
      </c>
      <c r="F29" s="23">
        <v>1294491</v>
      </c>
      <c r="G29" s="23">
        <v>481970</v>
      </c>
      <c r="H29" s="36"/>
      <c r="I29" s="36">
        <f t="shared" si="4"/>
        <v>2008</v>
      </c>
      <c r="J29" s="36">
        <v>118003</v>
      </c>
      <c r="K29" s="24">
        <v>6324.7</v>
      </c>
      <c r="L29" s="36">
        <v>6475493</v>
      </c>
      <c r="M29" s="23">
        <v>457154</v>
      </c>
      <c r="N29" s="36"/>
      <c r="O29" s="36"/>
      <c r="P29" s="36">
        <f t="shared" si="5"/>
        <v>2008</v>
      </c>
      <c r="Q29" s="12">
        <f t="shared" si="0"/>
        <v>64839.194296923597</v>
      </c>
      <c r="R29" s="12">
        <f t="shared" si="1"/>
        <v>72280.740588486413</v>
      </c>
      <c r="S29" s="10">
        <f t="shared" si="2"/>
        <v>54875.664178029372</v>
      </c>
    </row>
    <row r="30" spans="1:19">
      <c r="A30" s="36">
        <f t="shared" si="3"/>
        <v>2009</v>
      </c>
      <c r="B30" s="36">
        <v>111550</v>
      </c>
      <c r="C30" s="22">
        <v>22932.7</v>
      </c>
      <c r="D30" s="36">
        <v>6126325</v>
      </c>
      <c r="E30" s="23">
        <v>1590589</v>
      </c>
      <c r="F30" s="23">
        <v>1015322</v>
      </c>
      <c r="G30" s="23">
        <v>431796</v>
      </c>
      <c r="H30" s="36"/>
      <c r="I30" s="36">
        <f t="shared" si="4"/>
        <v>2009</v>
      </c>
      <c r="J30" s="36">
        <v>111550</v>
      </c>
      <c r="K30" s="22">
        <v>5979.1</v>
      </c>
      <c r="L30" s="36">
        <v>6126325</v>
      </c>
      <c r="M30" s="23">
        <v>450605</v>
      </c>
      <c r="N30" s="36"/>
      <c r="O30" s="36"/>
      <c r="P30" s="36">
        <f t="shared" si="5"/>
        <v>2009</v>
      </c>
      <c r="Q30" s="12">
        <f t="shared" si="0"/>
        <v>69358.993925704344</v>
      </c>
      <c r="R30" s="12">
        <f t="shared" si="1"/>
        <v>75363.348999013222</v>
      </c>
      <c r="S30" s="10">
        <f t="shared" si="2"/>
        <v>54919.99103541013</v>
      </c>
    </row>
    <row r="31" spans="1:19">
      <c r="A31" s="36">
        <f t="shared" si="3"/>
        <v>2010</v>
      </c>
      <c r="B31" s="36">
        <v>110715</v>
      </c>
      <c r="C31" s="24">
        <v>22791.1</v>
      </c>
      <c r="D31" s="36">
        <v>6241287</v>
      </c>
      <c r="E31" s="23">
        <v>1618713</v>
      </c>
      <c r="F31" s="23">
        <v>1036153</v>
      </c>
      <c r="G31" s="23">
        <v>441053</v>
      </c>
      <c r="H31" s="36"/>
      <c r="I31" s="36">
        <f t="shared" si="4"/>
        <v>2010</v>
      </c>
      <c r="J31" s="36">
        <v>110715</v>
      </c>
      <c r="K31" s="24">
        <v>5976.2</v>
      </c>
      <c r="L31" s="36">
        <v>6241287</v>
      </c>
      <c r="M31" s="23">
        <v>448948</v>
      </c>
      <c r="N31" s="36"/>
      <c r="O31" s="36"/>
      <c r="P31" s="36">
        <f t="shared" si="5"/>
        <v>2010</v>
      </c>
      <c r="Q31" s="12">
        <f t="shared" si="0"/>
        <v>71023.908455493598</v>
      </c>
      <c r="R31" s="12">
        <f t="shared" si="1"/>
        <v>75122.653190990924</v>
      </c>
      <c r="S31" s="10">
        <f t="shared" si="2"/>
        <v>56372.551144831326</v>
      </c>
    </row>
    <row r="32" spans="1:19">
      <c r="A32" s="36">
        <f t="shared" si="3"/>
        <v>2011</v>
      </c>
      <c r="B32" s="36">
        <v>112635</v>
      </c>
      <c r="C32" s="24">
        <v>22994.2</v>
      </c>
      <c r="D32" s="36">
        <v>6531987</v>
      </c>
      <c r="E32" s="23">
        <v>1692811</v>
      </c>
      <c r="F32" s="23">
        <v>1169604</v>
      </c>
      <c r="G32" s="23">
        <v>527828</v>
      </c>
      <c r="H32" s="36"/>
      <c r="I32" s="36">
        <f t="shared" si="4"/>
        <v>2011</v>
      </c>
      <c r="J32" s="36">
        <v>112635</v>
      </c>
      <c r="K32" s="24">
        <v>6208.9</v>
      </c>
      <c r="L32" s="36">
        <v>6531987</v>
      </c>
      <c r="M32" s="23">
        <v>481552</v>
      </c>
      <c r="N32" s="36"/>
      <c r="O32" s="36"/>
      <c r="P32" s="36">
        <f t="shared" si="5"/>
        <v>2011</v>
      </c>
      <c r="Q32" s="12">
        <f t="shared" si="0"/>
        <v>73619.043063033285</v>
      </c>
      <c r="R32" s="12">
        <f t="shared" si="1"/>
        <v>77558.343667960507</v>
      </c>
      <c r="S32" s="10">
        <f t="shared" si="2"/>
        <v>57992.515647889202</v>
      </c>
    </row>
    <row r="33" spans="1:33">
      <c r="A33" s="36">
        <f t="shared" si="3"/>
        <v>2012</v>
      </c>
      <c r="B33" s="36">
        <v>115519</v>
      </c>
      <c r="C33" s="24">
        <v>23091.9</v>
      </c>
      <c r="D33" s="36">
        <v>6871565</v>
      </c>
      <c r="E33" s="23">
        <v>1772517</v>
      </c>
      <c r="F33" s="23">
        <v>1334421</v>
      </c>
      <c r="G33" s="23">
        <v>584429</v>
      </c>
      <c r="H33" s="36"/>
      <c r="I33" s="36">
        <f t="shared" si="4"/>
        <v>2012</v>
      </c>
      <c r="J33" s="36">
        <v>115519</v>
      </c>
      <c r="K33" s="24">
        <v>6458.1</v>
      </c>
      <c r="L33" s="36">
        <v>6871565</v>
      </c>
      <c r="M33" s="23">
        <v>518771</v>
      </c>
      <c r="N33" s="36"/>
      <c r="O33" s="36"/>
      <c r="P33" s="36">
        <f t="shared" si="5"/>
        <v>2012</v>
      </c>
      <c r="Q33" s="12">
        <f t="shared" si="0"/>
        <v>76759.253244644235</v>
      </c>
      <c r="R33" s="12">
        <f t="shared" si="1"/>
        <v>80328.734457502971</v>
      </c>
      <c r="S33" s="10">
        <f t="shared" si="2"/>
        <v>59484.283970602242</v>
      </c>
      <c r="T33" s="36"/>
      <c r="U33" s="36"/>
      <c r="V33" s="36"/>
      <c r="W33" s="36"/>
      <c r="X33" s="36"/>
      <c r="Y33" s="36"/>
      <c r="Z33" s="36"/>
      <c r="AA33" s="36"/>
      <c r="AB33" s="36"/>
      <c r="AC33" s="36"/>
      <c r="AD33" s="36"/>
      <c r="AE33" s="36"/>
      <c r="AF33" s="36"/>
      <c r="AG33" s="36"/>
    </row>
    <row r="34" spans="1:33">
      <c r="A34" s="36">
        <f t="shared" si="3"/>
        <v>2013</v>
      </c>
      <c r="B34" s="36">
        <v>117880</v>
      </c>
      <c r="C34" s="22">
        <v>23348.799999999999</v>
      </c>
      <c r="D34" s="36">
        <v>7095280</v>
      </c>
      <c r="E34" s="23">
        <v>1812968</v>
      </c>
      <c r="F34" s="23">
        <v>1400883</v>
      </c>
      <c r="G34" s="23">
        <v>593986</v>
      </c>
      <c r="H34" s="36"/>
      <c r="I34" s="36">
        <f t="shared" si="4"/>
        <v>2013</v>
      </c>
      <c r="J34" s="36">
        <v>117880</v>
      </c>
      <c r="K34" s="22">
        <v>6600.2</v>
      </c>
      <c r="L34" s="36">
        <v>7095280</v>
      </c>
      <c r="M34" s="23">
        <v>534336</v>
      </c>
      <c r="N34" s="36"/>
      <c r="O34" s="36"/>
      <c r="P34" s="36">
        <f t="shared" si="5"/>
        <v>2013</v>
      </c>
      <c r="Q34" s="12">
        <f t="shared" si="0"/>
        <v>77647.15959706709</v>
      </c>
      <c r="R34" s="12">
        <f t="shared" si="1"/>
        <v>80957.546741007842</v>
      </c>
      <c r="S34" s="10">
        <f t="shared" si="2"/>
        <v>60190.702409229722</v>
      </c>
      <c r="T34" s="36"/>
      <c r="U34" s="36"/>
      <c r="V34" s="45" t="s">
        <v>135</v>
      </c>
      <c r="W34" s="45"/>
      <c r="X34" s="45"/>
      <c r="Y34" s="45"/>
      <c r="Z34" s="45"/>
      <c r="AA34" s="45"/>
      <c r="AB34" s="45"/>
      <c r="AC34" s="45"/>
      <c r="AD34" s="45"/>
      <c r="AE34" s="45"/>
      <c r="AF34" s="45"/>
      <c r="AG34" s="45"/>
    </row>
    <row r="35" spans="1:33">
      <c r="A35" s="36">
        <f t="shared" si="3"/>
        <v>2014</v>
      </c>
      <c r="B35" s="36">
        <v>120668</v>
      </c>
      <c r="C35" s="22">
        <v>27587.200000000001</v>
      </c>
      <c r="D35" s="36">
        <v>7468702</v>
      </c>
      <c r="E35" s="23">
        <v>2116998</v>
      </c>
      <c r="F35" s="23">
        <v>1506582</v>
      </c>
      <c r="G35" s="23">
        <v>722346</v>
      </c>
      <c r="H35" s="36"/>
      <c r="I35" s="36">
        <f t="shared" si="4"/>
        <v>2014</v>
      </c>
      <c r="J35" s="36">
        <v>120668</v>
      </c>
      <c r="K35" s="22">
        <v>6912.8</v>
      </c>
      <c r="L35" s="36">
        <v>7468702</v>
      </c>
      <c r="M35" s="23">
        <v>558455</v>
      </c>
      <c r="N35" s="36"/>
      <c r="O35" s="36"/>
      <c r="P35" s="36">
        <f t="shared" si="5"/>
        <v>2014</v>
      </c>
      <c r="Q35" s="12">
        <f t="shared" si="0"/>
        <v>76738.414917062983</v>
      </c>
      <c r="R35" s="12">
        <f t="shared" si="1"/>
        <v>80785.644022682565</v>
      </c>
      <c r="S35" s="10">
        <f t="shared" si="2"/>
        <v>61894.636523353336</v>
      </c>
      <c r="T35" s="36"/>
      <c r="U35" s="36"/>
      <c r="V35" s="45"/>
      <c r="W35" s="45"/>
      <c r="X35" s="45"/>
      <c r="Y35" s="45"/>
      <c r="Z35" s="45"/>
      <c r="AA35" s="45"/>
      <c r="AB35" s="45"/>
      <c r="AC35" s="45"/>
      <c r="AD35" s="45"/>
      <c r="AE35" s="45"/>
      <c r="AF35" s="45"/>
      <c r="AG35" s="45"/>
    </row>
    <row r="36" spans="1:33">
      <c r="A36" s="36">
        <f t="shared" si="3"/>
        <v>2015</v>
      </c>
      <c r="B36" s="36">
        <v>123490</v>
      </c>
      <c r="C36" s="22">
        <v>28045.599999999999</v>
      </c>
      <c r="D36" s="36">
        <v>7861154</v>
      </c>
      <c r="E36" s="23">
        <v>2191540</v>
      </c>
      <c r="F36" s="23">
        <v>1544668</v>
      </c>
      <c r="G36" s="23">
        <v>712568</v>
      </c>
      <c r="H36" s="36"/>
      <c r="I36" s="36">
        <f t="shared" si="4"/>
        <v>2015</v>
      </c>
      <c r="J36" s="36">
        <v>123490</v>
      </c>
      <c r="K36" s="22">
        <v>7376.7</v>
      </c>
      <c r="L36" s="36">
        <v>7861154</v>
      </c>
      <c r="M36" s="23">
        <v>594917</v>
      </c>
      <c r="N36" s="36"/>
      <c r="O36" s="36"/>
      <c r="P36" s="36">
        <f t="shared" si="5"/>
        <v>2015</v>
      </c>
      <c r="Q36" s="12">
        <f t="shared" si="0"/>
        <v>78142.025843626107</v>
      </c>
      <c r="R36" s="12">
        <f t="shared" si="1"/>
        <v>80648.121788875782</v>
      </c>
      <c r="S36" s="10">
        <f t="shared" si="2"/>
        <v>63658.2233379221</v>
      </c>
      <c r="T36" s="36"/>
      <c r="U36" s="36"/>
      <c r="V36" s="45"/>
      <c r="W36" s="45"/>
      <c r="X36" s="45"/>
      <c r="Y36" s="45"/>
      <c r="Z36" s="45"/>
      <c r="AA36" s="45"/>
      <c r="AB36" s="45"/>
      <c r="AC36" s="45"/>
      <c r="AD36" s="45"/>
      <c r="AE36" s="45"/>
      <c r="AF36" s="45"/>
      <c r="AG36" s="45"/>
    </row>
    <row r="37" spans="1:33">
      <c r="A37" s="36">
        <f t="shared" si="3"/>
        <v>2016</v>
      </c>
      <c r="B37" s="36">
        <v>125608</v>
      </c>
      <c r="C37" s="22">
        <v>28022.6</v>
      </c>
      <c r="D37" s="36">
        <v>8083717</v>
      </c>
      <c r="E37" s="23">
        <v>2199969</v>
      </c>
      <c r="F37" s="23">
        <v>1480276</v>
      </c>
      <c r="G37" s="23">
        <v>641469</v>
      </c>
      <c r="H37" s="36"/>
      <c r="I37" s="36">
        <f t="shared" si="4"/>
        <v>2016</v>
      </c>
      <c r="J37" s="36">
        <v>125608</v>
      </c>
      <c r="K37" s="22">
        <v>7720.7</v>
      </c>
      <c r="L37" s="36">
        <v>8083717</v>
      </c>
      <c r="M37" s="23">
        <v>629343</v>
      </c>
      <c r="N37" s="36"/>
      <c r="O37" s="36"/>
      <c r="P37" s="36">
        <f t="shared" si="5"/>
        <v>2016</v>
      </c>
      <c r="Q37" s="12">
        <f t="shared" si="0"/>
        <v>78506.955100526015</v>
      </c>
      <c r="R37" s="12">
        <f t="shared" si="1"/>
        <v>81513.722848964477</v>
      </c>
      <c r="S37" s="10">
        <f t="shared" si="2"/>
        <v>64356.704986943514</v>
      </c>
      <c r="T37" s="36"/>
      <c r="U37" s="36"/>
      <c r="V37" s="45"/>
      <c r="W37" s="45"/>
      <c r="X37" s="45"/>
      <c r="Y37" s="45"/>
      <c r="Z37" s="45"/>
      <c r="AA37" s="45"/>
      <c r="AB37" s="45"/>
      <c r="AC37" s="45"/>
      <c r="AD37" s="45"/>
      <c r="AE37" s="45"/>
      <c r="AF37" s="45"/>
      <c r="AG37" s="45"/>
    </row>
    <row r="38" spans="1:33">
      <c r="A38" s="36">
        <f t="shared" si="3"/>
        <v>2017</v>
      </c>
      <c r="B38" s="36">
        <v>127439</v>
      </c>
      <c r="C38" s="22">
        <v>28071.200000000001</v>
      </c>
      <c r="D38" s="36">
        <v>8486335</v>
      </c>
      <c r="E38" s="23">
        <v>2250885</v>
      </c>
      <c r="F38" s="23">
        <v>1581840</v>
      </c>
      <c r="G38" s="23">
        <v>653637</v>
      </c>
      <c r="H38" s="36"/>
      <c r="I38" s="36">
        <f t="shared" si="4"/>
        <v>2017</v>
      </c>
      <c r="J38" s="36">
        <v>127439</v>
      </c>
      <c r="K38" s="22">
        <v>8142.6</v>
      </c>
      <c r="L38" s="36">
        <v>8486335</v>
      </c>
      <c r="M38" s="23">
        <v>677033</v>
      </c>
      <c r="N38" s="36"/>
      <c r="O38" s="36"/>
      <c r="P38" s="36">
        <f t="shared" si="5"/>
        <v>2017</v>
      </c>
      <c r="Q38" s="12">
        <f t="shared" si="0"/>
        <v>80184.851377924701</v>
      </c>
      <c r="R38" s="12">
        <f t="shared" si="1"/>
        <v>83147.029204431004</v>
      </c>
      <c r="S38" s="10">
        <f t="shared" si="2"/>
        <v>66591.349586861164</v>
      </c>
      <c r="T38" s="36"/>
      <c r="U38" s="36"/>
      <c r="V38" s="36"/>
      <c r="W38" s="36"/>
      <c r="X38" s="36"/>
      <c r="Y38" s="36"/>
      <c r="Z38" s="36"/>
      <c r="AA38" s="36"/>
      <c r="AB38" s="36"/>
      <c r="AC38" s="36"/>
      <c r="AD38" s="36"/>
      <c r="AE38" s="36"/>
      <c r="AF38" s="36"/>
      <c r="AG38" s="36"/>
    </row>
    <row r="40" spans="1:33">
      <c r="A40" s="36" t="s">
        <v>36</v>
      </c>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row>
    <row r="41" spans="1:33">
      <c r="A41" s="36" t="s">
        <v>106</v>
      </c>
      <c r="B41" s="36"/>
      <c r="C41" s="36"/>
      <c r="D41" s="36"/>
      <c r="E41" s="36"/>
      <c r="F41" s="36"/>
      <c r="G41" s="36"/>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row>
    <row r="42" spans="1:33">
      <c r="A42" s="36" t="s">
        <v>107</v>
      </c>
      <c r="B42" s="36"/>
      <c r="C42" s="36"/>
      <c r="D42" s="36"/>
      <c r="E42" s="36"/>
      <c r="F42" s="36"/>
      <c r="G42" s="36"/>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row>
    <row r="43" spans="1:33">
      <c r="A43" s="36" t="s">
        <v>108</v>
      </c>
      <c r="B43" s="36"/>
      <c r="C43" s="36"/>
      <c r="D43" s="36"/>
      <c r="E43" s="36"/>
      <c r="F43" s="36"/>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row>
  </sheetData>
  <mergeCells count="1">
    <mergeCell ref="V34:AG37"/>
  </mergeCells>
  <pageMargins left="0.7" right="0.7" top="0.75" bottom="0.75" header="0.3" footer="0.3"/>
  <pageSetup scale="24" orientation="portrait" horizontalDpi="1200" verticalDpi="12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12" ma:contentTypeDescription="Create a new document." ma:contentTypeScope="" ma:versionID="61f75d9b13a46a58fd2456a565edcb9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d86870d415110e2c98f3a885b29630d1"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1F70F53-0027-4CFF-A484-5262E7759E70}">
  <ds:schemaRefs>
    <ds:schemaRef ds:uri="http://purl.org/dc/dcmitype/"/>
    <ds:schemaRef ds:uri="http://schemas.openxmlformats.org/package/2006/metadata/core-properties"/>
    <ds:schemaRef ds:uri="http://purl.org/dc/elements/1.1/"/>
    <ds:schemaRef ds:uri="66951ee6-cd93-49c7-9437-e871b2a117d6"/>
    <ds:schemaRef ds:uri="http://schemas.microsoft.com/office/2006/documentManagement/types"/>
    <ds:schemaRef ds:uri="cac5d118-ba7b-4807-b700-df6f95cfff50"/>
    <ds:schemaRef ds:uri="http://schemas.microsoft.com/office/2006/metadata/properties"/>
    <ds:schemaRef ds:uri="http://schemas.microsoft.com/office/infopath/2007/PartnerControls"/>
    <ds:schemaRef ds:uri="http://www.w3.org/XML/1998/namespace"/>
    <ds:schemaRef ds:uri="http://purl.org/dc/terms/"/>
  </ds:schemaRefs>
</ds:datastoreItem>
</file>

<file path=customXml/itemProps2.xml><?xml version="1.0" encoding="utf-8"?>
<ds:datastoreItem xmlns:ds="http://schemas.openxmlformats.org/officeDocument/2006/customXml" ds:itemID="{6795C6FA-11C6-4C0F-BBE2-D5C5072215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c5d118-ba7b-4807-b700-df6f95cfff50"/>
    <ds:schemaRef ds:uri="66951ee6-cd93-49c7-9437-e871b2a117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AC07A3D-D874-401C-A83C-A39BC77B299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Fig1</vt:lpstr>
      <vt:lpstr>Fig2</vt:lpstr>
      <vt:lpstr>Fig3</vt:lpstr>
      <vt:lpstr>Fig4</vt:lpstr>
      <vt:lpstr>Fig5</vt:lpstr>
      <vt:lpstr>Fig6</vt:lpstr>
      <vt:lpstr>Fig7</vt:lpstr>
      <vt:lpstr>Fig8</vt:lpstr>
      <vt:lpstr>Fig9</vt:lpstr>
      <vt:lpstr>Fig10</vt:lpstr>
      <vt:lpstr>Fig11</vt:lpstr>
      <vt:lpstr>Fig12</vt:lpstr>
      <vt:lpstr>Fig13</vt:lpstr>
      <vt:lpstr>Fig14</vt:lpstr>
      <vt:lpstr>Fig15</vt:lpstr>
      <vt:lpstr>Fig16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Ray Mataloni</dc:creator>
  <cp:keywords/>
  <dc:description/>
  <cp:lastModifiedBy>Microsoft Office User</cp:lastModifiedBy>
  <cp:revision/>
  <dcterms:created xsi:type="dcterms:W3CDTF">2019-09-04T13:21:18Z</dcterms:created>
  <dcterms:modified xsi:type="dcterms:W3CDTF">2021-03-30T02:07:34Z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ies>
</file>